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23820"/>
  <mc:AlternateContent xmlns:mc="http://schemas.openxmlformats.org/markup-compatibility/2006">
    <mc:Choice Requires="x15">
      <x15ac:absPath xmlns:x15ac="http://schemas.microsoft.com/office/spreadsheetml/2010/11/ac" url="P:\City Clerk\1 AGENDA PACKETS\2020\06.16.2020SS Budget\"/>
    </mc:Choice>
  </mc:AlternateContent>
  <xr:revisionPtr revIDLastSave="0" documentId="13_ncr:1_{A022F492-B837-4BBD-875D-8F72348EBAC3}" xr6:coauthVersionLast="45" xr6:coauthVersionMax="45" xr10:uidLastSave="{00000000-0000-0000-0000-000000000000}"/>
  <workbookProtection workbookAlgorithmName="SHA-512" workbookHashValue="GpDtwb7t21yi//RLpS7D2UoJ8AZX7cwiWXwp7AUFo8QJbNOV658OKUQC7RSfFZ3KZ1+TRRP+XHckhkwVneKN7w==" workbookSaltValue="ESf2vRQ6876iqjk37oQI4A==" workbookSpinCount="100000" lockStructure="1"/>
  <bookViews>
    <workbookView xWindow="-98" yWindow="-98" windowWidth="20715" windowHeight="13276" xr2:uid="{6D8A6BBD-3049-4635-A03F-6CC4426466BC}"/>
  </bookViews>
  <sheets>
    <sheet name="Assumptions" sheetId="25" r:id="rId1"/>
    <sheet name="General Fund Summary" sheetId="8" r:id="rId2"/>
    <sheet name="Revenue Summary" sheetId="9" r:id="rId3"/>
    <sheet name="Expense Summary" sheetId="7" r:id="rId4"/>
    <sheet name="FY19-20 Exp &amp; Budget" sheetId="4" r:id="rId5"/>
    <sheet name="CDD" sheetId="5" r:id="rId6"/>
    <sheet name="MSC" sheetId="6" r:id="rId7"/>
    <sheet name="Executive" sheetId="10" r:id="rId8"/>
    <sheet name="IT" sheetId="11" r:id="rId9"/>
    <sheet name="HR" sheetId="13" r:id="rId10"/>
    <sheet name="Public Safety" sheetId="12" r:id="rId11"/>
    <sheet name="Recreation" sheetId="14" r:id="rId12"/>
    <sheet name="Engineering" sheetId="15" r:id="rId13"/>
    <sheet name="#2 ADM" sheetId="16" r:id="rId14"/>
    <sheet name="#2 CD" sheetId="17" r:id="rId15"/>
    <sheet name="#2 ENG" sheetId="18" r:id="rId16"/>
    <sheet name="#2 EXEC" sheetId="19" r:id="rId17"/>
    <sheet name="#2 PD" sheetId="20" r:id="rId18"/>
    <sheet name="#2 RC" sheetId="21" r:id="rId19"/>
    <sheet name="#2 MSC" sheetId="22" r:id="rId20"/>
    <sheet name="#2 Sewer,Storm, Solid Waste" sheetId="23" r:id="rId21"/>
    <sheet name=" #3 Vacancy Savings" sheetId="24" r:id="rId22"/>
  </sheets>
  <externalReferences>
    <externalReference r:id="rId23"/>
  </externalReferences>
  <definedNames>
    <definedName name="_xlnm._FilterDatabase" localSheetId="13" hidden="1">'#2 ADM'!#REF!</definedName>
    <definedName name="_xlnm._FilterDatabase" localSheetId="14" hidden="1">'#2 CD'!$A$5:$AC$133</definedName>
    <definedName name="_xlnm._FilterDatabase" localSheetId="15" hidden="1">'#2 ENG'!$A$5:$AC$133</definedName>
    <definedName name="_xlnm._FilterDatabase" localSheetId="16" hidden="1">'#2 EXEC'!$A$5:$AC$133</definedName>
    <definedName name="_xlnm._FilterDatabase" localSheetId="19" hidden="1">'#2 MSC'!$A$5:$AC$253</definedName>
    <definedName name="_xlnm._FilterDatabase" localSheetId="17" hidden="1">'#2 PD'!$A$5:$AC$133</definedName>
    <definedName name="_xlnm._FilterDatabase" localSheetId="18" hidden="1">'#2 RC'!$A$5:$AC$253</definedName>
    <definedName name="_xlnm._FilterDatabase" localSheetId="20" hidden="1">'#2 Sewer,Storm, Solid Waste'!$A$5:$AC$133</definedName>
    <definedName name="_xlnm._FilterDatabase" localSheetId="5" hidden="1">CDD!$A$12:$L$1200</definedName>
    <definedName name="_xlnm._FilterDatabase" localSheetId="12" hidden="1">Engineering!$A$12:$L$1197</definedName>
    <definedName name="_xlnm._FilterDatabase" localSheetId="7" hidden="1">Executive!$A$12:$L$1197</definedName>
    <definedName name="_xlnm._FilterDatabase" localSheetId="4" hidden="1">'FY19-20 Exp &amp; Budget'!$A$12:$M$1221</definedName>
    <definedName name="_xlnm._FilterDatabase" localSheetId="9" hidden="1">HR!$A$12:$M$1197</definedName>
    <definedName name="_xlnm._FilterDatabase" localSheetId="8" hidden="1">IT!$A$12:$M$1197</definedName>
    <definedName name="_xlnm._FilterDatabase" localSheetId="6" hidden="1">MSC!$A$12:$L$1197</definedName>
    <definedName name="_xlnm._FilterDatabase" localSheetId="10" hidden="1">'Public Safety'!$A$12:$M$1197</definedName>
    <definedName name="_xlnm._FilterDatabase" localSheetId="11" hidden="1">Recreation!$A$12:$M$1197</definedName>
    <definedName name="EMF" localSheetId="21">#REF!</definedName>
    <definedName name="EMF" localSheetId="13">#REF!</definedName>
    <definedName name="EMF" localSheetId="14">#REF!</definedName>
    <definedName name="EMF" localSheetId="15">#REF!</definedName>
    <definedName name="EMF" localSheetId="16">#REF!</definedName>
    <definedName name="EMF" localSheetId="19">#REF!</definedName>
    <definedName name="EMF" localSheetId="17">#REF!</definedName>
    <definedName name="EMF" localSheetId="18">#REF!</definedName>
    <definedName name="EMF" localSheetId="20">#REF!</definedName>
    <definedName name="EMF">#REF!</definedName>
    <definedName name="Job_Class">[1]!Table11[Job Class]</definedName>
    <definedName name="PCA_table" localSheetId="21">#REF!</definedName>
    <definedName name="PCA_table" localSheetId="13">#REF!</definedName>
    <definedName name="PCA_table" localSheetId="14">#REF!</definedName>
    <definedName name="PCA_table" localSheetId="15">#REF!</definedName>
    <definedName name="PCA_table" localSheetId="16">#REF!</definedName>
    <definedName name="PCA_table" localSheetId="19">#REF!</definedName>
    <definedName name="PCA_table" localSheetId="17">#REF!</definedName>
    <definedName name="PCA_table" localSheetId="18">#REF!</definedName>
    <definedName name="PCA_table" localSheetId="20">#REF!</definedName>
    <definedName name="PCA_table">#REF!</definedName>
    <definedName name="_xlnm.Print_Area" localSheetId="0">Assumptions!$A$1:$G$28</definedName>
    <definedName name="_xlnm.Print_Area" localSheetId="3">'Expense Summary'!$A$1:$T$68</definedName>
    <definedName name="_xlnm.Print_Area" localSheetId="1">'General Fund Summary'!$A$1:$U$50</definedName>
    <definedName name="_xlnm.Print_Area" localSheetId="2">'Revenue Summary'!$A$1:$Z$43</definedName>
    <definedName name="_xlnm.Print_Titles" localSheetId="13">'#2 ADM'!$1:$2</definedName>
    <definedName name="_xlnm.Print_Titles" localSheetId="14">'#2 CD'!$1:$2</definedName>
    <definedName name="_xlnm.Print_Titles" localSheetId="15">'#2 ENG'!$1:$2</definedName>
    <definedName name="_xlnm.Print_Titles" localSheetId="16">'#2 EXEC'!$1:$2</definedName>
    <definedName name="_xlnm.Print_Titles" localSheetId="19">'#2 MSC'!$1:$2</definedName>
    <definedName name="_xlnm.Print_Titles" localSheetId="17">'#2 PD'!$1:$2</definedName>
    <definedName name="_xlnm.Print_Titles" localSheetId="18">'#2 RC'!$1:$2</definedName>
    <definedName name="_xlnm.Print_Titles" localSheetId="20">'#2 Sewer,Storm, Solid Waste'!$1:$2</definedName>
    <definedName name="Untitled" localSheetId="21">#REF!</definedName>
    <definedName name="Untitled" localSheetId="13">#REF!</definedName>
    <definedName name="Untitled" localSheetId="14">#REF!</definedName>
    <definedName name="Untitled" localSheetId="15">#REF!</definedName>
    <definedName name="Untitled" localSheetId="16">#REF!</definedName>
    <definedName name="Untitled" localSheetId="19">#REF!</definedName>
    <definedName name="Untitled" localSheetId="17">#REF!</definedName>
    <definedName name="Untitled" localSheetId="18">#REF!</definedName>
    <definedName name="Untitled" localSheetId="20">#REF!</definedName>
    <definedName name="Untitled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2" i="8" l="1"/>
  <c r="P42" i="8"/>
  <c r="P39" i="8"/>
  <c r="N21" i="8"/>
  <c r="P41" i="8" l="1"/>
  <c r="N41" i="8"/>
  <c r="K50" i="8"/>
  <c r="N45" i="8" s="1"/>
  <c r="N59" i="8"/>
  <c r="N61" i="8" s="1"/>
  <c r="N43" i="8" s="1"/>
  <c r="K39" i="8"/>
  <c r="K42" i="8" s="1"/>
  <c r="K43" i="8"/>
  <c r="P27" i="8" l="1"/>
  <c r="P26" i="8"/>
  <c r="P25" i="8"/>
  <c r="P24" i="8"/>
  <c r="P23" i="8"/>
  <c r="P22" i="8"/>
  <c r="P21" i="8"/>
  <c r="P20" i="8"/>
  <c r="T63" i="7"/>
  <c r="T62" i="7"/>
  <c r="T61" i="7"/>
  <c r="T60" i="7"/>
  <c r="T59" i="7"/>
  <c r="T58" i="7"/>
  <c r="T57" i="7"/>
  <c r="T56" i="7"/>
  <c r="T55" i="7"/>
  <c r="T64" i="7" s="1"/>
  <c r="T51" i="7"/>
  <c r="T50" i="7"/>
  <c r="T49" i="7"/>
  <c r="T48" i="7"/>
  <c r="T47" i="7"/>
  <c r="T46" i="7"/>
  <c r="T45" i="7"/>
  <c r="T52" i="7" s="1"/>
  <c r="T41" i="7"/>
  <c r="T40" i="7"/>
  <c r="T39" i="7"/>
  <c r="T38" i="7"/>
  <c r="T37" i="7"/>
  <c r="T42" i="7" s="1"/>
  <c r="T33" i="7"/>
  <c r="T34" i="7" s="1"/>
  <c r="T32" i="7"/>
  <c r="T31" i="7"/>
  <c r="T27" i="7"/>
  <c r="T26" i="7"/>
  <c r="T28" i="7" s="1"/>
  <c r="T25" i="7"/>
  <c r="T21" i="7"/>
  <c r="T20" i="7"/>
  <c r="T22" i="7" s="1"/>
  <c r="T19" i="7"/>
  <c r="T18" i="7"/>
  <c r="T14" i="7"/>
  <c r="T15" i="7" s="1"/>
  <c r="T13" i="7"/>
  <c r="T12" i="7"/>
  <c r="T8" i="7"/>
  <c r="T9" i="7" s="1"/>
  <c r="H1220" i="4"/>
  <c r="H1221" i="4" s="1"/>
  <c r="H1207" i="4"/>
  <c r="H1206" i="4"/>
  <c r="H1173" i="4"/>
  <c r="H1172" i="4"/>
  <c r="H1139" i="4"/>
  <c r="H1138" i="4"/>
  <c r="H1101" i="4"/>
  <c r="H1100" i="4"/>
  <c r="H1073" i="4"/>
  <c r="H1065" i="4"/>
  <c r="H1064" i="4"/>
  <c r="H1029" i="4"/>
  <c r="H1028" i="4"/>
  <c r="H1005" i="4"/>
  <c r="H1004" i="4"/>
  <c r="H983" i="4"/>
  <c r="H982" i="4"/>
  <c r="H961" i="4"/>
  <c r="H960" i="4"/>
  <c r="H918" i="4"/>
  <c r="H889" i="4"/>
  <c r="H888" i="4"/>
  <c r="H858" i="4"/>
  <c r="H857" i="4"/>
  <c r="H821" i="4"/>
  <c r="H820" i="4"/>
  <c r="H809" i="4"/>
  <c r="H779" i="4"/>
  <c r="H778" i="4"/>
  <c r="H748" i="4"/>
  <c r="H747" i="4"/>
  <c r="H730" i="4"/>
  <c r="H703" i="4"/>
  <c r="H695" i="4"/>
  <c r="H680" i="4"/>
  <c r="H659" i="4"/>
  <c r="H634" i="4"/>
  <c r="H577" i="4"/>
  <c r="H553" i="4"/>
  <c r="H513" i="4"/>
  <c r="H479" i="4"/>
  <c r="H440" i="4"/>
  <c r="H429" i="4"/>
  <c r="H428" i="4"/>
  <c r="H392" i="4"/>
  <c r="H391" i="4"/>
  <c r="H364" i="4"/>
  <c r="H363" i="4"/>
  <c r="H325" i="4"/>
  <c r="H324" i="4"/>
  <c r="H311" i="4"/>
  <c r="H310" i="4"/>
  <c r="H281" i="4"/>
  <c r="H280" i="4"/>
  <c r="H252" i="4"/>
  <c r="H228" i="4"/>
  <c r="H227" i="4"/>
  <c r="H196" i="4"/>
  <c r="H195" i="4"/>
  <c r="H1218" i="4"/>
  <c r="T68" i="7" l="1"/>
  <c r="T12" i="9"/>
  <c r="U31" i="8"/>
  <c r="U14" i="8"/>
  <c r="X29" i="9"/>
  <c r="L31" i="9"/>
  <c r="N31" i="9"/>
  <c r="O31" i="9"/>
  <c r="Q31" i="9"/>
  <c r="R31" i="9"/>
  <c r="S39" i="7" l="1"/>
  <c r="S40" i="7" l="1"/>
  <c r="S42" i="7"/>
  <c r="S62" i="7"/>
  <c r="S64" i="7" s="1"/>
  <c r="S52" i="7"/>
  <c r="S34" i="7"/>
  <c r="S28" i="7"/>
  <c r="S15" i="7"/>
  <c r="S9" i="7"/>
  <c r="S18" i="7"/>
  <c r="S22" i="7" s="1"/>
  <c r="S14" i="7"/>
  <c r="S68" i="7" l="1"/>
  <c r="R48" i="7" l="1"/>
  <c r="M327" i="4"/>
  <c r="K1225" i="4"/>
  <c r="L1186" i="4"/>
  <c r="L1188" i="4"/>
  <c r="L1191" i="4"/>
  <c r="L1185" i="4"/>
  <c r="L1184" i="4"/>
  <c r="L1182" i="4"/>
  <c r="L1181" i="4"/>
  <c r="L1176" i="4"/>
  <c r="N1191" i="4"/>
  <c r="Q1191" i="4" s="1"/>
  <c r="P1191" i="4"/>
  <c r="P1157" i="4"/>
  <c r="N1157" i="4"/>
  <c r="M1191" i="4"/>
  <c r="M1188" i="4"/>
  <c r="M1186" i="4"/>
  <c r="M1185" i="4"/>
  <c r="M1184" i="4"/>
  <c r="M1182" i="4"/>
  <c r="M1181" i="4"/>
  <c r="M1176" i="4"/>
  <c r="L1157" i="4"/>
  <c r="L1152" i="4"/>
  <c r="L1151" i="4"/>
  <c r="L1150" i="4"/>
  <c r="L1148" i="4"/>
  <c r="L1147" i="4"/>
  <c r="L1142" i="4"/>
  <c r="M1157" i="4"/>
  <c r="M1154" i="4"/>
  <c r="M1152" i="4"/>
  <c r="M1151" i="4"/>
  <c r="M1150" i="4"/>
  <c r="M1148" i="4"/>
  <c r="M1147" i="4"/>
  <c r="M1142" i="4"/>
  <c r="L1123" i="4"/>
  <c r="L1120" i="4"/>
  <c r="L1118" i="4"/>
  <c r="L1117" i="4"/>
  <c r="L1116" i="4"/>
  <c r="L1114" i="4"/>
  <c r="L1113" i="4"/>
  <c r="L1107" i="4"/>
  <c r="N1123" i="4"/>
  <c r="M1123" i="4"/>
  <c r="M1120" i="4"/>
  <c r="M1118" i="4"/>
  <c r="M1117" i="4"/>
  <c r="M1116" i="4"/>
  <c r="M1113" i="4"/>
  <c r="M1114" i="4"/>
  <c r="M1107" i="4"/>
  <c r="M1088" i="4"/>
  <c r="M1084" i="4"/>
  <c r="M1083" i="4"/>
  <c r="M1082" i="4"/>
  <c r="M1081" i="4"/>
  <c r="M1080" i="4"/>
  <c r="M1077" i="4"/>
  <c r="M1050" i="4"/>
  <c r="M1047" i="4"/>
  <c r="M1045" i="4"/>
  <c r="M1044" i="4"/>
  <c r="M1043" i="4"/>
  <c r="M1041" i="4"/>
  <c r="M1040" i="4"/>
  <c r="M1035" i="4"/>
  <c r="M1015" i="4"/>
  <c r="M1014" i="4"/>
  <c r="M1013" i="4"/>
  <c r="L1016" i="4"/>
  <c r="M1016" i="4"/>
  <c r="Q1157" i="4" l="1"/>
  <c r="L1088" i="4" l="1"/>
  <c r="L1084" i="4"/>
  <c r="L1083" i="4"/>
  <c r="L1082" i="4"/>
  <c r="L1081" i="4"/>
  <c r="L1080" i="4"/>
  <c r="L1077" i="4"/>
  <c r="N1088" i="4"/>
  <c r="P1088" i="4"/>
  <c r="L1050" i="4"/>
  <c r="L1047" i="4"/>
  <c r="L1045" i="4"/>
  <c r="L1044" i="4"/>
  <c r="L1043" i="4"/>
  <c r="L1041" i="4"/>
  <c r="L1040" i="4"/>
  <c r="L1035" i="4"/>
  <c r="P1050" i="4"/>
  <c r="N1050" i="4"/>
  <c r="L1015" i="4"/>
  <c r="L1014" i="4"/>
  <c r="N1016" i="4"/>
  <c r="N996" i="4"/>
  <c r="M996" i="4"/>
  <c r="L996" i="4" s="1"/>
  <c r="M995" i="4"/>
  <c r="L995" i="4" s="1"/>
  <c r="M993" i="4"/>
  <c r="L993" i="4" s="1"/>
  <c r="M992" i="4"/>
  <c r="L992" i="4" s="1"/>
  <c r="M991" i="4"/>
  <c r="L991" i="4" s="1"/>
  <c r="M989" i="4"/>
  <c r="L989" i="4" s="1"/>
  <c r="M986" i="4"/>
  <c r="L986" i="4" s="1"/>
  <c r="N974" i="4"/>
  <c r="M974" i="4"/>
  <c r="L974" i="4" s="1"/>
  <c r="M972" i="4"/>
  <c r="L972" i="4" s="1"/>
  <c r="M971" i="4"/>
  <c r="L971" i="4" s="1"/>
  <c r="M970" i="4"/>
  <c r="L970" i="4" s="1"/>
  <c r="M969" i="4"/>
  <c r="L969" i="4" s="1"/>
  <c r="M967" i="4"/>
  <c r="L967" i="4" s="1"/>
  <c r="M964" i="4"/>
  <c r="L964" i="4" s="1"/>
  <c r="L927" i="4"/>
  <c r="N939" i="4"/>
  <c r="M939" i="4"/>
  <c r="L939" i="4" s="1"/>
  <c r="M936" i="4"/>
  <c r="L936" i="4" s="1"/>
  <c r="M934" i="4"/>
  <c r="L934" i="4" s="1"/>
  <c r="M933" i="4"/>
  <c r="L933" i="4" s="1"/>
  <c r="M932" i="4"/>
  <c r="L932" i="4" s="1"/>
  <c r="M930" i="4"/>
  <c r="L930" i="4" s="1"/>
  <c r="M929" i="4"/>
  <c r="L929" i="4" s="1"/>
  <c r="M925" i="4"/>
  <c r="L925" i="4" s="1"/>
  <c r="M864" i="4"/>
  <c r="L864" i="4" s="1"/>
  <c r="L901" i="4"/>
  <c r="N906" i="4"/>
  <c r="M906" i="4"/>
  <c r="L906" i="4" s="1"/>
  <c r="M903" i="4"/>
  <c r="L903" i="4" s="1"/>
  <c r="M902" i="4"/>
  <c r="L902" i="4" s="1"/>
  <c r="M901" i="4"/>
  <c r="M899" i="4"/>
  <c r="L899" i="4" s="1"/>
  <c r="M898" i="4"/>
  <c r="L898" i="4" s="1"/>
  <c r="P974" i="4" l="1"/>
  <c r="P996" i="4"/>
  <c r="Q996" i="4" s="1"/>
  <c r="Q1088" i="4"/>
  <c r="Q1050" i="4"/>
  <c r="Q974" i="4"/>
  <c r="M893" i="4"/>
  <c r="N874" i="4"/>
  <c r="M874" i="4"/>
  <c r="L874" i="4" s="1"/>
  <c r="M871" i="4"/>
  <c r="L871" i="4" s="1"/>
  <c r="M869" i="4"/>
  <c r="L869" i="4" s="1"/>
  <c r="M868" i="4"/>
  <c r="L868" i="4" s="1"/>
  <c r="M867" i="4"/>
  <c r="L867" i="4" s="1"/>
  <c r="M866" i="4"/>
  <c r="L866" i="4" s="1"/>
  <c r="M865" i="4"/>
  <c r="L865" i="4" s="1"/>
  <c r="M861" i="4"/>
  <c r="N841" i="4"/>
  <c r="M841" i="4"/>
  <c r="L841" i="4" s="1"/>
  <c r="M838" i="4"/>
  <c r="L838" i="4" s="1"/>
  <c r="M836" i="4"/>
  <c r="L836" i="4" s="1"/>
  <c r="M835" i="4"/>
  <c r="L835" i="4" s="1"/>
  <c r="M834" i="4"/>
  <c r="L834" i="4" s="1"/>
  <c r="M832" i="4"/>
  <c r="L832" i="4" s="1"/>
  <c r="M831" i="4"/>
  <c r="L831" i="4" s="1"/>
  <c r="M827" i="4"/>
  <c r="L827" i="4" s="1"/>
  <c r="N801" i="4"/>
  <c r="M801" i="4"/>
  <c r="L801" i="4" s="1"/>
  <c r="M798" i="4"/>
  <c r="L798" i="4" s="1"/>
  <c r="M797" i="4"/>
  <c r="L797" i="4" s="1"/>
  <c r="M796" i="4"/>
  <c r="L796" i="4" s="1"/>
  <c r="M794" i="4"/>
  <c r="L794" i="4" s="1"/>
  <c r="M793" i="4"/>
  <c r="L793" i="4" s="1"/>
  <c r="M788" i="4"/>
  <c r="L788" i="4" s="1"/>
  <c r="N773" i="4"/>
  <c r="M773" i="4"/>
  <c r="L773" i="4" s="1"/>
  <c r="M770" i="4"/>
  <c r="L770" i="4" s="1"/>
  <c r="M769" i="4"/>
  <c r="L769" i="4" s="1"/>
  <c r="M768" i="4"/>
  <c r="L768" i="4" s="1"/>
  <c r="M766" i="4"/>
  <c r="L766" i="4" s="1"/>
  <c r="M764" i="4"/>
  <c r="L764" i="4" s="1"/>
  <c r="N743" i="4"/>
  <c r="M743" i="4"/>
  <c r="L743" i="4" s="1"/>
  <c r="M741" i="4"/>
  <c r="L741" i="4" s="1"/>
  <c r="M740" i="4"/>
  <c r="L740" i="4" s="1"/>
  <c r="M739" i="4"/>
  <c r="L739" i="4" s="1"/>
  <c r="M738" i="4"/>
  <c r="L738" i="4" s="1"/>
  <c r="M737" i="4"/>
  <c r="L737" i="4" s="1"/>
  <c r="M734" i="4"/>
  <c r="L734" i="4" s="1"/>
  <c r="N726" i="4"/>
  <c r="M726" i="4"/>
  <c r="L726" i="4" s="1"/>
  <c r="M723" i="4"/>
  <c r="L723" i="4" s="1"/>
  <c r="M722" i="4"/>
  <c r="L722" i="4" s="1"/>
  <c r="M721" i="4"/>
  <c r="L721" i="4" s="1"/>
  <c r="M719" i="4"/>
  <c r="L719" i="4" s="1"/>
  <c r="M718" i="4"/>
  <c r="L718" i="4" s="1"/>
  <c r="M715" i="4"/>
  <c r="N676" i="4"/>
  <c r="M676" i="4"/>
  <c r="L676" i="4" s="1"/>
  <c r="M673" i="4"/>
  <c r="L673" i="4" s="1"/>
  <c r="M671" i="4"/>
  <c r="L671" i="4" s="1"/>
  <c r="M672" i="4"/>
  <c r="L672" i="4" s="1"/>
  <c r="M669" i="4"/>
  <c r="L669" i="4" s="1"/>
  <c r="M668" i="4"/>
  <c r="L668" i="4" s="1"/>
  <c r="M663" i="4"/>
  <c r="L663" i="4" s="1"/>
  <c r="N649" i="4"/>
  <c r="M649" i="4"/>
  <c r="L649" i="4" s="1"/>
  <c r="M647" i="4"/>
  <c r="L647" i="4" s="1"/>
  <c r="M646" i="4"/>
  <c r="L646" i="4" s="1"/>
  <c r="M645" i="4"/>
  <c r="L645" i="4" s="1"/>
  <c r="M643" i="4"/>
  <c r="L643" i="4" s="1"/>
  <c r="M642" i="4"/>
  <c r="L642" i="4" s="1"/>
  <c r="M638" i="4"/>
  <c r="L638" i="4" s="1"/>
  <c r="N571" i="4"/>
  <c r="M571" i="4"/>
  <c r="L571" i="4" s="1"/>
  <c r="M567" i="4"/>
  <c r="L567" i="4" s="1"/>
  <c r="M566" i="4"/>
  <c r="L566" i="4" s="1"/>
  <c r="M565" i="4"/>
  <c r="L565" i="4" s="1"/>
  <c r="M563" i="4"/>
  <c r="L563" i="4" s="1"/>
  <c r="M562" i="4"/>
  <c r="L562" i="4" s="1"/>
  <c r="M557" i="4"/>
  <c r="L557" i="4" s="1"/>
  <c r="L523" i="4"/>
  <c r="L522" i="4"/>
  <c r="N533" i="4"/>
  <c r="M533" i="4"/>
  <c r="L533" i="4" s="1"/>
  <c r="M529" i="4"/>
  <c r="L529" i="4" s="1"/>
  <c r="M528" i="4"/>
  <c r="L528" i="4" s="1"/>
  <c r="M527" i="4"/>
  <c r="L527" i="4" s="1"/>
  <c r="M525" i="4"/>
  <c r="L525" i="4" s="1"/>
  <c r="M524" i="4"/>
  <c r="L524" i="4" s="1"/>
  <c r="M520" i="4"/>
  <c r="L520" i="4" s="1"/>
  <c r="N496" i="4"/>
  <c r="M496" i="4"/>
  <c r="M493" i="4"/>
  <c r="L493" i="4" s="1"/>
  <c r="M492" i="4"/>
  <c r="L492" i="4" s="1"/>
  <c r="M491" i="4"/>
  <c r="L491" i="4" s="1"/>
  <c r="M490" i="4"/>
  <c r="L490" i="4" s="1"/>
  <c r="M489" i="4"/>
  <c r="L489" i="4" s="1"/>
  <c r="M488" i="4"/>
  <c r="L488" i="4" s="1"/>
  <c r="M487" i="4"/>
  <c r="L487" i="4" s="1"/>
  <c r="M486" i="4"/>
  <c r="L486" i="4" s="1"/>
  <c r="M483" i="4"/>
  <c r="N459" i="4"/>
  <c r="L460" i="4"/>
  <c r="M459" i="4"/>
  <c r="L459" i="4" s="1"/>
  <c r="M455" i="4"/>
  <c r="L455" i="4" s="1"/>
  <c r="M454" i="4"/>
  <c r="L454" i="4" s="1"/>
  <c r="M453" i="4"/>
  <c r="L453" i="4" s="1"/>
  <c r="M452" i="4"/>
  <c r="L452" i="4" s="1"/>
  <c r="M450" i="4"/>
  <c r="L450" i="4" s="1"/>
  <c r="M449" i="4"/>
  <c r="L449" i="4" s="1"/>
  <c r="M447" i="4"/>
  <c r="L447" i="4" s="1"/>
  <c r="M444" i="4"/>
  <c r="L444" i="4" s="1"/>
  <c r="N410" i="4"/>
  <c r="M407" i="4"/>
  <c r="L407" i="4" s="1"/>
  <c r="M410" i="4"/>
  <c r="L410" i="4" s="1"/>
  <c r="M406" i="4"/>
  <c r="L406" i="4" s="1"/>
  <c r="M405" i="4"/>
  <c r="L405" i="4" s="1"/>
  <c r="M404" i="4"/>
  <c r="L404" i="4" s="1"/>
  <c r="M403" i="4"/>
  <c r="L403" i="4" s="1"/>
  <c r="M401" i="4"/>
  <c r="L401" i="4" s="1"/>
  <c r="M400" i="4"/>
  <c r="L400" i="4" s="1"/>
  <c r="M398" i="4"/>
  <c r="L398" i="4" s="1"/>
  <c r="M395" i="4"/>
  <c r="N379" i="4"/>
  <c r="M370" i="4"/>
  <c r="L370" i="4" s="1"/>
  <c r="H370" i="4"/>
  <c r="I370" i="4" s="1"/>
  <c r="M379" i="4"/>
  <c r="L379" i="4" s="1"/>
  <c r="M376" i="4"/>
  <c r="L376" i="4" s="1"/>
  <c r="M375" i="4"/>
  <c r="L375" i="4" s="1"/>
  <c r="M374" i="4"/>
  <c r="L374" i="4" s="1"/>
  <c r="M373" i="4"/>
  <c r="L373" i="4" s="1"/>
  <c r="M372" i="4"/>
  <c r="L372" i="4" s="1"/>
  <c r="M371" i="4"/>
  <c r="L371" i="4" s="1"/>
  <c r="M367" i="4"/>
  <c r="N344" i="4"/>
  <c r="L333" i="4"/>
  <c r="L338" i="4"/>
  <c r="L340" i="4"/>
  <c r="L342" i="4"/>
  <c r="L343" i="4"/>
  <c r="M341" i="4"/>
  <c r="L341" i="4" s="1"/>
  <c r="M344" i="4"/>
  <c r="L344" i="4" s="1"/>
  <c r="M339" i="4"/>
  <c r="L339" i="4" s="1"/>
  <c r="M337" i="4"/>
  <c r="L337" i="4" s="1"/>
  <c r="M336" i="4"/>
  <c r="L336" i="4" s="1"/>
  <c r="M335" i="4"/>
  <c r="L335" i="4" s="1"/>
  <c r="M334" i="4"/>
  <c r="L334" i="4" s="1"/>
  <c r="M332" i="4"/>
  <c r="L332" i="4" s="1"/>
  <c r="N298" i="4"/>
  <c r="M298" i="4"/>
  <c r="L298" i="4" s="1"/>
  <c r="M296" i="4"/>
  <c r="L296" i="4" s="1"/>
  <c r="M294" i="4"/>
  <c r="L294" i="4" s="1"/>
  <c r="M293" i="4"/>
  <c r="L293" i="4" s="1"/>
  <c r="M291" i="4"/>
  <c r="L291" i="4" s="1"/>
  <c r="M290" i="4"/>
  <c r="L290" i="4" s="1"/>
  <c r="M288" i="4"/>
  <c r="L288" i="4" s="1"/>
  <c r="M287" i="4"/>
  <c r="L287" i="4" s="1"/>
  <c r="M284" i="4"/>
  <c r="N272" i="4"/>
  <c r="M272" i="4"/>
  <c r="L272" i="4" s="1"/>
  <c r="M269" i="4"/>
  <c r="L269" i="4" s="1"/>
  <c r="M267" i="4"/>
  <c r="L267" i="4" s="1"/>
  <c r="M266" i="4"/>
  <c r="L266" i="4" s="1"/>
  <c r="M264" i="4"/>
  <c r="L264" i="4" s="1"/>
  <c r="M263" i="4"/>
  <c r="L263" i="4" s="1"/>
  <c r="M260" i="4"/>
  <c r="L260" i="4" s="1"/>
  <c r="M259" i="4"/>
  <c r="L259" i="4" s="1"/>
  <c r="M888" i="4" l="1"/>
  <c r="L861" i="4"/>
  <c r="L483" i="4"/>
  <c r="L395" i="4"/>
  <c r="L367" i="4"/>
  <c r="L715" i="4"/>
  <c r="L893" i="4"/>
  <c r="L284" i="4"/>
  <c r="M256" i="4" l="1"/>
  <c r="N243" i="4"/>
  <c r="M243" i="4"/>
  <c r="L243" i="4" s="1"/>
  <c r="M241" i="4"/>
  <c r="L241" i="4" s="1"/>
  <c r="M239" i="4"/>
  <c r="L239" i="4" s="1"/>
  <c r="M238" i="4"/>
  <c r="L238" i="4" s="1"/>
  <c r="M217" i="4"/>
  <c r="L217" i="4" s="1"/>
  <c r="M214" i="4"/>
  <c r="L214" i="4" s="1"/>
  <c r="M210" i="4"/>
  <c r="L210" i="4" s="1"/>
  <c r="M209" i="4"/>
  <c r="L209" i="4" s="1"/>
  <c r="M237" i="4"/>
  <c r="L237" i="4" s="1"/>
  <c r="M207" i="4"/>
  <c r="L207" i="4" s="1"/>
  <c r="M236" i="4"/>
  <c r="L236" i="4" s="1"/>
  <c r="M206" i="4"/>
  <c r="L206" i="4" s="1"/>
  <c r="M235" i="4"/>
  <c r="L235" i="4" s="1"/>
  <c r="M203" i="4"/>
  <c r="L203" i="4" s="1"/>
  <c r="M234" i="4"/>
  <c r="L234" i="4" s="1"/>
  <c r="M202" i="4"/>
  <c r="L202" i="4" s="1"/>
  <c r="M199" i="4"/>
  <c r="M231" i="4"/>
  <c r="N171" i="4"/>
  <c r="N217" i="4"/>
  <c r="L157" i="4"/>
  <c r="L158" i="4"/>
  <c r="L160" i="4"/>
  <c r="L163" i="4"/>
  <c r="L167" i="4"/>
  <c r="L169" i="4"/>
  <c r="L170" i="4"/>
  <c r="M171" i="4"/>
  <c r="L171" i="4" s="1"/>
  <c r="M168" i="4"/>
  <c r="L168" i="4" s="1"/>
  <c r="M161" i="4"/>
  <c r="L161" i="4" s="1"/>
  <c r="M159" i="4"/>
  <c r="L159" i="4" s="1"/>
  <c r="L231" i="4" l="1"/>
  <c r="L256" i="4"/>
  <c r="M165" i="4"/>
  <c r="L165" i="4" s="1"/>
  <c r="M166" i="4"/>
  <c r="L166" i="4" s="1"/>
  <c r="M212" i="4"/>
  <c r="L212" i="4" s="1"/>
  <c r="L199" i="4"/>
  <c r="M162" i="4"/>
  <c r="L162" i="4" s="1"/>
  <c r="M156" i="4"/>
  <c r="M164" i="4"/>
  <c r="L164" i="4" s="1"/>
  <c r="L156" i="4" l="1"/>
  <c r="P31" i="8" l="1"/>
  <c r="Q31" i="8" s="1"/>
  <c r="N13" i="8"/>
  <c r="Y34" i="9"/>
  <c r="Y33" i="9"/>
  <c r="P13" i="8" s="1"/>
  <c r="Q13" i="8" s="1"/>
  <c r="Y17" i="9"/>
  <c r="U34" i="9"/>
  <c r="U17" i="9"/>
  <c r="X35" i="9"/>
  <c r="Y35" i="9" s="1"/>
  <c r="P15" i="8" s="1"/>
  <c r="P40" i="8" s="1"/>
  <c r="Y29" i="9"/>
  <c r="X26" i="9"/>
  <c r="Y26" i="9" s="1"/>
  <c r="X25" i="9"/>
  <c r="Y25" i="9" s="1"/>
  <c r="X24" i="9"/>
  <c r="Y24" i="9" s="1"/>
  <c r="X23" i="9"/>
  <c r="Y23" i="9" s="1"/>
  <c r="X22" i="9"/>
  <c r="Y22" i="9" s="1"/>
  <c r="X19" i="9"/>
  <c r="Y19" i="9" s="1"/>
  <c r="X18" i="9"/>
  <c r="X20" i="9" s="1"/>
  <c r="X15" i="9"/>
  <c r="Y15" i="9" s="1"/>
  <c r="X14" i="9"/>
  <c r="Y14" i="9" s="1"/>
  <c r="X13" i="9"/>
  <c r="Y13" i="9" s="1"/>
  <c r="X12" i="9"/>
  <c r="Y12" i="9" s="1"/>
  <c r="X11" i="9"/>
  <c r="Y11" i="9" s="1"/>
  <c r="X10" i="9"/>
  <c r="Y10" i="9" s="1"/>
  <c r="X9" i="9"/>
  <c r="Y9" i="9" s="1"/>
  <c r="X8" i="9"/>
  <c r="Y8" i="9" s="1"/>
  <c r="AA8" i="9" s="1"/>
  <c r="T35" i="9"/>
  <c r="U35" i="9" s="1"/>
  <c r="N15" i="8" s="1"/>
  <c r="N40" i="8" s="1"/>
  <c r="T33" i="9"/>
  <c r="T29" i="9"/>
  <c r="U29" i="9" s="1"/>
  <c r="N10" i="8" s="1"/>
  <c r="T26" i="9"/>
  <c r="U26" i="9" s="1"/>
  <c r="T25" i="9"/>
  <c r="U25" i="9" s="1"/>
  <c r="T24" i="9"/>
  <c r="U24" i="9" s="1"/>
  <c r="T23" i="9"/>
  <c r="U23" i="9" s="1"/>
  <c r="T22" i="9"/>
  <c r="U22" i="9" s="1"/>
  <c r="T19" i="9"/>
  <c r="U19" i="9" s="1"/>
  <c r="T18" i="9"/>
  <c r="T15" i="9"/>
  <c r="U15" i="9" s="1"/>
  <c r="T14" i="9"/>
  <c r="U14" i="9" s="1"/>
  <c r="T13" i="9"/>
  <c r="U13" i="9" s="1"/>
  <c r="U12" i="9"/>
  <c r="T11" i="9"/>
  <c r="U11" i="9" s="1"/>
  <c r="T10" i="9"/>
  <c r="U10" i="9" s="1"/>
  <c r="T9" i="9"/>
  <c r="U9" i="9" s="1"/>
  <c r="T8" i="9"/>
  <c r="U8" i="9" s="1"/>
  <c r="L926" i="4"/>
  <c r="L928" i="4"/>
  <c r="L931" i="4"/>
  <c r="L935" i="4"/>
  <c r="L937" i="4"/>
  <c r="L938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J1201" i="15"/>
  <c r="G1201" i="15"/>
  <c r="F1201" i="15"/>
  <c r="E1201" i="15"/>
  <c r="D1201" i="15"/>
  <c r="I1197" i="15"/>
  <c r="H1197" i="15"/>
  <c r="K1196" i="15"/>
  <c r="K1197" i="15" s="1"/>
  <c r="H1196" i="15"/>
  <c r="I1196" i="15" s="1"/>
  <c r="L1195" i="15"/>
  <c r="H1195" i="15"/>
  <c r="I1195" i="15" s="1"/>
  <c r="L1194" i="15"/>
  <c r="H1194" i="15"/>
  <c r="I1194" i="15" s="1"/>
  <c r="L1193" i="15"/>
  <c r="I1193" i="15"/>
  <c r="H1193" i="15"/>
  <c r="L1192" i="15"/>
  <c r="I1192" i="15"/>
  <c r="H1192" i="15"/>
  <c r="L1191" i="15"/>
  <c r="I1191" i="15"/>
  <c r="H1191" i="15"/>
  <c r="L1190" i="15"/>
  <c r="I1190" i="15"/>
  <c r="H1190" i="15"/>
  <c r="L1189" i="15"/>
  <c r="H1189" i="15"/>
  <c r="I1189" i="15" s="1"/>
  <c r="L1188" i="15"/>
  <c r="L1196" i="15" s="1"/>
  <c r="L1197" i="15" s="1"/>
  <c r="H1188" i="15"/>
  <c r="I1188" i="15" s="1"/>
  <c r="L1187" i="15"/>
  <c r="H1187" i="15"/>
  <c r="I1187" i="15" s="1"/>
  <c r="L1186" i="15"/>
  <c r="H1186" i="15"/>
  <c r="I1186" i="15" s="1"/>
  <c r="K1183" i="15"/>
  <c r="H1183" i="15"/>
  <c r="I1183" i="15" s="1"/>
  <c r="K1182" i="15"/>
  <c r="H1182" i="15"/>
  <c r="I1182" i="15" s="1"/>
  <c r="L1181" i="15"/>
  <c r="I1181" i="15"/>
  <c r="H1181" i="15"/>
  <c r="L1180" i="15"/>
  <c r="I1180" i="15"/>
  <c r="H1180" i="15"/>
  <c r="L1179" i="15"/>
  <c r="I1179" i="15"/>
  <c r="H1179" i="15"/>
  <c r="L1178" i="15"/>
  <c r="H1178" i="15"/>
  <c r="I1178" i="15" s="1"/>
  <c r="L1177" i="15"/>
  <c r="H1177" i="15"/>
  <c r="I1177" i="15" s="1"/>
  <c r="L1176" i="15"/>
  <c r="H1176" i="15"/>
  <c r="I1176" i="15" s="1"/>
  <c r="L1175" i="15"/>
  <c r="H1175" i="15"/>
  <c r="I1175" i="15" s="1"/>
  <c r="L1174" i="15"/>
  <c r="H1174" i="15"/>
  <c r="I1174" i="15" s="1"/>
  <c r="L1173" i="15"/>
  <c r="I1173" i="15"/>
  <c r="H1173" i="15"/>
  <c r="L1172" i="15"/>
  <c r="I1172" i="15"/>
  <c r="H1172" i="15"/>
  <c r="L1171" i="15"/>
  <c r="I1171" i="15"/>
  <c r="H1171" i="15"/>
  <c r="L1170" i="15"/>
  <c r="H1170" i="15"/>
  <c r="I1170" i="15" s="1"/>
  <c r="L1169" i="15"/>
  <c r="H1169" i="15"/>
  <c r="I1169" i="15" s="1"/>
  <c r="L1168" i="15"/>
  <c r="H1168" i="15"/>
  <c r="I1168" i="15" s="1"/>
  <c r="L1167" i="15"/>
  <c r="H1167" i="15"/>
  <c r="I1167" i="15" s="1"/>
  <c r="L1166" i="15"/>
  <c r="H1166" i="15"/>
  <c r="I1166" i="15" s="1"/>
  <c r="L1165" i="15"/>
  <c r="I1165" i="15"/>
  <c r="H1165" i="15"/>
  <c r="L1164" i="15"/>
  <c r="I1164" i="15"/>
  <c r="H1164" i="15"/>
  <c r="L1163" i="15"/>
  <c r="I1163" i="15"/>
  <c r="H1163" i="15"/>
  <c r="L1162" i="15"/>
  <c r="H1162" i="15"/>
  <c r="I1162" i="15" s="1"/>
  <c r="L1161" i="15"/>
  <c r="H1161" i="15"/>
  <c r="I1161" i="15" s="1"/>
  <c r="L1160" i="15"/>
  <c r="H1160" i="15"/>
  <c r="I1160" i="15" s="1"/>
  <c r="L1159" i="15"/>
  <c r="H1159" i="15"/>
  <c r="I1159" i="15" s="1"/>
  <c r="L1158" i="15"/>
  <c r="H1158" i="15"/>
  <c r="I1158" i="15" s="1"/>
  <c r="L1157" i="15"/>
  <c r="I1157" i="15"/>
  <c r="H1157" i="15"/>
  <c r="L1156" i="15"/>
  <c r="I1156" i="15"/>
  <c r="H1156" i="15"/>
  <c r="L1155" i="15"/>
  <c r="I1155" i="15"/>
  <c r="H1155" i="15"/>
  <c r="L1154" i="15"/>
  <c r="H1154" i="15"/>
  <c r="I1154" i="15" s="1"/>
  <c r="L1153" i="15"/>
  <c r="H1153" i="15"/>
  <c r="I1153" i="15" s="1"/>
  <c r="L1152" i="15"/>
  <c r="H1152" i="15"/>
  <c r="I1152" i="15" s="1"/>
  <c r="I1149" i="15"/>
  <c r="H1149" i="15"/>
  <c r="K1148" i="15"/>
  <c r="K1149" i="15" s="1"/>
  <c r="H1148" i="15"/>
  <c r="I1148" i="15" s="1"/>
  <c r="L1147" i="15"/>
  <c r="H1147" i="15"/>
  <c r="I1147" i="15" s="1"/>
  <c r="L1146" i="15"/>
  <c r="H1146" i="15"/>
  <c r="I1146" i="15" s="1"/>
  <c r="L1145" i="15"/>
  <c r="I1145" i="15"/>
  <c r="H1145" i="15"/>
  <c r="L1144" i="15"/>
  <c r="I1144" i="15"/>
  <c r="H1144" i="15"/>
  <c r="L1143" i="15"/>
  <c r="I1143" i="15"/>
  <c r="H1143" i="15"/>
  <c r="L1142" i="15"/>
  <c r="H1142" i="15"/>
  <c r="I1142" i="15" s="1"/>
  <c r="L1141" i="15"/>
  <c r="H1141" i="15"/>
  <c r="I1141" i="15" s="1"/>
  <c r="L1140" i="15"/>
  <c r="H1140" i="15"/>
  <c r="I1140" i="15" s="1"/>
  <c r="L1139" i="15"/>
  <c r="H1139" i="15"/>
  <c r="I1139" i="15" s="1"/>
  <c r="L1138" i="15"/>
  <c r="H1138" i="15"/>
  <c r="I1138" i="15" s="1"/>
  <c r="L1137" i="15"/>
  <c r="I1137" i="15"/>
  <c r="H1137" i="15"/>
  <c r="L1136" i="15"/>
  <c r="I1136" i="15"/>
  <c r="H1136" i="15"/>
  <c r="L1135" i="15"/>
  <c r="I1135" i="15"/>
  <c r="H1135" i="15"/>
  <c r="L1134" i="15"/>
  <c r="H1134" i="15"/>
  <c r="I1134" i="15" s="1"/>
  <c r="L1133" i="15"/>
  <c r="H1133" i="15"/>
  <c r="I1133" i="15" s="1"/>
  <c r="L1132" i="15"/>
  <c r="H1132" i="15"/>
  <c r="I1132" i="15" s="1"/>
  <c r="L1131" i="15"/>
  <c r="H1131" i="15"/>
  <c r="I1131" i="15" s="1"/>
  <c r="L1130" i="15"/>
  <c r="H1130" i="15"/>
  <c r="I1130" i="15" s="1"/>
  <c r="L1129" i="15"/>
  <c r="I1129" i="15"/>
  <c r="H1129" i="15"/>
  <c r="L1128" i="15"/>
  <c r="I1128" i="15"/>
  <c r="H1128" i="15"/>
  <c r="L1127" i="15"/>
  <c r="I1127" i="15"/>
  <c r="H1127" i="15"/>
  <c r="L1126" i="15"/>
  <c r="H1126" i="15"/>
  <c r="I1126" i="15" s="1"/>
  <c r="L1125" i="15"/>
  <c r="H1125" i="15"/>
  <c r="I1125" i="15" s="1"/>
  <c r="L1124" i="15"/>
  <c r="H1124" i="15"/>
  <c r="I1124" i="15" s="1"/>
  <c r="L1123" i="15"/>
  <c r="H1123" i="15"/>
  <c r="I1123" i="15" s="1"/>
  <c r="L1122" i="15"/>
  <c r="H1122" i="15"/>
  <c r="I1122" i="15" s="1"/>
  <c r="L1121" i="15"/>
  <c r="I1121" i="15"/>
  <c r="H1121" i="15"/>
  <c r="L1120" i="15"/>
  <c r="I1120" i="15"/>
  <c r="H1120" i="15"/>
  <c r="L1119" i="15"/>
  <c r="I1119" i="15"/>
  <c r="H1119" i="15"/>
  <c r="L1118" i="15"/>
  <c r="L1148" i="15" s="1"/>
  <c r="L1149" i="15" s="1"/>
  <c r="H1118" i="15"/>
  <c r="I1118" i="15" s="1"/>
  <c r="H1115" i="15"/>
  <c r="I1115" i="15" s="1"/>
  <c r="K1114" i="15"/>
  <c r="K1115" i="15" s="1"/>
  <c r="H1114" i="15"/>
  <c r="I1114" i="15" s="1"/>
  <c r="L1113" i="15"/>
  <c r="H1113" i="15"/>
  <c r="I1113" i="15" s="1"/>
  <c r="L1112" i="15"/>
  <c r="H1112" i="15"/>
  <c r="I1112" i="15" s="1"/>
  <c r="L1111" i="15"/>
  <c r="H1111" i="15"/>
  <c r="I1111" i="15" s="1"/>
  <c r="L1110" i="15"/>
  <c r="H1110" i="15"/>
  <c r="I1110" i="15" s="1"/>
  <c r="L1109" i="15"/>
  <c r="I1109" i="15"/>
  <c r="H1109" i="15"/>
  <c r="L1108" i="15"/>
  <c r="I1108" i="15"/>
  <c r="H1108" i="15"/>
  <c r="L1107" i="15"/>
  <c r="I1107" i="15"/>
  <c r="H1107" i="15"/>
  <c r="L1106" i="15"/>
  <c r="H1106" i="15"/>
  <c r="I1106" i="15" s="1"/>
  <c r="L1105" i="15"/>
  <c r="H1105" i="15"/>
  <c r="I1105" i="15" s="1"/>
  <c r="L1104" i="15"/>
  <c r="H1104" i="15"/>
  <c r="I1104" i="15" s="1"/>
  <c r="L1103" i="15"/>
  <c r="H1103" i="15"/>
  <c r="I1103" i="15" s="1"/>
  <c r="L1102" i="15"/>
  <c r="H1102" i="15"/>
  <c r="I1102" i="15" s="1"/>
  <c r="L1101" i="15"/>
  <c r="I1101" i="15"/>
  <c r="H1101" i="15"/>
  <c r="L1100" i="15"/>
  <c r="I1100" i="15"/>
  <c r="H1100" i="15"/>
  <c r="L1099" i="15"/>
  <c r="I1099" i="15"/>
  <c r="H1099" i="15"/>
  <c r="L1098" i="15"/>
  <c r="H1098" i="15"/>
  <c r="I1098" i="15" s="1"/>
  <c r="L1097" i="15"/>
  <c r="H1097" i="15"/>
  <c r="I1097" i="15" s="1"/>
  <c r="L1096" i="15"/>
  <c r="H1096" i="15"/>
  <c r="I1096" i="15" s="1"/>
  <c r="L1095" i="15"/>
  <c r="H1095" i="15"/>
  <c r="I1095" i="15" s="1"/>
  <c r="L1094" i="15"/>
  <c r="H1094" i="15"/>
  <c r="I1094" i="15" s="1"/>
  <c r="L1093" i="15"/>
  <c r="I1093" i="15"/>
  <c r="H1093" i="15"/>
  <c r="L1092" i="15"/>
  <c r="I1092" i="15"/>
  <c r="H1092" i="15"/>
  <c r="L1091" i="15"/>
  <c r="I1091" i="15"/>
  <c r="H1091" i="15"/>
  <c r="L1090" i="15"/>
  <c r="H1090" i="15"/>
  <c r="I1090" i="15" s="1"/>
  <c r="L1089" i="15"/>
  <c r="H1089" i="15"/>
  <c r="I1089" i="15" s="1"/>
  <c r="L1088" i="15"/>
  <c r="H1088" i="15"/>
  <c r="I1088" i="15" s="1"/>
  <c r="L1087" i="15"/>
  <c r="H1087" i="15"/>
  <c r="I1087" i="15" s="1"/>
  <c r="L1086" i="15"/>
  <c r="H1086" i="15"/>
  <c r="I1086" i="15" s="1"/>
  <c r="L1085" i="15"/>
  <c r="I1085" i="15"/>
  <c r="H1085" i="15"/>
  <c r="L1084" i="15"/>
  <c r="I1084" i="15"/>
  <c r="H1084" i="15"/>
  <c r="L1083" i="15"/>
  <c r="I1083" i="15"/>
  <c r="H1083" i="15"/>
  <c r="H1080" i="15"/>
  <c r="I1080" i="15" s="1"/>
  <c r="K1079" i="15"/>
  <c r="K1080" i="15" s="1"/>
  <c r="I1079" i="15"/>
  <c r="H1079" i="15"/>
  <c r="L1078" i="15"/>
  <c r="H1078" i="15"/>
  <c r="I1078" i="15" s="1"/>
  <c r="L1077" i="15"/>
  <c r="H1077" i="15"/>
  <c r="I1077" i="15" s="1"/>
  <c r="L1076" i="15"/>
  <c r="H1076" i="15"/>
  <c r="I1076" i="15" s="1"/>
  <c r="L1075" i="15"/>
  <c r="H1075" i="15"/>
  <c r="I1075" i="15" s="1"/>
  <c r="L1074" i="15"/>
  <c r="H1074" i="15"/>
  <c r="I1074" i="15" s="1"/>
  <c r="L1073" i="15"/>
  <c r="I1073" i="15"/>
  <c r="H1073" i="15"/>
  <c r="L1072" i="15"/>
  <c r="I1072" i="15"/>
  <c r="H1072" i="15"/>
  <c r="L1071" i="15"/>
  <c r="I1071" i="15"/>
  <c r="H1071" i="15"/>
  <c r="L1070" i="15"/>
  <c r="H1070" i="15"/>
  <c r="I1070" i="15" s="1"/>
  <c r="L1069" i="15"/>
  <c r="H1069" i="15"/>
  <c r="I1069" i="15" s="1"/>
  <c r="L1068" i="15"/>
  <c r="H1068" i="15"/>
  <c r="I1068" i="15" s="1"/>
  <c r="L1067" i="15"/>
  <c r="H1067" i="15"/>
  <c r="I1067" i="15" s="1"/>
  <c r="L1066" i="15"/>
  <c r="H1066" i="15"/>
  <c r="I1066" i="15" s="1"/>
  <c r="L1065" i="15"/>
  <c r="I1065" i="15"/>
  <c r="H1065" i="15"/>
  <c r="L1064" i="15"/>
  <c r="I1064" i="15"/>
  <c r="H1064" i="15"/>
  <c r="L1063" i="15"/>
  <c r="I1063" i="15"/>
  <c r="H1063" i="15"/>
  <c r="L1062" i="15"/>
  <c r="H1062" i="15"/>
  <c r="I1062" i="15" s="1"/>
  <c r="L1061" i="15"/>
  <c r="H1061" i="15"/>
  <c r="I1061" i="15" s="1"/>
  <c r="L1060" i="15"/>
  <c r="H1060" i="15"/>
  <c r="I1060" i="15" s="1"/>
  <c r="L1059" i="15"/>
  <c r="H1059" i="15"/>
  <c r="I1059" i="15" s="1"/>
  <c r="L1058" i="15"/>
  <c r="H1058" i="15"/>
  <c r="I1058" i="15" s="1"/>
  <c r="L1057" i="15"/>
  <c r="I1057" i="15"/>
  <c r="H1057" i="15"/>
  <c r="L1056" i="15"/>
  <c r="I1056" i="15"/>
  <c r="H1056" i="15"/>
  <c r="K1053" i="15"/>
  <c r="H1053" i="15"/>
  <c r="I1053" i="15" s="1"/>
  <c r="K1052" i="15"/>
  <c r="I1052" i="15"/>
  <c r="H1052" i="15"/>
  <c r="L1051" i="15"/>
  <c r="I1051" i="15"/>
  <c r="H1051" i="15"/>
  <c r="L1050" i="15"/>
  <c r="H1050" i="15"/>
  <c r="I1050" i="15" s="1"/>
  <c r="L1049" i="15"/>
  <c r="H1049" i="15"/>
  <c r="I1049" i="15" s="1"/>
  <c r="L1048" i="15"/>
  <c r="L1052" i="15" s="1"/>
  <c r="L1053" i="15" s="1"/>
  <c r="H1048" i="15"/>
  <c r="I1048" i="15" s="1"/>
  <c r="H1047" i="15"/>
  <c r="I1047" i="15" s="1"/>
  <c r="H1044" i="15"/>
  <c r="I1044" i="15" s="1"/>
  <c r="K1043" i="15"/>
  <c r="K1044" i="15" s="1"/>
  <c r="H1043" i="15"/>
  <c r="I1043" i="15" s="1"/>
  <c r="L1042" i="15"/>
  <c r="H1042" i="15"/>
  <c r="I1042" i="15" s="1"/>
  <c r="L1041" i="15"/>
  <c r="H1041" i="15"/>
  <c r="I1041" i="15" s="1"/>
  <c r="L1040" i="15"/>
  <c r="H1040" i="15"/>
  <c r="I1040" i="15" s="1"/>
  <c r="L1039" i="15"/>
  <c r="H1039" i="15"/>
  <c r="I1039" i="15" s="1"/>
  <c r="L1038" i="15"/>
  <c r="I1038" i="15"/>
  <c r="H1038" i="15"/>
  <c r="L1037" i="15"/>
  <c r="I1037" i="15"/>
  <c r="H1037" i="15"/>
  <c r="L1036" i="15"/>
  <c r="I1036" i="15"/>
  <c r="H1036" i="15"/>
  <c r="L1035" i="15"/>
  <c r="H1035" i="15"/>
  <c r="I1035" i="15" s="1"/>
  <c r="L1034" i="15"/>
  <c r="H1034" i="15"/>
  <c r="I1034" i="15" s="1"/>
  <c r="L1033" i="15"/>
  <c r="H1033" i="15"/>
  <c r="I1033" i="15" s="1"/>
  <c r="L1032" i="15"/>
  <c r="H1032" i="15"/>
  <c r="I1032" i="15" s="1"/>
  <c r="L1031" i="15"/>
  <c r="H1031" i="15"/>
  <c r="I1031" i="15" s="1"/>
  <c r="L1030" i="15"/>
  <c r="I1030" i="15"/>
  <c r="H1030" i="15"/>
  <c r="L1029" i="15"/>
  <c r="I1029" i="15"/>
  <c r="H1029" i="15"/>
  <c r="L1028" i="15"/>
  <c r="I1028" i="15"/>
  <c r="H1028" i="15"/>
  <c r="L1027" i="15"/>
  <c r="H1027" i="15"/>
  <c r="I1027" i="15" s="1"/>
  <c r="L1026" i="15"/>
  <c r="H1026" i="15"/>
  <c r="I1026" i="15" s="1"/>
  <c r="L1025" i="15"/>
  <c r="H1025" i="15"/>
  <c r="I1025" i="15" s="1"/>
  <c r="L1024" i="15"/>
  <c r="H1024" i="15"/>
  <c r="I1024" i="15" s="1"/>
  <c r="L1023" i="15"/>
  <c r="H1023" i="15"/>
  <c r="I1023" i="15" s="1"/>
  <c r="L1022" i="15"/>
  <c r="I1022" i="15"/>
  <c r="H1022" i="15"/>
  <c r="L1021" i="15"/>
  <c r="I1021" i="15"/>
  <c r="H1021" i="15"/>
  <c r="L1020" i="15"/>
  <c r="I1020" i="15"/>
  <c r="H1020" i="15"/>
  <c r="L1019" i="15"/>
  <c r="H1019" i="15"/>
  <c r="I1019" i="15" s="1"/>
  <c r="L1018" i="15"/>
  <c r="H1018" i="15"/>
  <c r="I1018" i="15" s="1"/>
  <c r="L1017" i="15"/>
  <c r="H1017" i="15"/>
  <c r="I1017" i="15" s="1"/>
  <c r="L1016" i="15"/>
  <c r="H1016" i="15"/>
  <c r="I1016" i="15" s="1"/>
  <c r="L1015" i="15"/>
  <c r="H1015" i="15"/>
  <c r="I1015" i="15" s="1"/>
  <c r="L1014" i="15"/>
  <c r="I1014" i="15"/>
  <c r="H1014" i="15"/>
  <c r="K1011" i="15"/>
  <c r="H1011" i="15"/>
  <c r="I1011" i="15" s="1"/>
  <c r="K1010" i="15"/>
  <c r="I1010" i="15"/>
  <c r="H1010" i="15"/>
  <c r="L1009" i="15"/>
  <c r="I1009" i="15"/>
  <c r="H1009" i="15"/>
  <c r="L1008" i="15"/>
  <c r="I1008" i="15"/>
  <c r="H1008" i="15"/>
  <c r="L1007" i="15"/>
  <c r="H1007" i="15"/>
  <c r="I1007" i="15" s="1"/>
  <c r="L1006" i="15"/>
  <c r="H1006" i="15"/>
  <c r="I1006" i="15" s="1"/>
  <c r="L1005" i="15"/>
  <c r="H1005" i="15"/>
  <c r="I1005" i="15" s="1"/>
  <c r="L1004" i="15"/>
  <c r="H1004" i="15"/>
  <c r="I1004" i="15" s="1"/>
  <c r="L1003" i="15"/>
  <c r="H1003" i="15"/>
  <c r="I1003" i="15" s="1"/>
  <c r="L1002" i="15"/>
  <c r="I1002" i="15"/>
  <c r="H1002" i="15"/>
  <c r="L1001" i="15"/>
  <c r="I1001" i="15"/>
  <c r="H1001" i="15"/>
  <c r="L1000" i="15"/>
  <c r="I1000" i="15"/>
  <c r="H1000" i="15"/>
  <c r="L999" i="15"/>
  <c r="H999" i="15"/>
  <c r="I999" i="15" s="1"/>
  <c r="L998" i="15"/>
  <c r="H998" i="15"/>
  <c r="I998" i="15" s="1"/>
  <c r="L997" i="15"/>
  <c r="L1010" i="15" s="1"/>
  <c r="L1011" i="15" s="1"/>
  <c r="H997" i="15"/>
  <c r="I997" i="15" s="1"/>
  <c r="L996" i="15"/>
  <c r="H996" i="15"/>
  <c r="I996" i="15" s="1"/>
  <c r="L995" i="15"/>
  <c r="H995" i="15"/>
  <c r="I995" i="15" s="1"/>
  <c r="L994" i="15"/>
  <c r="I994" i="15"/>
  <c r="H994" i="15"/>
  <c r="L993" i="15"/>
  <c r="I993" i="15"/>
  <c r="H993" i="15"/>
  <c r="K990" i="15"/>
  <c r="H990" i="15"/>
  <c r="I990" i="15" s="1"/>
  <c r="K989" i="15"/>
  <c r="I989" i="15"/>
  <c r="H989" i="15"/>
  <c r="L988" i="15"/>
  <c r="I988" i="15"/>
  <c r="H988" i="15"/>
  <c r="L987" i="15"/>
  <c r="H987" i="15"/>
  <c r="I987" i="15" s="1"/>
  <c r="L986" i="15"/>
  <c r="H986" i="15"/>
  <c r="I986" i="15" s="1"/>
  <c r="L985" i="15"/>
  <c r="H985" i="15"/>
  <c r="I985" i="15" s="1"/>
  <c r="L984" i="15"/>
  <c r="H984" i="15"/>
  <c r="I984" i="15" s="1"/>
  <c r="L983" i="15"/>
  <c r="H983" i="15"/>
  <c r="I983" i="15" s="1"/>
  <c r="L982" i="15"/>
  <c r="I982" i="15"/>
  <c r="H982" i="15"/>
  <c r="L981" i="15"/>
  <c r="I981" i="15"/>
  <c r="H981" i="15"/>
  <c r="L980" i="15"/>
  <c r="I980" i="15"/>
  <c r="H980" i="15"/>
  <c r="L979" i="15"/>
  <c r="H979" i="15"/>
  <c r="I979" i="15" s="1"/>
  <c r="L978" i="15"/>
  <c r="H978" i="15"/>
  <c r="I978" i="15" s="1"/>
  <c r="L977" i="15"/>
  <c r="H977" i="15"/>
  <c r="I977" i="15" s="1"/>
  <c r="L976" i="15"/>
  <c r="H976" i="15"/>
  <c r="I976" i="15" s="1"/>
  <c r="L975" i="15"/>
  <c r="H975" i="15"/>
  <c r="I975" i="15" s="1"/>
  <c r="L974" i="15"/>
  <c r="I974" i="15"/>
  <c r="H974" i="15"/>
  <c r="L973" i="15"/>
  <c r="I973" i="15"/>
  <c r="H973" i="15"/>
  <c r="L972" i="15"/>
  <c r="I972" i="15"/>
  <c r="H972" i="15"/>
  <c r="L971" i="15"/>
  <c r="H971" i="15"/>
  <c r="I971" i="15" s="1"/>
  <c r="L970" i="15"/>
  <c r="H970" i="15"/>
  <c r="I970" i="15" s="1"/>
  <c r="L969" i="15"/>
  <c r="H969" i="15"/>
  <c r="I969" i="15" s="1"/>
  <c r="L968" i="15"/>
  <c r="H968" i="15"/>
  <c r="I968" i="15" s="1"/>
  <c r="L967" i="15"/>
  <c r="H967" i="15"/>
  <c r="I967" i="15" s="1"/>
  <c r="L966" i="15"/>
  <c r="I966" i="15"/>
  <c r="H966" i="15"/>
  <c r="L965" i="15"/>
  <c r="I965" i="15"/>
  <c r="H965" i="15"/>
  <c r="L964" i="15"/>
  <c r="I964" i="15"/>
  <c r="H964" i="15"/>
  <c r="H960" i="15"/>
  <c r="I960" i="15" s="1"/>
  <c r="K959" i="15"/>
  <c r="K960" i="15" s="1"/>
  <c r="I959" i="15"/>
  <c r="H959" i="15"/>
  <c r="L958" i="15"/>
  <c r="H958" i="15"/>
  <c r="I958" i="15" s="1"/>
  <c r="L957" i="15"/>
  <c r="H957" i="15"/>
  <c r="I957" i="15" s="1"/>
  <c r="L956" i="15"/>
  <c r="H956" i="15"/>
  <c r="I956" i="15" s="1"/>
  <c r="L955" i="15"/>
  <c r="H955" i="15"/>
  <c r="I955" i="15" s="1"/>
  <c r="L954" i="15"/>
  <c r="H954" i="15"/>
  <c r="I954" i="15" s="1"/>
  <c r="L953" i="15"/>
  <c r="I953" i="15"/>
  <c r="H953" i="15"/>
  <c r="L952" i="15"/>
  <c r="I952" i="15"/>
  <c r="H952" i="15"/>
  <c r="L951" i="15"/>
  <c r="I951" i="15"/>
  <c r="H951" i="15"/>
  <c r="L950" i="15"/>
  <c r="H950" i="15"/>
  <c r="I950" i="15" s="1"/>
  <c r="L949" i="15"/>
  <c r="H949" i="15"/>
  <c r="I949" i="15" s="1"/>
  <c r="L948" i="15"/>
  <c r="H948" i="15"/>
  <c r="I948" i="15" s="1"/>
  <c r="L947" i="15"/>
  <c r="H947" i="15"/>
  <c r="I947" i="15" s="1"/>
  <c r="L946" i="15"/>
  <c r="H946" i="15"/>
  <c r="I946" i="15" s="1"/>
  <c r="L945" i="15"/>
  <c r="I945" i="15"/>
  <c r="H945" i="15"/>
  <c r="L944" i="15"/>
  <c r="I944" i="15"/>
  <c r="H944" i="15"/>
  <c r="L943" i="15"/>
  <c r="I943" i="15"/>
  <c r="H943" i="15"/>
  <c r="L942" i="15"/>
  <c r="H942" i="15"/>
  <c r="I942" i="15" s="1"/>
  <c r="L941" i="15"/>
  <c r="L959" i="15" s="1"/>
  <c r="L960" i="15" s="1"/>
  <c r="H941" i="15"/>
  <c r="I941" i="15" s="1"/>
  <c r="I938" i="15"/>
  <c r="H938" i="15"/>
  <c r="K937" i="15"/>
  <c r="K938" i="15" s="1"/>
  <c r="H937" i="15"/>
  <c r="I937" i="15" s="1"/>
  <c r="L936" i="15"/>
  <c r="H936" i="15"/>
  <c r="I936" i="15" s="1"/>
  <c r="L935" i="15"/>
  <c r="H935" i="15"/>
  <c r="I935" i="15" s="1"/>
  <c r="L934" i="15"/>
  <c r="H934" i="15"/>
  <c r="I934" i="15" s="1"/>
  <c r="L933" i="15"/>
  <c r="I933" i="15"/>
  <c r="H933" i="15"/>
  <c r="L932" i="15"/>
  <c r="I932" i="15"/>
  <c r="H932" i="15"/>
  <c r="L931" i="15"/>
  <c r="I931" i="15"/>
  <c r="H931" i="15"/>
  <c r="L930" i="15"/>
  <c r="H930" i="15"/>
  <c r="I930" i="15" s="1"/>
  <c r="L929" i="15"/>
  <c r="H929" i="15"/>
  <c r="I929" i="15" s="1"/>
  <c r="L928" i="15"/>
  <c r="H928" i="15"/>
  <c r="I928" i="15" s="1"/>
  <c r="L927" i="15"/>
  <c r="H927" i="15"/>
  <c r="I927" i="15" s="1"/>
  <c r="L926" i="15"/>
  <c r="H926" i="15"/>
  <c r="I926" i="15" s="1"/>
  <c r="L925" i="15"/>
  <c r="I925" i="15"/>
  <c r="H925" i="15"/>
  <c r="L924" i="15"/>
  <c r="I924" i="15"/>
  <c r="H924" i="15"/>
  <c r="L923" i="15"/>
  <c r="I923" i="15"/>
  <c r="H923" i="15"/>
  <c r="L922" i="15"/>
  <c r="H922" i="15"/>
  <c r="I922" i="15" s="1"/>
  <c r="L921" i="15"/>
  <c r="H921" i="15"/>
  <c r="I921" i="15" s="1"/>
  <c r="L920" i="15"/>
  <c r="H920" i="15"/>
  <c r="I920" i="15" s="1"/>
  <c r="L919" i="15"/>
  <c r="H919" i="15"/>
  <c r="I919" i="15" s="1"/>
  <c r="K916" i="15"/>
  <c r="I916" i="15"/>
  <c r="H916" i="15"/>
  <c r="K915" i="15"/>
  <c r="H915" i="15"/>
  <c r="I915" i="15" s="1"/>
  <c r="L914" i="15"/>
  <c r="H914" i="15"/>
  <c r="I914" i="15" s="1"/>
  <c r="L913" i="15"/>
  <c r="I913" i="15"/>
  <c r="H913" i="15"/>
  <c r="L912" i="15"/>
  <c r="I912" i="15"/>
  <c r="H912" i="15"/>
  <c r="L911" i="15"/>
  <c r="I911" i="15"/>
  <c r="H911" i="15"/>
  <c r="L910" i="15"/>
  <c r="H910" i="15"/>
  <c r="I910" i="15" s="1"/>
  <c r="L909" i="15"/>
  <c r="H909" i="15"/>
  <c r="I909" i="15" s="1"/>
  <c r="L908" i="15"/>
  <c r="H908" i="15"/>
  <c r="I908" i="15" s="1"/>
  <c r="L907" i="15"/>
  <c r="H907" i="15"/>
  <c r="I907" i="15" s="1"/>
  <c r="L906" i="15"/>
  <c r="H906" i="15"/>
  <c r="I906" i="15" s="1"/>
  <c r="L905" i="15"/>
  <c r="I905" i="15"/>
  <c r="H905" i="15"/>
  <c r="L904" i="15"/>
  <c r="I904" i="15"/>
  <c r="H904" i="15"/>
  <c r="L903" i="15"/>
  <c r="I903" i="15"/>
  <c r="H903" i="15"/>
  <c r="L902" i="15"/>
  <c r="H902" i="15"/>
  <c r="I902" i="15" s="1"/>
  <c r="L901" i="15"/>
  <c r="H901" i="15"/>
  <c r="I901" i="15" s="1"/>
  <c r="L900" i="15"/>
  <c r="H900" i="15"/>
  <c r="I900" i="15" s="1"/>
  <c r="L899" i="15"/>
  <c r="H899" i="15"/>
  <c r="I899" i="15" s="1"/>
  <c r="L898" i="15"/>
  <c r="H898" i="15"/>
  <c r="I898" i="15" s="1"/>
  <c r="L897" i="15"/>
  <c r="I897" i="15"/>
  <c r="H897" i="15"/>
  <c r="L896" i="15"/>
  <c r="I896" i="15"/>
  <c r="H896" i="15"/>
  <c r="L895" i="15"/>
  <c r="I895" i="15"/>
  <c r="H895" i="15"/>
  <c r="L894" i="15"/>
  <c r="H894" i="15"/>
  <c r="I894" i="15" s="1"/>
  <c r="L893" i="15"/>
  <c r="H893" i="15"/>
  <c r="I893" i="15" s="1"/>
  <c r="L892" i="15"/>
  <c r="H892" i="15"/>
  <c r="I892" i="15" s="1"/>
  <c r="L891" i="15"/>
  <c r="H891" i="15"/>
  <c r="I891" i="15" s="1"/>
  <c r="L890" i="15"/>
  <c r="H890" i="15"/>
  <c r="I890" i="15" s="1"/>
  <c r="L889" i="15"/>
  <c r="I889" i="15"/>
  <c r="H889" i="15"/>
  <c r="L888" i="15"/>
  <c r="I888" i="15"/>
  <c r="H888" i="15"/>
  <c r="L887" i="15"/>
  <c r="I887" i="15"/>
  <c r="H887" i="15"/>
  <c r="L886" i="15"/>
  <c r="H886" i="15"/>
  <c r="I886" i="15" s="1"/>
  <c r="L885" i="15"/>
  <c r="H885" i="15"/>
  <c r="I885" i="15" s="1"/>
  <c r="L884" i="15"/>
  <c r="H884" i="15"/>
  <c r="I884" i="15" s="1"/>
  <c r="L883" i="15"/>
  <c r="H883" i="15"/>
  <c r="I883" i="15" s="1"/>
  <c r="L882" i="15"/>
  <c r="H882" i="15"/>
  <c r="I882" i="15" s="1"/>
  <c r="L881" i="15"/>
  <c r="I881" i="15"/>
  <c r="H881" i="15"/>
  <c r="L880" i="15"/>
  <c r="I880" i="15"/>
  <c r="H880" i="15"/>
  <c r="K877" i="15"/>
  <c r="H877" i="15"/>
  <c r="I877" i="15" s="1"/>
  <c r="K876" i="15"/>
  <c r="I876" i="15"/>
  <c r="H876" i="15"/>
  <c r="L875" i="15"/>
  <c r="I875" i="15"/>
  <c r="H875" i="15"/>
  <c r="L874" i="15"/>
  <c r="H874" i="15"/>
  <c r="I874" i="15" s="1"/>
  <c r="L873" i="15"/>
  <c r="H873" i="15"/>
  <c r="I873" i="15" s="1"/>
  <c r="L872" i="15"/>
  <c r="H872" i="15"/>
  <c r="I872" i="15" s="1"/>
  <c r="L871" i="15"/>
  <c r="H871" i="15"/>
  <c r="I871" i="15" s="1"/>
  <c r="L870" i="15"/>
  <c r="H870" i="15"/>
  <c r="I870" i="15" s="1"/>
  <c r="L869" i="15"/>
  <c r="I869" i="15"/>
  <c r="H869" i="15"/>
  <c r="L868" i="15"/>
  <c r="I868" i="15"/>
  <c r="H868" i="15"/>
  <c r="L867" i="15"/>
  <c r="I867" i="15"/>
  <c r="H867" i="15"/>
  <c r="L866" i="15"/>
  <c r="H866" i="15"/>
  <c r="I866" i="15" s="1"/>
  <c r="L865" i="15"/>
  <c r="H865" i="15"/>
  <c r="I865" i="15" s="1"/>
  <c r="L864" i="15"/>
  <c r="H864" i="15"/>
  <c r="I864" i="15" s="1"/>
  <c r="L863" i="15"/>
  <c r="H863" i="15"/>
  <c r="I863" i="15" s="1"/>
  <c r="L862" i="15"/>
  <c r="H862" i="15"/>
  <c r="I862" i="15" s="1"/>
  <c r="L861" i="15"/>
  <c r="I861" i="15"/>
  <c r="H861" i="15"/>
  <c r="L860" i="15"/>
  <c r="I860" i="15"/>
  <c r="H860" i="15"/>
  <c r="L859" i="15"/>
  <c r="I859" i="15"/>
  <c r="H859" i="15"/>
  <c r="L858" i="15"/>
  <c r="H858" i="15"/>
  <c r="I858" i="15" s="1"/>
  <c r="L857" i="15"/>
  <c r="H857" i="15"/>
  <c r="I857" i="15" s="1"/>
  <c r="L856" i="15"/>
  <c r="H856" i="15"/>
  <c r="I856" i="15" s="1"/>
  <c r="L855" i="15"/>
  <c r="H855" i="15"/>
  <c r="I855" i="15" s="1"/>
  <c r="L854" i="15"/>
  <c r="H854" i="15"/>
  <c r="I854" i="15" s="1"/>
  <c r="L853" i="15"/>
  <c r="I853" i="15"/>
  <c r="H853" i="15"/>
  <c r="L852" i="15"/>
  <c r="I852" i="15"/>
  <c r="H852" i="15"/>
  <c r="L851" i="15"/>
  <c r="I851" i="15"/>
  <c r="H851" i="15"/>
  <c r="L850" i="15"/>
  <c r="H850" i="15"/>
  <c r="I850" i="15" s="1"/>
  <c r="H847" i="15"/>
  <c r="I847" i="15" s="1"/>
  <c r="K846" i="15"/>
  <c r="K847" i="15" s="1"/>
  <c r="H846" i="15"/>
  <c r="I846" i="15" s="1"/>
  <c r="L845" i="15"/>
  <c r="H845" i="15"/>
  <c r="I845" i="15" s="1"/>
  <c r="L844" i="15"/>
  <c r="H844" i="15"/>
  <c r="I844" i="15" s="1"/>
  <c r="L843" i="15"/>
  <c r="H843" i="15"/>
  <c r="I843" i="15" s="1"/>
  <c r="L842" i="15"/>
  <c r="H842" i="15"/>
  <c r="I842" i="15" s="1"/>
  <c r="L841" i="15"/>
  <c r="I841" i="15"/>
  <c r="H841" i="15"/>
  <c r="L840" i="15"/>
  <c r="I840" i="15"/>
  <c r="H840" i="15"/>
  <c r="L839" i="15"/>
  <c r="I839" i="15"/>
  <c r="H839" i="15"/>
  <c r="L838" i="15"/>
  <c r="H838" i="15"/>
  <c r="I838" i="15" s="1"/>
  <c r="L837" i="15"/>
  <c r="H837" i="15"/>
  <c r="I837" i="15" s="1"/>
  <c r="L836" i="15"/>
  <c r="H836" i="15"/>
  <c r="I836" i="15" s="1"/>
  <c r="L835" i="15"/>
  <c r="H835" i="15"/>
  <c r="I835" i="15" s="1"/>
  <c r="L834" i="15"/>
  <c r="H834" i="15"/>
  <c r="I834" i="15" s="1"/>
  <c r="L833" i="15"/>
  <c r="I833" i="15"/>
  <c r="H833" i="15"/>
  <c r="L832" i="15"/>
  <c r="I832" i="15"/>
  <c r="H832" i="15"/>
  <c r="L831" i="15"/>
  <c r="I831" i="15"/>
  <c r="H831" i="15"/>
  <c r="L830" i="15"/>
  <c r="H830" i="15"/>
  <c r="I830" i="15" s="1"/>
  <c r="L829" i="15"/>
  <c r="H829" i="15"/>
  <c r="I829" i="15" s="1"/>
  <c r="L828" i="15"/>
  <c r="H828" i="15"/>
  <c r="I828" i="15" s="1"/>
  <c r="L827" i="15"/>
  <c r="H827" i="15"/>
  <c r="I827" i="15" s="1"/>
  <c r="L826" i="15"/>
  <c r="H826" i="15"/>
  <c r="I826" i="15" s="1"/>
  <c r="L825" i="15"/>
  <c r="I825" i="15"/>
  <c r="H825" i="15"/>
  <c r="L824" i="15"/>
  <c r="I824" i="15"/>
  <c r="H824" i="15"/>
  <c r="L823" i="15"/>
  <c r="I823" i="15"/>
  <c r="H823" i="15"/>
  <c r="L822" i="15"/>
  <c r="H822" i="15"/>
  <c r="I822" i="15" s="1"/>
  <c r="L821" i="15"/>
  <c r="H821" i="15"/>
  <c r="I821" i="15" s="1"/>
  <c r="L820" i="15"/>
  <c r="H820" i="15"/>
  <c r="I820" i="15" s="1"/>
  <c r="L819" i="15"/>
  <c r="H819" i="15"/>
  <c r="I819" i="15" s="1"/>
  <c r="L818" i="15"/>
  <c r="H818" i="15"/>
  <c r="I818" i="15" s="1"/>
  <c r="L817" i="15"/>
  <c r="I817" i="15"/>
  <c r="H817" i="15"/>
  <c r="L816" i="15"/>
  <c r="I816" i="15"/>
  <c r="H816" i="15"/>
  <c r="K813" i="15"/>
  <c r="H813" i="15"/>
  <c r="I813" i="15" s="1"/>
  <c r="K812" i="15"/>
  <c r="I812" i="15"/>
  <c r="H812" i="15"/>
  <c r="L811" i="15"/>
  <c r="I811" i="15"/>
  <c r="H811" i="15"/>
  <c r="L810" i="15"/>
  <c r="H810" i="15"/>
  <c r="I810" i="15" s="1"/>
  <c r="L809" i="15"/>
  <c r="H809" i="15"/>
  <c r="I809" i="15" s="1"/>
  <c r="L808" i="15"/>
  <c r="H808" i="15"/>
  <c r="I808" i="15" s="1"/>
  <c r="L807" i="15"/>
  <c r="H807" i="15"/>
  <c r="I807" i="15" s="1"/>
  <c r="L806" i="15"/>
  <c r="L812" i="15" s="1"/>
  <c r="L813" i="15" s="1"/>
  <c r="H806" i="15"/>
  <c r="I806" i="15" s="1"/>
  <c r="H805" i="15"/>
  <c r="I805" i="15" s="1"/>
  <c r="I802" i="15"/>
  <c r="H802" i="15"/>
  <c r="K801" i="15"/>
  <c r="K802" i="15" s="1"/>
  <c r="H801" i="15"/>
  <c r="I801" i="15" s="1"/>
  <c r="L800" i="15"/>
  <c r="H800" i="15"/>
  <c r="I800" i="15" s="1"/>
  <c r="L799" i="15"/>
  <c r="H799" i="15"/>
  <c r="I799" i="15" s="1"/>
  <c r="L798" i="15"/>
  <c r="I798" i="15"/>
  <c r="H798" i="15"/>
  <c r="L797" i="15"/>
  <c r="I797" i="15"/>
  <c r="H797" i="15"/>
  <c r="L796" i="15"/>
  <c r="I796" i="15"/>
  <c r="H796" i="15"/>
  <c r="L795" i="15"/>
  <c r="H795" i="15"/>
  <c r="I795" i="15" s="1"/>
  <c r="L794" i="15"/>
  <c r="H794" i="15"/>
  <c r="I794" i="15" s="1"/>
  <c r="L793" i="15"/>
  <c r="H793" i="15"/>
  <c r="I793" i="15" s="1"/>
  <c r="L792" i="15"/>
  <c r="H792" i="15"/>
  <c r="I792" i="15" s="1"/>
  <c r="L791" i="15"/>
  <c r="H791" i="15"/>
  <c r="I791" i="15" s="1"/>
  <c r="L790" i="15"/>
  <c r="I790" i="15"/>
  <c r="H790" i="15"/>
  <c r="L789" i="15"/>
  <c r="I789" i="15"/>
  <c r="H789" i="15"/>
  <c r="L788" i="15"/>
  <c r="I788" i="15"/>
  <c r="H788" i="15"/>
  <c r="L787" i="15"/>
  <c r="H787" i="15"/>
  <c r="I787" i="15" s="1"/>
  <c r="L786" i="15"/>
  <c r="H786" i="15"/>
  <c r="I786" i="15" s="1"/>
  <c r="L785" i="15"/>
  <c r="H785" i="15"/>
  <c r="I785" i="15" s="1"/>
  <c r="L784" i="15"/>
  <c r="H784" i="15"/>
  <c r="I784" i="15" s="1"/>
  <c r="L783" i="15"/>
  <c r="H783" i="15"/>
  <c r="I783" i="15" s="1"/>
  <c r="L782" i="15"/>
  <c r="I782" i="15"/>
  <c r="H782" i="15"/>
  <c r="L781" i="15"/>
  <c r="I781" i="15"/>
  <c r="H781" i="15"/>
  <c r="L780" i="15"/>
  <c r="I780" i="15"/>
  <c r="H780" i="15"/>
  <c r="H777" i="15"/>
  <c r="I777" i="15" s="1"/>
  <c r="K776" i="15"/>
  <c r="K777" i="15" s="1"/>
  <c r="I776" i="15"/>
  <c r="H776" i="15"/>
  <c r="L775" i="15"/>
  <c r="L776" i="15" s="1"/>
  <c r="L777" i="15" s="1"/>
  <c r="H775" i="15"/>
  <c r="I775" i="15" s="1"/>
  <c r="I774" i="15"/>
  <c r="H774" i="15"/>
  <c r="K771" i="15"/>
  <c r="H771" i="15"/>
  <c r="I771" i="15" s="1"/>
  <c r="K770" i="15"/>
  <c r="I770" i="15"/>
  <c r="H770" i="15"/>
  <c r="L769" i="15"/>
  <c r="I769" i="15"/>
  <c r="H769" i="15"/>
  <c r="L768" i="15"/>
  <c r="H768" i="15"/>
  <c r="I768" i="15" s="1"/>
  <c r="L767" i="15"/>
  <c r="H767" i="15"/>
  <c r="I767" i="15" s="1"/>
  <c r="L766" i="15"/>
  <c r="H766" i="15"/>
  <c r="I766" i="15" s="1"/>
  <c r="L765" i="15"/>
  <c r="H765" i="15"/>
  <c r="I765" i="15" s="1"/>
  <c r="L764" i="15"/>
  <c r="H764" i="15"/>
  <c r="I764" i="15" s="1"/>
  <c r="L763" i="15"/>
  <c r="I763" i="15"/>
  <c r="H763" i="15"/>
  <c r="L762" i="15"/>
  <c r="I762" i="15"/>
  <c r="H762" i="15"/>
  <c r="L761" i="15"/>
  <c r="I761" i="15"/>
  <c r="H761" i="15"/>
  <c r="L760" i="15"/>
  <c r="H760" i="15"/>
  <c r="I760" i="15" s="1"/>
  <c r="L759" i="15"/>
  <c r="H759" i="15"/>
  <c r="I759" i="15" s="1"/>
  <c r="L758" i="15"/>
  <c r="H758" i="15"/>
  <c r="I758" i="15" s="1"/>
  <c r="L757" i="15"/>
  <c r="H757" i="15"/>
  <c r="I757" i="15" s="1"/>
  <c r="L756" i="15"/>
  <c r="H756" i="15"/>
  <c r="I756" i="15" s="1"/>
  <c r="K753" i="15"/>
  <c r="H753" i="15"/>
  <c r="I753" i="15" s="1"/>
  <c r="K752" i="15"/>
  <c r="H752" i="15"/>
  <c r="I752" i="15" s="1"/>
  <c r="L751" i="15"/>
  <c r="I751" i="15"/>
  <c r="H751" i="15"/>
  <c r="L750" i="15"/>
  <c r="I750" i="15"/>
  <c r="H750" i="15"/>
  <c r="L749" i="15"/>
  <c r="I749" i="15"/>
  <c r="H749" i="15"/>
  <c r="L748" i="15"/>
  <c r="H748" i="15"/>
  <c r="I748" i="15" s="1"/>
  <c r="L747" i="15"/>
  <c r="H747" i="15"/>
  <c r="I747" i="15" s="1"/>
  <c r="L746" i="15"/>
  <c r="L752" i="15" s="1"/>
  <c r="L753" i="15" s="1"/>
  <c r="H746" i="15"/>
  <c r="I746" i="15" s="1"/>
  <c r="L745" i="15"/>
  <c r="H745" i="15"/>
  <c r="I745" i="15" s="1"/>
  <c r="L744" i="15"/>
  <c r="H744" i="15"/>
  <c r="I744" i="15" s="1"/>
  <c r="L743" i="15"/>
  <c r="I743" i="15"/>
  <c r="H743" i="15"/>
  <c r="K740" i="15"/>
  <c r="H740" i="15"/>
  <c r="I740" i="15" s="1"/>
  <c r="L739" i="15"/>
  <c r="L740" i="15" s="1"/>
  <c r="K739" i="15"/>
  <c r="I739" i="15"/>
  <c r="H739" i="15"/>
  <c r="L738" i="15"/>
  <c r="I738" i="15"/>
  <c r="H738" i="15"/>
  <c r="L737" i="15"/>
  <c r="I737" i="15"/>
  <c r="H737" i="15"/>
  <c r="L736" i="15"/>
  <c r="H736" i="15"/>
  <c r="I736" i="15" s="1"/>
  <c r="L735" i="15"/>
  <c r="H735" i="15"/>
  <c r="I735" i="15" s="1"/>
  <c r="L734" i="15"/>
  <c r="H734" i="15"/>
  <c r="I734" i="15" s="1"/>
  <c r="L733" i="15"/>
  <c r="H733" i="15"/>
  <c r="I733" i="15" s="1"/>
  <c r="L732" i="15"/>
  <c r="H732" i="15"/>
  <c r="I732" i="15" s="1"/>
  <c r="L731" i="15"/>
  <c r="I731" i="15"/>
  <c r="H731" i="15"/>
  <c r="L730" i="15"/>
  <c r="I730" i="15"/>
  <c r="H730" i="15"/>
  <c r="L729" i="15"/>
  <c r="I729" i="15"/>
  <c r="H729" i="15"/>
  <c r="L728" i="15"/>
  <c r="H728" i="15"/>
  <c r="I728" i="15" s="1"/>
  <c r="L727" i="15"/>
  <c r="H727" i="15"/>
  <c r="I727" i="15" s="1"/>
  <c r="L726" i="15"/>
  <c r="H726" i="15"/>
  <c r="I726" i="15" s="1"/>
  <c r="I723" i="15"/>
  <c r="H723" i="15"/>
  <c r="K722" i="15"/>
  <c r="K723" i="15" s="1"/>
  <c r="H722" i="15"/>
  <c r="I722" i="15" s="1"/>
  <c r="L721" i="15"/>
  <c r="H721" i="15"/>
  <c r="I721" i="15" s="1"/>
  <c r="L720" i="15"/>
  <c r="H720" i="15"/>
  <c r="I720" i="15" s="1"/>
  <c r="L719" i="15"/>
  <c r="I719" i="15"/>
  <c r="H719" i="15"/>
  <c r="L718" i="15"/>
  <c r="I718" i="15"/>
  <c r="H718" i="15"/>
  <c r="L717" i="15"/>
  <c r="I717" i="15"/>
  <c r="H717" i="15"/>
  <c r="L716" i="15"/>
  <c r="H716" i="15"/>
  <c r="I716" i="15" s="1"/>
  <c r="L715" i="15"/>
  <c r="H715" i="15"/>
  <c r="I715" i="15" s="1"/>
  <c r="L714" i="15"/>
  <c r="H714" i="15"/>
  <c r="I714" i="15" s="1"/>
  <c r="L713" i="15"/>
  <c r="H713" i="15"/>
  <c r="I713" i="15" s="1"/>
  <c r="L712" i="15"/>
  <c r="H712" i="15"/>
  <c r="I712" i="15" s="1"/>
  <c r="L711" i="15"/>
  <c r="I711" i="15"/>
  <c r="H711" i="15"/>
  <c r="L710" i="15"/>
  <c r="I710" i="15"/>
  <c r="H710" i="15"/>
  <c r="L709" i="15"/>
  <c r="I709" i="15"/>
  <c r="H709" i="15"/>
  <c r="L708" i="15"/>
  <c r="H708" i="15"/>
  <c r="I708" i="15" s="1"/>
  <c r="L707" i="15"/>
  <c r="H707" i="15"/>
  <c r="I707" i="15" s="1"/>
  <c r="I704" i="15"/>
  <c r="H704" i="15"/>
  <c r="K703" i="15"/>
  <c r="K704" i="15" s="1"/>
  <c r="H703" i="15"/>
  <c r="I703" i="15" s="1"/>
  <c r="L702" i="15"/>
  <c r="L703" i="15" s="1"/>
  <c r="L704" i="15" s="1"/>
  <c r="H702" i="15"/>
  <c r="I702" i="15" s="1"/>
  <c r="L701" i="15"/>
  <c r="H701" i="15"/>
  <c r="I701" i="15" s="1"/>
  <c r="L700" i="15"/>
  <c r="H700" i="15"/>
  <c r="I700" i="15" s="1"/>
  <c r="H699" i="15"/>
  <c r="I699" i="15" s="1"/>
  <c r="I696" i="15"/>
  <c r="H696" i="15"/>
  <c r="K695" i="15"/>
  <c r="K696" i="15" s="1"/>
  <c r="H695" i="15"/>
  <c r="I695" i="15" s="1"/>
  <c r="L694" i="15"/>
  <c r="H694" i="15"/>
  <c r="I694" i="15" s="1"/>
  <c r="L693" i="15"/>
  <c r="H693" i="15"/>
  <c r="I693" i="15" s="1"/>
  <c r="L692" i="15"/>
  <c r="L695" i="15" s="1"/>
  <c r="L696" i="15" s="1"/>
  <c r="I692" i="15"/>
  <c r="H692" i="15"/>
  <c r="H691" i="15"/>
  <c r="I691" i="15" s="1"/>
  <c r="K688" i="15"/>
  <c r="I688" i="15"/>
  <c r="H688" i="15"/>
  <c r="L687" i="15"/>
  <c r="L688" i="15" s="1"/>
  <c r="K687" i="15"/>
  <c r="H687" i="15"/>
  <c r="I687" i="15" s="1"/>
  <c r="L686" i="15"/>
  <c r="H686" i="15"/>
  <c r="I686" i="15" s="1"/>
  <c r="L685" i="15"/>
  <c r="I685" i="15"/>
  <c r="H685" i="15"/>
  <c r="L684" i="15"/>
  <c r="I684" i="15"/>
  <c r="H684" i="15"/>
  <c r="K680" i="15"/>
  <c r="H680" i="15"/>
  <c r="I680" i="15" s="1"/>
  <c r="K679" i="15"/>
  <c r="I679" i="15"/>
  <c r="H679" i="15"/>
  <c r="L678" i="15"/>
  <c r="I678" i="15"/>
  <c r="H678" i="15"/>
  <c r="L677" i="15"/>
  <c r="L679" i="15" s="1"/>
  <c r="L680" i="15" s="1"/>
  <c r="H677" i="15"/>
  <c r="I677" i="15" s="1"/>
  <c r="H673" i="15"/>
  <c r="I673" i="15" s="1"/>
  <c r="K672" i="15"/>
  <c r="K673" i="15" s="1"/>
  <c r="H672" i="15"/>
  <c r="I672" i="15" s="1"/>
  <c r="L671" i="15"/>
  <c r="H671" i="15"/>
  <c r="I671" i="15" s="1"/>
  <c r="L670" i="15"/>
  <c r="H670" i="15"/>
  <c r="I670" i="15" s="1"/>
  <c r="L669" i="15"/>
  <c r="H669" i="15"/>
  <c r="I669" i="15" s="1"/>
  <c r="L668" i="15"/>
  <c r="H668" i="15"/>
  <c r="I668" i="15" s="1"/>
  <c r="L667" i="15"/>
  <c r="I667" i="15"/>
  <c r="H667" i="15"/>
  <c r="L666" i="15"/>
  <c r="I666" i="15"/>
  <c r="H666" i="15"/>
  <c r="L665" i="15"/>
  <c r="I665" i="15"/>
  <c r="H665" i="15"/>
  <c r="L664" i="15"/>
  <c r="H664" i="15"/>
  <c r="I664" i="15" s="1"/>
  <c r="L663" i="15"/>
  <c r="H663" i="15"/>
  <c r="I663" i="15" s="1"/>
  <c r="L662" i="15"/>
  <c r="H662" i="15"/>
  <c r="I662" i="15" s="1"/>
  <c r="L661" i="15"/>
  <c r="H661" i="15"/>
  <c r="I661" i="15" s="1"/>
  <c r="L660" i="15"/>
  <c r="H660" i="15"/>
  <c r="I660" i="15" s="1"/>
  <c r="L659" i="15"/>
  <c r="I659" i="15"/>
  <c r="H659" i="15"/>
  <c r="L658" i="15"/>
  <c r="I658" i="15"/>
  <c r="H658" i="15"/>
  <c r="L657" i="15"/>
  <c r="I657" i="15"/>
  <c r="H657" i="15"/>
  <c r="L656" i="15"/>
  <c r="H656" i="15"/>
  <c r="I656" i="15" s="1"/>
  <c r="L655" i="15"/>
  <c r="H655" i="15"/>
  <c r="I655" i="15" s="1"/>
  <c r="I652" i="15"/>
  <c r="H652" i="15"/>
  <c r="K651" i="15"/>
  <c r="K652" i="15" s="1"/>
  <c r="H651" i="15"/>
  <c r="I651" i="15" s="1"/>
  <c r="L650" i="15"/>
  <c r="H650" i="15"/>
  <c r="I650" i="15" s="1"/>
  <c r="L649" i="15"/>
  <c r="H649" i="15"/>
  <c r="I649" i="15" s="1"/>
  <c r="L648" i="15"/>
  <c r="H648" i="15"/>
  <c r="I648" i="15" s="1"/>
  <c r="L647" i="15"/>
  <c r="I647" i="15"/>
  <c r="H647" i="15"/>
  <c r="L646" i="15"/>
  <c r="I646" i="15"/>
  <c r="H646" i="15"/>
  <c r="L645" i="15"/>
  <c r="I645" i="15"/>
  <c r="H645" i="15"/>
  <c r="L644" i="15"/>
  <c r="H644" i="15"/>
  <c r="I644" i="15" s="1"/>
  <c r="L643" i="15"/>
  <c r="H643" i="15"/>
  <c r="I643" i="15" s="1"/>
  <c r="L642" i="15"/>
  <c r="H642" i="15"/>
  <c r="I642" i="15" s="1"/>
  <c r="L641" i="15"/>
  <c r="H641" i="15"/>
  <c r="I641" i="15" s="1"/>
  <c r="L640" i="15"/>
  <c r="H640" i="15"/>
  <c r="I640" i="15" s="1"/>
  <c r="L639" i="15"/>
  <c r="I639" i="15"/>
  <c r="H639" i="15"/>
  <c r="L638" i="15"/>
  <c r="I638" i="15"/>
  <c r="H638" i="15"/>
  <c r="L637" i="15"/>
  <c r="I637" i="15"/>
  <c r="H637" i="15"/>
  <c r="L636" i="15"/>
  <c r="H636" i="15"/>
  <c r="I636" i="15" s="1"/>
  <c r="L635" i="15"/>
  <c r="H635" i="15"/>
  <c r="I635" i="15" s="1"/>
  <c r="L634" i="15"/>
  <c r="H634" i="15"/>
  <c r="I634" i="15" s="1"/>
  <c r="L633" i="15"/>
  <c r="H633" i="15"/>
  <c r="I633" i="15" s="1"/>
  <c r="L632" i="15"/>
  <c r="H632" i="15"/>
  <c r="I632" i="15" s="1"/>
  <c r="L631" i="15"/>
  <c r="I631" i="15"/>
  <c r="H631" i="15"/>
  <c r="L630" i="15"/>
  <c r="I630" i="15"/>
  <c r="H630" i="15"/>
  <c r="K627" i="15"/>
  <c r="H627" i="15"/>
  <c r="I627" i="15" s="1"/>
  <c r="K626" i="15"/>
  <c r="I626" i="15"/>
  <c r="H626" i="15"/>
  <c r="L625" i="15"/>
  <c r="I625" i="15"/>
  <c r="H625" i="15"/>
  <c r="L624" i="15"/>
  <c r="H624" i="15"/>
  <c r="I624" i="15" s="1"/>
  <c r="L623" i="15"/>
  <c r="H623" i="15"/>
  <c r="I623" i="15" s="1"/>
  <c r="L622" i="15"/>
  <c r="H622" i="15"/>
  <c r="I622" i="15" s="1"/>
  <c r="L621" i="15"/>
  <c r="H621" i="15"/>
  <c r="I621" i="15" s="1"/>
  <c r="L620" i="15"/>
  <c r="H620" i="15"/>
  <c r="I620" i="15" s="1"/>
  <c r="L619" i="15"/>
  <c r="I619" i="15"/>
  <c r="H619" i="15"/>
  <c r="L618" i="15"/>
  <c r="I618" i="15"/>
  <c r="H618" i="15"/>
  <c r="L617" i="15"/>
  <c r="I617" i="15"/>
  <c r="H617" i="15"/>
  <c r="L616" i="15"/>
  <c r="H616" i="15"/>
  <c r="I616" i="15" s="1"/>
  <c r="L615" i="15"/>
  <c r="H615" i="15"/>
  <c r="I615" i="15" s="1"/>
  <c r="I612" i="15"/>
  <c r="H612" i="15"/>
  <c r="K611" i="15"/>
  <c r="K612" i="15" s="1"/>
  <c r="H611" i="15"/>
  <c r="I611" i="15" s="1"/>
  <c r="L610" i="15"/>
  <c r="H610" i="15"/>
  <c r="I610" i="15" s="1"/>
  <c r="L609" i="15"/>
  <c r="H609" i="15"/>
  <c r="I609" i="15" s="1"/>
  <c r="L608" i="15"/>
  <c r="H608" i="15"/>
  <c r="I608" i="15" s="1"/>
  <c r="L607" i="15"/>
  <c r="L611" i="15" s="1"/>
  <c r="L612" i="15" s="1"/>
  <c r="I607" i="15"/>
  <c r="H607" i="15"/>
  <c r="H606" i="15"/>
  <c r="I606" i="15" s="1"/>
  <c r="K603" i="15"/>
  <c r="I603" i="15"/>
  <c r="H603" i="15"/>
  <c r="L602" i="15"/>
  <c r="L603" i="15" s="1"/>
  <c r="K602" i="15"/>
  <c r="H602" i="15"/>
  <c r="I602" i="15" s="1"/>
  <c r="L601" i="15"/>
  <c r="H601" i="15"/>
  <c r="I601" i="15" s="1"/>
  <c r="L600" i="15"/>
  <c r="I600" i="15"/>
  <c r="H600" i="15"/>
  <c r="L599" i="15"/>
  <c r="I599" i="15"/>
  <c r="H599" i="15"/>
  <c r="L598" i="15"/>
  <c r="I598" i="15"/>
  <c r="H598" i="15"/>
  <c r="H594" i="15"/>
  <c r="I594" i="15" s="1"/>
  <c r="K593" i="15"/>
  <c r="K594" i="15" s="1"/>
  <c r="I593" i="15"/>
  <c r="H593" i="15"/>
  <c r="L592" i="15"/>
  <c r="H592" i="15"/>
  <c r="I592" i="15" s="1"/>
  <c r="L591" i="15"/>
  <c r="H591" i="15"/>
  <c r="I591" i="15" s="1"/>
  <c r="L590" i="15"/>
  <c r="H590" i="15"/>
  <c r="I590" i="15" s="1"/>
  <c r="L589" i="15"/>
  <c r="L593" i="15" s="1"/>
  <c r="L594" i="15" s="1"/>
  <c r="H589" i="15"/>
  <c r="I589" i="15" s="1"/>
  <c r="K586" i="15"/>
  <c r="I586" i="15"/>
  <c r="H586" i="15"/>
  <c r="K585" i="15"/>
  <c r="H585" i="15"/>
  <c r="I585" i="15" s="1"/>
  <c r="L584" i="15"/>
  <c r="H584" i="15"/>
  <c r="I584" i="15" s="1"/>
  <c r="L583" i="15"/>
  <c r="L585" i="15" s="1"/>
  <c r="L586" i="15" s="1"/>
  <c r="I583" i="15"/>
  <c r="H583" i="15"/>
  <c r="H579" i="15"/>
  <c r="I579" i="15" s="1"/>
  <c r="K578" i="15"/>
  <c r="K579" i="15" s="1"/>
  <c r="I578" i="15"/>
  <c r="H578" i="15"/>
  <c r="L577" i="15"/>
  <c r="I577" i="15"/>
  <c r="H577" i="15"/>
  <c r="L576" i="15"/>
  <c r="H576" i="15"/>
  <c r="I576" i="15" s="1"/>
  <c r="L575" i="15"/>
  <c r="H575" i="15"/>
  <c r="I575" i="15" s="1"/>
  <c r="L574" i="15"/>
  <c r="L578" i="15" s="1"/>
  <c r="L579" i="15" s="1"/>
  <c r="H574" i="15"/>
  <c r="I574" i="15" s="1"/>
  <c r="I570" i="15"/>
  <c r="H570" i="15"/>
  <c r="K569" i="15"/>
  <c r="K570" i="15" s="1"/>
  <c r="H569" i="15"/>
  <c r="I569" i="15" s="1"/>
  <c r="L568" i="15"/>
  <c r="H568" i="15"/>
  <c r="I568" i="15" s="1"/>
  <c r="L567" i="15"/>
  <c r="H567" i="15"/>
  <c r="I567" i="15" s="1"/>
  <c r="L566" i="15"/>
  <c r="H566" i="15"/>
  <c r="I566" i="15" s="1"/>
  <c r="L565" i="15"/>
  <c r="I565" i="15"/>
  <c r="H565" i="15"/>
  <c r="L564" i="15"/>
  <c r="I564" i="15"/>
  <c r="H564" i="15"/>
  <c r="L563" i="15"/>
  <c r="I563" i="15"/>
  <c r="H563" i="15"/>
  <c r="L562" i="15"/>
  <c r="H562" i="15"/>
  <c r="I562" i="15" s="1"/>
  <c r="L561" i="15"/>
  <c r="H561" i="15"/>
  <c r="I561" i="15" s="1"/>
  <c r="L560" i="15"/>
  <c r="H560" i="15"/>
  <c r="I560" i="15" s="1"/>
  <c r="L559" i="15"/>
  <c r="I559" i="15"/>
  <c r="H559" i="15"/>
  <c r="L558" i="15"/>
  <c r="I558" i="15"/>
  <c r="H558" i="15"/>
  <c r="L557" i="15"/>
  <c r="I557" i="15"/>
  <c r="H557" i="15"/>
  <c r="L556" i="15"/>
  <c r="I556" i="15"/>
  <c r="H556" i="15"/>
  <c r="L555" i="15"/>
  <c r="H555" i="15"/>
  <c r="I555" i="15" s="1"/>
  <c r="L554" i="15"/>
  <c r="H554" i="15"/>
  <c r="I554" i="15" s="1"/>
  <c r="L553" i="15"/>
  <c r="H553" i="15"/>
  <c r="I553" i="15" s="1"/>
  <c r="L552" i="15"/>
  <c r="H552" i="15"/>
  <c r="I552" i="15" s="1"/>
  <c r="L551" i="15"/>
  <c r="I551" i="15"/>
  <c r="H551" i="15"/>
  <c r="L550" i="15"/>
  <c r="I550" i="15"/>
  <c r="H550" i="15"/>
  <c r="L549" i="15"/>
  <c r="I549" i="15"/>
  <c r="H549" i="15"/>
  <c r="H546" i="15"/>
  <c r="I546" i="15" s="1"/>
  <c r="K545" i="15"/>
  <c r="K546" i="15" s="1"/>
  <c r="I545" i="15"/>
  <c r="H545" i="15"/>
  <c r="L544" i="15"/>
  <c r="H544" i="15"/>
  <c r="I544" i="15" s="1"/>
  <c r="L543" i="15"/>
  <c r="H543" i="15"/>
  <c r="I543" i="15" s="1"/>
  <c r="L542" i="15"/>
  <c r="H542" i="15"/>
  <c r="I542" i="15" s="1"/>
  <c r="L541" i="15"/>
  <c r="H541" i="15"/>
  <c r="I541" i="15" s="1"/>
  <c r="L540" i="15"/>
  <c r="H540" i="15"/>
  <c r="I540" i="15" s="1"/>
  <c r="L539" i="15"/>
  <c r="I539" i="15"/>
  <c r="H539" i="15"/>
  <c r="L538" i="15"/>
  <c r="I538" i="15"/>
  <c r="H538" i="15"/>
  <c r="L537" i="15"/>
  <c r="I537" i="15"/>
  <c r="H537" i="15"/>
  <c r="L536" i="15"/>
  <c r="H536" i="15"/>
  <c r="I536" i="15" s="1"/>
  <c r="L535" i="15"/>
  <c r="H535" i="15"/>
  <c r="I535" i="15" s="1"/>
  <c r="L534" i="15"/>
  <c r="H534" i="15"/>
  <c r="I534" i="15" s="1"/>
  <c r="L533" i="15"/>
  <c r="H533" i="15"/>
  <c r="I533" i="15" s="1"/>
  <c r="L532" i="15"/>
  <c r="H532" i="15"/>
  <c r="I532" i="15" s="1"/>
  <c r="L531" i="15"/>
  <c r="I531" i="15"/>
  <c r="H531" i="15"/>
  <c r="L530" i="15"/>
  <c r="I530" i="15"/>
  <c r="H530" i="15"/>
  <c r="L529" i="15"/>
  <c r="I529" i="15"/>
  <c r="H529" i="15"/>
  <c r="L528" i="15"/>
  <c r="H528" i="15"/>
  <c r="I528" i="15" s="1"/>
  <c r="L527" i="15"/>
  <c r="H527" i="15"/>
  <c r="I527" i="15" s="1"/>
  <c r="L526" i="15"/>
  <c r="H526" i="15"/>
  <c r="I526" i="15" s="1"/>
  <c r="L525" i="15"/>
  <c r="H525" i="15"/>
  <c r="I525" i="15" s="1"/>
  <c r="L524" i="15"/>
  <c r="H524" i="15"/>
  <c r="I524" i="15" s="1"/>
  <c r="L523" i="15"/>
  <c r="I523" i="15"/>
  <c r="H523" i="15"/>
  <c r="L522" i="15"/>
  <c r="I522" i="15"/>
  <c r="H522" i="15"/>
  <c r="L521" i="15"/>
  <c r="I521" i="15"/>
  <c r="H521" i="15"/>
  <c r="L520" i="15"/>
  <c r="H520" i="15"/>
  <c r="I520" i="15" s="1"/>
  <c r="L519" i="15"/>
  <c r="H519" i="15"/>
  <c r="I519" i="15" s="1"/>
  <c r="L518" i="15"/>
  <c r="H518" i="15"/>
  <c r="I518" i="15" s="1"/>
  <c r="L517" i="15"/>
  <c r="H517" i="15"/>
  <c r="I517" i="15" s="1"/>
  <c r="L516" i="15"/>
  <c r="H516" i="15"/>
  <c r="I516" i="15" s="1"/>
  <c r="L515" i="15"/>
  <c r="I515" i="15"/>
  <c r="H515" i="15"/>
  <c r="L514" i="15"/>
  <c r="I514" i="15"/>
  <c r="H514" i="15"/>
  <c r="L513" i="15"/>
  <c r="I513" i="15"/>
  <c r="H513" i="15"/>
  <c r="L512" i="15"/>
  <c r="L545" i="15" s="1"/>
  <c r="L546" i="15" s="1"/>
  <c r="H512" i="15"/>
  <c r="I512" i="15" s="1"/>
  <c r="K509" i="15"/>
  <c r="H509" i="15"/>
  <c r="I509" i="15" s="1"/>
  <c r="K508" i="15"/>
  <c r="H508" i="15"/>
  <c r="I508" i="15" s="1"/>
  <c r="L507" i="15"/>
  <c r="H507" i="15"/>
  <c r="I507" i="15" s="1"/>
  <c r="L506" i="15"/>
  <c r="H506" i="15"/>
  <c r="I506" i="15" s="1"/>
  <c r="L505" i="15"/>
  <c r="H505" i="15"/>
  <c r="I505" i="15" s="1"/>
  <c r="L504" i="15"/>
  <c r="H504" i="15"/>
  <c r="I504" i="15" s="1"/>
  <c r="L503" i="15"/>
  <c r="I503" i="15"/>
  <c r="H503" i="15"/>
  <c r="L502" i="15"/>
  <c r="I502" i="15"/>
  <c r="H502" i="15"/>
  <c r="L501" i="15"/>
  <c r="I501" i="15"/>
  <c r="H501" i="15"/>
  <c r="L500" i="15"/>
  <c r="H500" i="15"/>
  <c r="I500" i="15" s="1"/>
  <c r="L499" i="15"/>
  <c r="H499" i="15"/>
  <c r="I499" i="15" s="1"/>
  <c r="L498" i="15"/>
  <c r="H498" i="15"/>
  <c r="I498" i="15" s="1"/>
  <c r="L497" i="15"/>
  <c r="H497" i="15"/>
  <c r="I497" i="15" s="1"/>
  <c r="L496" i="15"/>
  <c r="H496" i="15"/>
  <c r="I496" i="15" s="1"/>
  <c r="L495" i="15"/>
  <c r="I495" i="15"/>
  <c r="H495" i="15"/>
  <c r="L494" i="15"/>
  <c r="I494" i="15"/>
  <c r="H494" i="15"/>
  <c r="L493" i="15"/>
  <c r="I493" i="15"/>
  <c r="H493" i="15"/>
  <c r="L492" i="15"/>
  <c r="H492" i="15"/>
  <c r="I492" i="15" s="1"/>
  <c r="L491" i="15"/>
  <c r="H491" i="15"/>
  <c r="I491" i="15" s="1"/>
  <c r="L490" i="15"/>
  <c r="H490" i="15"/>
  <c r="I490" i="15" s="1"/>
  <c r="L489" i="15"/>
  <c r="H489" i="15"/>
  <c r="I489" i="15" s="1"/>
  <c r="L488" i="15"/>
  <c r="I488" i="15"/>
  <c r="H488" i="15"/>
  <c r="L487" i="15"/>
  <c r="I487" i="15"/>
  <c r="H487" i="15"/>
  <c r="L486" i="15"/>
  <c r="I486" i="15"/>
  <c r="H486" i="15"/>
  <c r="L485" i="15"/>
  <c r="I485" i="15"/>
  <c r="H485" i="15"/>
  <c r="L484" i="15"/>
  <c r="H484" i="15"/>
  <c r="I484" i="15" s="1"/>
  <c r="L483" i="15"/>
  <c r="H483" i="15"/>
  <c r="I483" i="15" s="1"/>
  <c r="L482" i="15"/>
  <c r="H482" i="15"/>
  <c r="I482" i="15" s="1"/>
  <c r="L481" i="15"/>
  <c r="H481" i="15"/>
  <c r="I481" i="15" s="1"/>
  <c r="L480" i="15"/>
  <c r="I480" i="15"/>
  <c r="H480" i="15"/>
  <c r="L479" i="15"/>
  <c r="I479" i="15"/>
  <c r="H479" i="15"/>
  <c r="L478" i="15"/>
  <c r="L508" i="15" s="1"/>
  <c r="L509" i="15" s="1"/>
  <c r="I478" i="15"/>
  <c r="H478" i="15"/>
  <c r="K475" i="15"/>
  <c r="H475" i="15"/>
  <c r="I475" i="15" s="1"/>
  <c r="K474" i="15"/>
  <c r="I474" i="15"/>
  <c r="H474" i="15"/>
  <c r="L473" i="15"/>
  <c r="I473" i="15"/>
  <c r="H473" i="15"/>
  <c r="L472" i="15"/>
  <c r="H472" i="15"/>
  <c r="I472" i="15" s="1"/>
  <c r="L471" i="15"/>
  <c r="H471" i="15"/>
  <c r="I471" i="15" s="1"/>
  <c r="L470" i="15"/>
  <c r="H470" i="15"/>
  <c r="I470" i="15" s="1"/>
  <c r="L469" i="15"/>
  <c r="H469" i="15"/>
  <c r="I469" i="15" s="1"/>
  <c r="L468" i="15"/>
  <c r="I468" i="15"/>
  <c r="H468" i="15"/>
  <c r="L467" i="15"/>
  <c r="I467" i="15"/>
  <c r="H467" i="15"/>
  <c r="L466" i="15"/>
  <c r="I466" i="15"/>
  <c r="H466" i="15"/>
  <c r="L465" i="15"/>
  <c r="I465" i="15"/>
  <c r="H465" i="15"/>
  <c r="L464" i="15"/>
  <c r="H464" i="15"/>
  <c r="I464" i="15" s="1"/>
  <c r="L463" i="15"/>
  <c r="H463" i="15"/>
  <c r="I463" i="15" s="1"/>
  <c r="L462" i="15"/>
  <c r="H462" i="15"/>
  <c r="I462" i="15" s="1"/>
  <c r="L461" i="15"/>
  <c r="H461" i="15"/>
  <c r="I461" i="15" s="1"/>
  <c r="L460" i="15"/>
  <c r="I460" i="15"/>
  <c r="H460" i="15"/>
  <c r="L459" i="15"/>
  <c r="I459" i="15"/>
  <c r="H459" i="15"/>
  <c r="L458" i="15"/>
  <c r="I458" i="15"/>
  <c r="H458" i="15"/>
  <c r="L457" i="15"/>
  <c r="I457" i="15"/>
  <c r="H457" i="15"/>
  <c r="L456" i="15"/>
  <c r="H456" i="15"/>
  <c r="I456" i="15" s="1"/>
  <c r="L455" i="15"/>
  <c r="H455" i="15"/>
  <c r="I455" i="15" s="1"/>
  <c r="L454" i="15"/>
  <c r="H454" i="15"/>
  <c r="I454" i="15" s="1"/>
  <c r="L453" i="15"/>
  <c r="H453" i="15"/>
  <c r="I453" i="15" s="1"/>
  <c r="L452" i="15"/>
  <c r="I452" i="15"/>
  <c r="H452" i="15"/>
  <c r="L451" i="15"/>
  <c r="I451" i="15"/>
  <c r="H451" i="15"/>
  <c r="L450" i="15"/>
  <c r="I450" i="15"/>
  <c r="H450" i="15"/>
  <c r="L449" i="15"/>
  <c r="I449" i="15"/>
  <c r="H449" i="15"/>
  <c r="L448" i="15"/>
  <c r="H448" i="15"/>
  <c r="I448" i="15" s="1"/>
  <c r="L447" i="15"/>
  <c r="H447" i="15"/>
  <c r="I447" i="15" s="1"/>
  <c r="L446" i="15"/>
  <c r="H446" i="15"/>
  <c r="I446" i="15" s="1"/>
  <c r="L445" i="15"/>
  <c r="H445" i="15"/>
  <c r="I445" i="15" s="1"/>
  <c r="L444" i="15"/>
  <c r="I444" i="15"/>
  <c r="H444" i="15"/>
  <c r="L443" i="15"/>
  <c r="I443" i="15"/>
  <c r="H443" i="15"/>
  <c r="L442" i="15"/>
  <c r="I442" i="15"/>
  <c r="H442" i="15"/>
  <c r="L441" i="15"/>
  <c r="I441" i="15"/>
  <c r="H441" i="15"/>
  <c r="L440" i="15"/>
  <c r="H440" i="15"/>
  <c r="I440" i="15" s="1"/>
  <c r="L439" i="15"/>
  <c r="L474" i="15" s="1"/>
  <c r="L475" i="15" s="1"/>
  <c r="H439" i="15"/>
  <c r="I439" i="15" s="1"/>
  <c r="I436" i="15"/>
  <c r="H436" i="15"/>
  <c r="K435" i="15"/>
  <c r="K436" i="15" s="1"/>
  <c r="H435" i="15"/>
  <c r="I435" i="15" s="1"/>
  <c r="L434" i="15"/>
  <c r="H434" i="15"/>
  <c r="I434" i="15" s="1"/>
  <c r="L433" i="15"/>
  <c r="H433" i="15"/>
  <c r="I433" i="15" s="1"/>
  <c r="L432" i="15"/>
  <c r="I432" i="15"/>
  <c r="H432" i="15"/>
  <c r="L431" i="15"/>
  <c r="I431" i="15"/>
  <c r="H431" i="15"/>
  <c r="L430" i="15"/>
  <c r="I430" i="15"/>
  <c r="H430" i="15"/>
  <c r="L429" i="15"/>
  <c r="I429" i="15"/>
  <c r="H429" i="15"/>
  <c r="L428" i="15"/>
  <c r="L435" i="15" s="1"/>
  <c r="L436" i="15" s="1"/>
  <c r="H428" i="15"/>
  <c r="I428" i="15" s="1"/>
  <c r="I424" i="15"/>
  <c r="H424" i="15"/>
  <c r="K423" i="15"/>
  <c r="K424" i="15" s="1"/>
  <c r="H423" i="15"/>
  <c r="I423" i="15" s="1"/>
  <c r="L422" i="15"/>
  <c r="H422" i="15"/>
  <c r="I422" i="15" s="1"/>
  <c r="L421" i="15"/>
  <c r="H421" i="15"/>
  <c r="I421" i="15" s="1"/>
  <c r="L420" i="15"/>
  <c r="H420" i="15"/>
  <c r="I420" i="15" s="1"/>
  <c r="L419" i="15"/>
  <c r="I419" i="15"/>
  <c r="H419" i="15"/>
  <c r="L418" i="15"/>
  <c r="I418" i="15"/>
  <c r="H418" i="15"/>
  <c r="L417" i="15"/>
  <c r="I417" i="15"/>
  <c r="H417" i="15"/>
  <c r="L416" i="15"/>
  <c r="I416" i="15"/>
  <c r="H416" i="15"/>
  <c r="L415" i="15"/>
  <c r="H415" i="15"/>
  <c r="I415" i="15" s="1"/>
  <c r="L414" i="15"/>
  <c r="H414" i="15"/>
  <c r="I414" i="15" s="1"/>
  <c r="L413" i="15"/>
  <c r="H413" i="15"/>
  <c r="I413" i="15" s="1"/>
  <c r="L412" i="15"/>
  <c r="H412" i="15"/>
  <c r="I412" i="15" s="1"/>
  <c r="L411" i="15"/>
  <c r="I411" i="15"/>
  <c r="H411" i="15"/>
  <c r="L410" i="15"/>
  <c r="I410" i="15"/>
  <c r="H410" i="15"/>
  <c r="L409" i="15"/>
  <c r="I409" i="15"/>
  <c r="H409" i="15"/>
  <c r="L408" i="15"/>
  <c r="I408" i="15"/>
  <c r="H408" i="15"/>
  <c r="L407" i="15"/>
  <c r="H407" i="15"/>
  <c r="I407" i="15" s="1"/>
  <c r="L406" i="15"/>
  <c r="H406" i="15"/>
  <c r="I406" i="15" s="1"/>
  <c r="L405" i="15"/>
  <c r="H405" i="15"/>
  <c r="I405" i="15" s="1"/>
  <c r="L404" i="15"/>
  <c r="H404" i="15"/>
  <c r="I404" i="15" s="1"/>
  <c r="L403" i="15"/>
  <c r="I403" i="15"/>
  <c r="H403" i="15"/>
  <c r="L402" i="15"/>
  <c r="I402" i="15"/>
  <c r="H402" i="15"/>
  <c r="L401" i="15"/>
  <c r="I401" i="15"/>
  <c r="H401" i="15"/>
  <c r="L400" i="15"/>
  <c r="I400" i="15"/>
  <c r="H400" i="15"/>
  <c r="L399" i="15"/>
  <c r="H399" i="15"/>
  <c r="I399" i="15" s="1"/>
  <c r="L398" i="15"/>
  <c r="H398" i="15"/>
  <c r="I398" i="15" s="1"/>
  <c r="L397" i="15"/>
  <c r="H397" i="15"/>
  <c r="I397" i="15" s="1"/>
  <c r="L396" i="15"/>
  <c r="H396" i="15"/>
  <c r="I396" i="15" s="1"/>
  <c r="L395" i="15"/>
  <c r="I395" i="15"/>
  <c r="H395" i="15"/>
  <c r="L394" i="15"/>
  <c r="I394" i="15"/>
  <c r="H394" i="15"/>
  <c r="L393" i="15"/>
  <c r="I393" i="15"/>
  <c r="H393" i="15"/>
  <c r="L392" i="15"/>
  <c r="I392" i="15"/>
  <c r="H392" i="15"/>
  <c r="L391" i="15"/>
  <c r="H391" i="15"/>
  <c r="I391" i="15" s="1"/>
  <c r="L390" i="15"/>
  <c r="L423" i="15" s="1"/>
  <c r="L424" i="15" s="1"/>
  <c r="H390" i="15"/>
  <c r="I390" i="15" s="1"/>
  <c r="I387" i="15"/>
  <c r="H387" i="15"/>
  <c r="K386" i="15"/>
  <c r="K387" i="15" s="1"/>
  <c r="H386" i="15"/>
  <c r="I386" i="15" s="1"/>
  <c r="L385" i="15"/>
  <c r="H385" i="15"/>
  <c r="I385" i="15" s="1"/>
  <c r="L384" i="15"/>
  <c r="H384" i="15"/>
  <c r="I384" i="15" s="1"/>
  <c r="L383" i="15"/>
  <c r="I383" i="15"/>
  <c r="H383" i="15"/>
  <c r="L382" i="15"/>
  <c r="I382" i="15"/>
  <c r="H382" i="15"/>
  <c r="L381" i="15"/>
  <c r="I381" i="15"/>
  <c r="H381" i="15"/>
  <c r="L380" i="15"/>
  <c r="I380" i="15"/>
  <c r="H380" i="15"/>
  <c r="L379" i="15"/>
  <c r="H379" i="15"/>
  <c r="I379" i="15" s="1"/>
  <c r="L378" i="15"/>
  <c r="H378" i="15"/>
  <c r="I378" i="15" s="1"/>
  <c r="L377" i="15"/>
  <c r="H377" i="15"/>
  <c r="I377" i="15" s="1"/>
  <c r="L376" i="15"/>
  <c r="H376" i="15"/>
  <c r="I376" i="15" s="1"/>
  <c r="L375" i="15"/>
  <c r="I375" i="15"/>
  <c r="H375" i="15"/>
  <c r="L374" i="15"/>
  <c r="I374" i="15"/>
  <c r="H374" i="15"/>
  <c r="L373" i="15"/>
  <c r="I373" i="15"/>
  <c r="H373" i="15"/>
  <c r="L372" i="15"/>
  <c r="I372" i="15"/>
  <c r="H372" i="15"/>
  <c r="L371" i="15"/>
  <c r="H371" i="15"/>
  <c r="I371" i="15" s="1"/>
  <c r="L370" i="15"/>
  <c r="H370" i="15"/>
  <c r="I370" i="15" s="1"/>
  <c r="L369" i="15"/>
  <c r="H369" i="15"/>
  <c r="I369" i="15" s="1"/>
  <c r="L368" i="15"/>
  <c r="H368" i="15"/>
  <c r="I368" i="15" s="1"/>
  <c r="L367" i="15"/>
  <c r="I367" i="15"/>
  <c r="H367" i="15"/>
  <c r="L366" i="15"/>
  <c r="I366" i="15"/>
  <c r="H366" i="15"/>
  <c r="L365" i="15"/>
  <c r="I365" i="15"/>
  <c r="H365" i="15"/>
  <c r="L364" i="15"/>
  <c r="I364" i="15"/>
  <c r="H364" i="15"/>
  <c r="L363" i="15"/>
  <c r="L386" i="15" s="1"/>
  <c r="L387" i="15" s="1"/>
  <c r="H363" i="15"/>
  <c r="I363" i="15" s="1"/>
  <c r="I360" i="15"/>
  <c r="H360" i="15"/>
  <c r="K359" i="15"/>
  <c r="K360" i="15" s="1"/>
  <c r="H359" i="15"/>
  <c r="I359" i="15" s="1"/>
  <c r="L358" i="15"/>
  <c r="H358" i="15"/>
  <c r="I358" i="15" s="1"/>
  <c r="L357" i="15"/>
  <c r="H357" i="15"/>
  <c r="I357" i="15" s="1"/>
  <c r="L356" i="15"/>
  <c r="H356" i="15"/>
  <c r="I356" i="15" s="1"/>
  <c r="L355" i="15"/>
  <c r="I355" i="15"/>
  <c r="H355" i="15"/>
  <c r="L354" i="15"/>
  <c r="I354" i="15"/>
  <c r="H354" i="15"/>
  <c r="L353" i="15"/>
  <c r="I353" i="15"/>
  <c r="H353" i="15"/>
  <c r="L352" i="15"/>
  <c r="I352" i="15"/>
  <c r="H352" i="15"/>
  <c r="L351" i="15"/>
  <c r="H351" i="15"/>
  <c r="I351" i="15" s="1"/>
  <c r="L350" i="15"/>
  <c r="H350" i="15"/>
  <c r="I350" i="15" s="1"/>
  <c r="L349" i="15"/>
  <c r="H349" i="15"/>
  <c r="I349" i="15" s="1"/>
  <c r="L348" i="15"/>
  <c r="H348" i="15"/>
  <c r="I348" i="15" s="1"/>
  <c r="L347" i="15"/>
  <c r="I347" i="15"/>
  <c r="H347" i="15"/>
  <c r="L346" i="15"/>
  <c r="I346" i="15"/>
  <c r="H346" i="15"/>
  <c r="L345" i="15"/>
  <c r="I345" i="15"/>
  <c r="H345" i="15"/>
  <c r="L344" i="15"/>
  <c r="I344" i="15"/>
  <c r="H344" i="15"/>
  <c r="L343" i="15"/>
  <c r="H343" i="15"/>
  <c r="I343" i="15" s="1"/>
  <c r="L342" i="15"/>
  <c r="H342" i="15"/>
  <c r="I342" i="15" s="1"/>
  <c r="L341" i="15"/>
  <c r="H341" i="15"/>
  <c r="I341" i="15" s="1"/>
  <c r="L340" i="15"/>
  <c r="H340" i="15"/>
  <c r="I340" i="15" s="1"/>
  <c r="L339" i="15"/>
  <c r="I339" i="15"/>
  <c r="H339" i="15"/>
  <c r="L338" i="15"/>
  <c r="I338" i="15"/>
  <c r="H338" i="15"/>
  <c r="L337" i="15"/>
  <c r="I337" i="15"/>
  <c r="H337" i="15"/>
  <c r="L336" i="15"/>
  <c r="I336" i="15"/>
  <c r="H336" i="15"/>
  <c r="L335" i="15"/>
  <c r="H335" i="15"/>
  <c r="I335" i="15" s="1"/>
  <c r="L334" i="15"/>
  <c r="H334" i="15"/>
  <c r="I334" i="15" s="1"/>
  <c r="L333" i="15"/>
  <c r="H333" i="15"/>
  <c r="I333" i="15" s="1"/>
  <c r="L332" i="15"/>
  <c r="H332" i="15"/>
  <c r="I332" i="15" s="1"/>
  <c r="L331" i="15"/>
  <c r="I331" i="15"/>
  <c r="H331" i="15"/>
  <c r="L330" i="15"/>
  <c r="I330" i="15"/>
  <c r="H330" i="15"/>
  <c r="L329" i="15"/>
  <c r="I329" i="15"/>
  <c r="H329" i="15"/>
  <c r="L328" i="15"/>
  <c r="L359" i="15" s="1"/>
  <c r="L360" i="15" s="1"/>
  <c r="I328" i="15"/>
  <c r="H328" i="15"/>
  <c r="K325" i="15"/>
  <c r="H325" i="15"/>
  <c r="I325" i="15" s="1"/>
  <c r="K324" i="15"/>
  <c r="I324" i="15"/>
  <c r="H324" i="15"/>
  <c r="L323" i="15"/>
  <c r="L324" i="15" s="1"/>
  <c r="H323" i="15"/>
  <c r="I323" i="15" s="1"/>
  <c r="I319" i="15"/>
  <c r="H319" i="15"/>
  <c r="K318" i="15"/>
  <c r="K319" i="15" s="1"/>
  <c r="H318" i="15"/>
  <c r="I318" i="15" s="1"/>
  <c r="L317" i="15"/>
  <c r="H317" i="15"/>
  <c r="I317" i="15" s="1"/>
  <c r="L316" i="15"/>
  <c r="L318" i="15" s="1"/>
  <c r="L319" i="15" s="1"/>
  <c r="H316" i="15"/>
  <c r="I316" i="15" s="1"/>
  <c r="L315" i="15"/>
  <c r="H315" i="15"/>
  <c r="I315" i="15" s="1"/>
  <c r="L314" i="15"/>
  <c r="I314" i="15"/>
  <c r="H314" i="15"/>
  <c r="K311" i="15"/>
  <c r="H311" i="15"/>
  <c r="I311" i="15" s="1"/>
  <c r="K310" i="15"/>
  <c r="I310" i="15"/>
  <c r="H310" i="15"/>
  <c r="L309" i="15"/>
  <c r="I309" i="15"/>
  <c r="H309" i="15"/>
  <c r="L308" i="15"/>
  <c r="I308" i="15"/>
  <c r="H308" i="15"/>
  <c r="L307" i="15"/>
  <c r="I307" i="15"/>
  <c r="H307" i="15"/>
  <c r="L306" i="15"/>
  <c r="H306" i="15"/>
  <c r="I306" i="15" s="1"/>
  <c r="L305" i="15"/>
  <c r="H305" i="15"/>
  <c r="I305" i="15" s="1"/>
  <c r="L304" i="15"/>
  <c r="H304" i="15"/>
  <c r="I304" i="15" s="1"/>
  <c r="L303" i="15"/>
  <c r="H303" i="15"/>
  <c r="I303" i="15" s="1"/>
  <c r="L302" i="15"/>
  <c r="I302" i="15"/>
  <c r="H302" i="15"/>
  <c r="L301" i="15"/>
  <c r="I301" i="15"/>
  <c r="H301" i="15"/>
  <c r="L300" i="15"/>
  <c r="I300" i="15"/>
  <c r="H300" i="15"/>
  <c r="L299" i="15"/>
  <c r="I299" i="15"/>
  <c r="H299" i="15"/>
  <c r="L298" i="15"/>
  <c r="H298" i="15"/>
  <c r="I298" i="15" s="1"/>
  <c r="L297" i="15"/>
  <c r="H297" i="15"/>
  <c r="I297" i="15" s="1"/>
  <c r="L296" i="15"/>
  <c r="H296" i="15"/>
  <c r="I296" i="15" s="1"/>
  <c r="L295" i="15"/>
  <c r="H295" i="15"/>
  <c r="I295" i="15" s="1"/>
  <c r="L294" i="15"/>
  <c r="I294" i="15"/>
  <c r="H294" i="15"/>
  <c r="L293" i="15"/>
  <c r="I293" i="15"/>
  <c r="H293" i="15"/>
  <c r="L292" i="15"/>
  <c r="I292" i="15"/>
  <c r="H292" i="15"/>
  <c r="L291" i="15"/>
  <c r="I291" i="15"/>
  <c r="H291" i="15"/>
  <c r="L290" i="15"/>
  <c r="H290" i="15"/>
  <c r="I290" i="15" s="1"/>
  <c r="L289" i="15"/>
  <c r="L310" i="15" s="1"/>
  <c r="L311" i="15" s="1"/>
  <c r="H289" i="15"/>
  <c r="I289" i="15" s="1"/>
  <c r="L288" i="15"/>
  <c r="H288" i="15"/>
  <c r="I288" i="15" s="1"/>
  <c r="L287" i="15"/>
  <c r="H287" i="15"/>
  <c r="I287" i="15" s="1"/>
  <c r="L286" i="15"/>
  <c r="I286" i="15"/>
  <c r="H286" i="15"/>
  <c r="L285" i="15"/>
  <c r="I285" i="15"/>
  <c r="H285" i="15"/>
  <c r="L284" i="15"/>
  <c r="I284" i="15"/>
  <c r="H284" i="15"/>
  <c r="K281" i="15"/>
  <c r="H281" i="15"/>
  <c r="I281" i="15" s="1"/>
  <c r="K280" i="15"/>
  <c r="I280" i="15"/>
  <c r="H280" i="15"/>
  <c r="L279" i="15"/>
  <c r="I279" i="15"/>
  <c r="H279" i="15"/>
  <c r="L278" i="15"/>
  <c r="H278" i="15"/>
  <c r="I278" i="15" s="1"/>
  <c r="L277" i="15"/>
  <c r="H277" i="15"/>
  <c r="I277" i="15" s="1"/>
  <c r="L276" i="15"/>
  <c r="H276" i="15"/>
  <c r="I276" i="15" s="1"/>
  <c r="L275" i="15"/>
  <c r="H275" i="15"/>
  <c r="I275" i="15" s="1"/>
  <c r="L274" i="15"/>
  <c r="I274" i="15"/>
  <c r="H274" i="15"/>
  <c r="L273" i="15"/>
  <c r="I273" i="15"/>
  <c r="H273" i="15"/>
  <c r="L272" i="15"/>
  <c r="I272" i="15"/>
  <c r="H272" i="15"/>
  <c r="L271" i="15"/>
  <c r="I271" i="15"/>
  <c r="H271" i="15"/>
  <c r="L270" i="15"/>
  <c r="H270" i="15"/>
  <c r="I270" i="15" s="1"/>
  <c r="L269" i="15"/>
  <c r="H269" i="15"/>
  <c r="I269" i="15" s="1"/>
  <c r="L268" i="15"/>
  <c r="H268" i="15"/>
  <c r="I268" i="15" s="1"/>
  <c r="L267" i="15"/>
  <c r="H267" i="15"/>
  <c r="I267" i="15" s="1"/>
  <c r="L266" i="15"/>
  <c r="I266" i="15"/>
  <c r="H266" i="15"/>
  <c r="L265" i="15"/>
  <c r="I265" i="15"/>
  <c r="H265" i="15"/>
  <c r="L264" i="15"/>
  <c r="I264" i="15"/>
  <c r="H264" i="15"/>
  <c r="L263" i="15"/>
  <c r="I263" i="15"/>
  <c r="H263" i="15"/>
  <c r="L262" i="15"/>
  <c r="H262" i="15"/>
  <c r="I262" i="15" s="1"/>
  <c r="L261" i="15"/>
  <c r="H261" i="15"/>
  <c r="I261" i="15" s="1"/>
  <c r="L260" i="15"/>
  <c r="H260" i="15"/>
  <c r="I260" i="15" s="1"/>
  <c r="L259" i="15"/>
  <c r="H259" i="15"/>
  <c r="I259" i="15" s="1"/>
  <c r="L258" i="15"/>
  <c r="I258" i="15"/>
  <c r="H258" i="15"/>
  <c r="L257" i="15"/>
  <c r="I257" i="15"/>
  <c r="H257" i="15"/>
  <c r="L256" i="15"/>
  <c r="L280" i="15" s="1"/>
  <c r="L281" i="15" s="1"/>
  <c r="I256" i="15"/>
  <c r="H256" i="15"/>
  <c r="K253" i="15"/>
  <c r="H253" i="15"/>
  <c r="I253" i="15" s="1"/>
  <c r="K252" i="15"/>
  <c r="I252" i="15"/>
  <c r="H252" i="15"/>
  <c r="L251" i="15"/>
  <c r="I251" i="15"/>
  <c r="H251" i="15"/>
  <c r="L250" i="15"/>
  <c r="H250" i="15"/>
  <c r="I250" i="15" s="1"/>
  <c r="L249" i="15"/>
  <c r="H249" i="15"/>
  <c r="I249" i="15" s="1"/>
  <c r="L248" i="15"/>
  <c r="H248" i="15"/>
  <c r="I248" i="15" s="1"/>
  <c r="L247" i="15"/>
  <c r="H247" i="15"/>
  <c r="I247" i="15" s="1"/>
  <c r="L246" i="15"/>
  <c r="I246" i="15"/>
  <c r="H246" i="15"/>
  <c r="L245" i="15"/>
  <c r="I245" i="15"/>
  <c r="H245" i="15"/>
  <c r="L244" i="15"/>
  <c r="I244" i="15"/>
  <c r="H244" i="15"/>
  <c r="L243" i="15"/>
  <c r="I243" i="15"/>
  <c r="H243" i="15"/>
  <c r="L242" i="15"/>
  <c r="H242" i="15"/>
  <c r="I242" i="15" s="1"/>
  <c r="L241" i="15"/>
  <c r="H241" i="15"/>
  <c r="I241" i="15" s="1"/>
  <c r="L240" i="15"/>
  <c r="H240" i="15"/>
  <c r="I240" i="15" s="1"/>
  <c r="L239" i="15"/>
  <c r="H239" i="15"/>
  <c r="I239" i="15" s="1"/>
  <c r="L238" i="15"/>
  <c r="I238" i="15"/>
  <c r="H238" i="15"/>
  <c r="L237" i="15"/>
  <c r="I237" i="15"/>
  <c r="H237" i="15"/>
  <c r="L236" i="15"/>
  <c r="I236" i="15"/>
  <c r="H236" i="15"/>
  <c r="L235" i="15"/>
  <c r="I235" i="15"/>
  <c r="H235" i="15"/>
  <c r="L234" i="15"/>
  <c r="H234" i="15"/>
  <c r="I234" i="15" s="1"/>
  <c r="L233" i="15"/>
  <c r="H233" i="15"/>
  <c r="I233" i="15" s="1"/>
  <c r="L232" i="15"/>
  <c r="H232" i="15"/>
  <c r="I232" i="15" s="1"/>
  <c r="L231" i="15"/>
  <c r="L252" i="15" s="1"/>
  <c r="L253" i="15" s="1"/>
  <c r="H231" i="15"/>
  <c r="I231" i="15" s="1"/>
  <c r="K228" i="15"/>
  <c r="I228" i="15"/>
  <c r="H228" i="15"/>
  <c r="K227" i="15"/>
  <c r="H227" i="15"/>
  <c r="I227" i="15" s="1"/>
  <c r="L226" i="15"/>
  <c r="I226" i="15"/>
  <c r="H226" i="15"/>
  <c r="L225" i="15"/>
  <c r="I225" i="15"/>
  <c r="H225" i="15"/>
  <c r="L224" i="15"/>
  <c r="I224" i="15"/>
  <c r="H224" i="15"/>
  <c r="L223" i="15"/>
  <c r="I223" i="15"/>
  <c r="H223" i="15"/>
  <c r="L222" i="15"/>
  <c r="H222" i="15"/>
  <c r="I222" i="15" s="1"/>
  <c r="L221" i="15"/>
  <c r="H221" i="15"/>
  <c r="I221" i="15" s="1"/>
  <c r="L220" i="15"/>
  <c r="H220" i="15"/>
  <c r="I220" i="15" s="1"/>
  <c r="L219" i="15"/>
  <c r="H219" i="15"/>
  <c r="I219" i="15" s="1"/>
  <c r="L218" i="15"/>
  <c r="I218" i="15"/>
  <c r="H218" i="15"/>
  <c r="L217" i="15"/>
  <c r="I217" i="15"/>
  <c r="H217" i="15"/>
  <c r="L216" i="15"/>
  <c r="I216" i="15"/>
  <c r="H216" i="15"/>
  <c r="L215" i="15"/>
  <c r="I215" i="15"/>
  <c r="H215" i="15"/>
  <c r="L214" i="15"/>
  <c r="H214" i="15"/>
  <c r="I214" i="15" s="1"/>
  <c r="L213" i="15"/>
  <c r="H213" i="15"/>
  <c r="I213" i="15" s="1"/>
  <c r="L212" i="15"/>
  <c r="H212" i="15"/>
  <c r="I212" i="15" s="1"/>
  <c r="L211" i="15"/>
  <c r="H211" i="15"/>
  <c r="I211" i="15" s="1"/>
  <c r="L210" i="15"/>
  <c r="I210" i="15"/>
  <c r="H210" i="15"/>
  <c r="L209" i="15"/>
  <c r="I209" i="15"/>
  <c r="H209" i="15"/>
  <c r="L208" i="15"/>
  <c r="I208" i="15"/>
  <c r="H208" i="15"/>
  <c r="L207" i="15"/>
  <c r="I207" i="15"/>
  <c r="H207" i="15"/>
  <c r="L206" i="15"/>
  <c r="H206" i="15"/>
  <c r="I206" i="15" s="1"/>
  <c r="L205" i="15"/>
  <c r="H205" i="15"/>
  <c r="I205" i="15" s="1"/>
  <c r="L204" i="15"/>
  <c r="H204" i="15"/>
  <c r="I204" i="15" s="1"/>
  <c r="L203" i="15"/>
  <c r="H203" i="15"/>
  <c r="I203" i="15" s="1"/>
  <c r="L202" i="15"/>
  <c r="I202" i="15"/>
  <c r="H202" i="15"/>
  <c r="L201" i="15"/>
  <c r="I201" i="15"/>
  <c r="H201" i="15"/>
  <c r="L200" i="15"/>
  <c r="I200" i="15"/>
  <c r="H200" i="15"/>
  <c r="L199" i="15"/>
  <c r="L227" i="15" s="1"/>
  <c r="L228" i="15" s="1"/>
  <c r="I199" i="15"/>
  <c r="H199" i="15"/>
  <c r="H196" i="15"/>
  <c r="I196" i="15" s="1"/>
  <c r="K195" i="15"/>
  <c r="K1201" i="15" s="1"/>
  <c r="I195" i="15"/>
  <c r="H195" i="15"/>
  <c r="L194" i="15"/>
  <c r="H194" i="15"/>
  <c r="I194" i="15" s="1"/>
  <c r="L193" i="15"/>
  <c r="H193" i="15"/>
  <c r="I193" i="15" s="1"/>
  <c r="L192" i="15"/>
  <c r="I192" i="15"/>
  <c r="H192" i="15"/>
  <c r="L191" i="15"/>
  <c r="H191" i="15"/>
  <c r="I191" i="15" s="1"/>
  <c r="L190" i="15"/>
  <c r="I190" i="15"/>
  <c r="H190" i="15"/>
  <c r="L189" i="15"/>
  <c r="I189" i="15"/>
  <c r="H189" i="15"/>
  <c r="L188" i="15"/>
  <c r="I188" i="15"/>
  <c r="H188" i="15"/>
  <c r="L187" i="15"/>
  <c r="I187" i="15"/>
  <c r="H187" i="15"/>
  <c r="L186" i="15"/>
  <c r="H186" i="15"/>
  <c r="I186" i="15" s="1"/>
  <c r="L185" i="15"/>
  <c r="H185" i="15"/>
  <c r="I185" i="15" s="1"/>
  <c r="L184" i="15"/>
  <c r="I184" i="15"/>
  <c r="H184" i="15"/>
  <c r="L183" i="15"/>
  <c r="H183" i="15"/>
  <c r="I183" i="15" s="1"/>
  <c r="L182" i="15"/>
  <c r="I182" i="15"/>
  <c r="H182" i="15"/>
  <c r="L181" i="15"/>
  <c r="I181" i="15"/>
  <c r="H181" i="15"/>
  <c r="L180" i="15"/>
  <c r="I180" i="15"/>
  <c r="H180" i="15"/>
  <c r="L179" i="15"/>
  <c r="I179" i="15"/>
  <c r="H179" i="15"/>
  <c r="L178" i="15"/>
  <c r="H178" i="15"/>
  <c r="I178" i="15" s="1"/>
  <c r="L177" i="15"/>
  <c r="H177" i="15"/>
  <c r="I177" i="15" s="1"/>
  <c r="L176" i="15"/>
  <c r="I176" i="15"/>
  <c r="H176" i="15"/>
  <c r="L175" i="15"/>
  <c r="H175" i="15"/>
  <c r="I175" i="15" s="1"/>
  <c r="L174" i="15"/>
  <c r="I174" i="15"/>
  <c r="H174" i="15"/>
  <c r="L173" i="15"/>
  <c r="I173" i="15"/>
  <c r="H173" i="15"/>
  <c r="L172" i="15"/>
  <c r="I172" i="15"/>
  <c r="H172" i="15"/>
  <c r="L171" i="15"/>
  <c r="I171" i="15"/>
  <c r="H171" i="15"/>
  <c r="L170" i="15"/>
  <c r="H170" i="15"/>
  <c r="I170" i="15" s="1"/>
  <c r="L169" i="15"/>
  <c r="H169" i="15"/>
  <c r="I169" i="15" s="1"/>
  <c r="L168" i="15"/>
  <c r="I168" i="15"/>
  <c r="H168" i="15"/>
  <c r="L167" i="15"/>
  <c r="H167" i="15"/>
  <c r="I167" i="15" s="1"/>
  <c r="L166" i="15"/>
  <c r="I166" i="15"/>
  <c r="H166" i="15"/>
  <c r="L165" i="15"/>
  <c r="I165" i="15"/>
  <c r="H165" i="15"/>
  <c r="L164" i="15"/>
  <c r="I164" i="15"/>
  <c r="H164" i="15"/>
  <c r="L163" i="15"/>
  <c r="I163" i="15"/>
  <c r="H163" i="15"/>
  <c r="L162" i="15"/>
  <c r="H162" i="15"/>
  <c r="I162" i="15" s="1"/>
  <c r="L161" i="15"/>
  <c r="H161" i="15"/>
  <c r="I161" i="15" s="1"/>
  <c r="L160" i="15"/>
  <c r="I160" i="15"/>
  <c r="H160" i="15"/>
  <c r="L159" i="15"/>
  <c r="H159" i="15"/>
  <c r="I159" i="15" s="1"/>
  <c r="L158" i="15"/>
  <c r="I158" i="15"/>
  <c r="H158" i="15"/>
  <c r="L157" i="15"/>
  <c r="I157" i="15"/>
  <c r="H157" i="15"/>
  <c r="L156" i="15"/>
  <c r="L195" i="15" s="1"/>
  <c r="I156" i="15"/>
  <c r="H156" i="15"/>
  <c r="T20" i="9" l="1"/>
  <c r="U16" i="9"/>
  <c r="U18" i="9"/>
  <c r="U20" i="9" s="1"/>
  <c r="N8" i="8" s="1"/>
  <c r="Y18" i="9"/>
  <c r="Y20" i="9" s="1"/>
  <c r="P8" i="8" s="1"/>
  <c r="Q8" i="8" s="1"/>
  <c r="P10" i="8"/>
  <c r="U10" i="8" s="1"/>
  <c r="U8" i="8"/>
  <c r="Q15" i="8"/>
  <c r="U15" i="8"/>
  <c r="Y27" i="9"/>
  <c r="P9" i="8" s="1"/>
  <c r="X27" i="9"/>
  <c r="X16" i="9"/>
  <c r="Y16" i="9"/>
  <c r="P7" i="8" s="1"/>
  <c r="U7" i="8" s="1"/>
  <c r="U27" i="9"/>
  <c r="N9" i="8" s="1"/>
  <c r="T27" i="9"/>
  <c r="S27" i="9" s="1"/>
  <c r="T16" i="9"/>
  <c r="S16" i="9" s="1"/>
  <c r="L196" i="15"/>
  <c r="K196" i="15"/>
  <c r="L876" i="15"/>
  <c r="L877" i="15" s="1"/>
  <c r="L1079" i="15"/>
  <c r="L1080" i="15" s="1"/>
  <c r="L325" i="15"/>
  <c r="L672" i="15"/>
  <c r="L673" i="15" s="1"/>
  <c r="L846" i="15"/>
  <c r="L847" i="15" s="1"/>
  <c r="H1201" i="15"/>
  <c r="L989" i="15"/>
  <c r="L990" i="15" s="1"/>
  <c r="L1043" i="15"/>
  <c r="L1044" i="15" s="1"/>
  <c r="L1114" i="15"/>
  <c r="L1115" i="15" s="1"/>
  <c r="L1182" i="15"/>
  <c r="L1183" i="15" s="1"/>
  <c r="L626" i="15"/>
  <c r="L627" i="15" s="1"/>
  <c r="L651" i="15"/>
  <c r="L652" i="15" s="1"/>
  <c r="L569" i="15"/>
  <c r="L570" i="15" s="1"/>
  <c r="L801" i="15"/>
  <c r="L802" i="15" s="1"/>
  <c r="L937" i="15"/>
  <c r="L938" i="15" s="1"/>
  <c r="L722" i="15"/>
  <c r="L723" i="15" s="1"/>
  <c r="L770" i="15"/>
  <c r="L771" i="15" s="1"/>
  <c r="L915" i="15"/>
  <c r="L916" i="15" s="1"/>
  <c r="Q10" i="8" l="1"/>
  <c r="Q9" i="8"/>
  <c r="U9" i="8"/>
  <c r="U11" i="8" s="1"/>
  <c r="U17" i="8" s="1"/>
  <c r="Y31" i="9"/>
  <c r="Y37" i="9" s="1"/>
  <c r="X31" i="9"/>
  <c r="X37" i="9" s="1"/>
  <c r="Q7" i="8"/>
  <c r="P11" i="8"/>
  <c r="N7" i="8"/>
  <c r="U31" i="9"/>
  <c r="U37" i="9" s="1"/>
  <c r="T31" i="9"/>
  <c r="T37" i="9" s="1"/>
  <c r="S37" i="9" s="1"/>
  <c r="L1201" i="15"/>
  <c r="Q11" i="8" l="1"/>
  <c r="Q17" i="8" s="1"/>
  <c r="P17" i="8"/>
  <c r="N31" i="8"/>
  <c r="N11" i="8"/>
  <c r="N17" i="8" s="1"/>
  <c r="M10" i="8"/>
  <c r="M9" i="8"/>
  <c r="M8" i="8"/>
  <c r="M7" i="8"/>
  <c r="K1229" i="4"/>
  <c r="K1230" i="4" s="1"/>
  <c r="Q63" i="7"/>
  <c r="R21" i="7"/>
  <c r="Q21" i="7" s="1"/>
  <c r="R13" i="7"/>
  <c r="Q13" i="7" s="1"/>
  <c r="Q48" i="7"/>
  <c r="M58" i="7"/>
  <c r="G823" i="4"/>
  <c r="M62" i="7"/>
  <c r="M61" i="7"/>
  <c r="M11" i="8" l="1"/>
  <c r="M17" i="8" s="1"/>
  <c r="M56" i="7"/>
  <c r="M60" i="7"/>
  <c r="M59" i="7"/>
  <c r="M57" i="7"/>
  <c r="M55" i="7"/>
  <c r="M45" i="7"/>
  <c r="M51" i="7"/>
  <c r="M50" i="7"/>
  <c r="M49" i="7"/>
  <c r="M48" i="7"/>
  <c r="M47" i="7"/>
  <c r="M46" i="7"/>
  <c r="M38" i="7"/>
  <c r="M41" i="7"/>
  <c r="M37" i="7"/>
  <c r="M52" i="7" l="1"/>
  <c r="M26" i="8" s="1"/>
  <c r="M64" i="7"/>
  <c r="M27" i="8" s="1"/>
  <c r="M40" i="7"/>
  <c r="M39" i="7"/>
  <c r="N31" i="7"/>
  <c r="M33" i="7"/>
  <c r="M32" i="7"/>
  <c r="M31" i="7"/>
  <c r="M27" i="7"/>
  <c r="M26" i="7"/>
  <c r="M25" i="7"/>
  <c r="M21" i="7"/>
  <c r="M20" i="7"/>
  <c r="M19" i="7"/>
  <c r="M18" i="7"/>
  <c r="M12" i="7"/>
  <c r="M13" i="7"/>
  <c r="M14" i="7"/>
  <c r="M8" i="7"/>
  <c r="M9" i="7" s="1"/>
  <c r="M20" i="8" s="1"/>
  <c r="N32" i="7"/>
  <c r="N27" i="7"/>
  <c r="N21" i="7"/>
  <c r="N20" i="7"/>
  <c r="N19" i="7"/>
  <c r="N18" i="7"/>
  <c r="N14" i="7"/>
  <c r="N13" i="7"/>
  <c r="N12" i="7"/>
  <c r="M42" i="7" l="1"/>
  <c r="M25" i="8" s="1"/>
  <c r="N22" i="7"/>
  <c r="N22" i="8" s="1"/>
  <c r="M15" i="7"/>
  <c r="M21" i="8" s="1"/>
  <c r="N15" i="7"/>
  <c r="M22" i="7"/>
  <c r="M22" i="8" s="1"/>
  <c r="M34" i="7"/>
  <c r="M28" i="7"/>
  <c r="M23" i="8" s="1"/>
  <c r="L815" i="4"/>
  <c r="L816" i="4"/>
  <c r="L817" i="4"/>
  <c r="L818" i="4"/>
  <c r="L819" i="4"/>
  <c r="L814" i="4"/>
  <c r="L789" i="4"/>
  <c r="L790" i="4"/>
  <c r="L791" i="4"/>
  <c r="L792" i="4"/>
  <c r="L795" i="4"/>
  <c r="L799" i="4"/>
  <c r="L800" i="4"/>
  <c r="L802" i="4"/>
  <c r="L803" i="4"/>
  <c r="L804" i="4"/>
  <c r="L805" i="4"/>
  <c r="L806" i="4"/>
  <c r="L807" i="4"/>
  <c r="L808" i="4"/>
  <c r="L783" i="4"/>
  <c r="L765" i="4"/>
  <c r="L767" i="4"/>
  <c r="L771" i="4"/>
  <c r="L772" i="4"/>
  <c r="L774" i="4"/>
  <c r="L775" i="4"/>
  <c r="L776" i="4"/>
  <c r="L777" i="4"/>
  <c r="L752" i="4"/>
  <c r="L753" i="4"/>
  <c r="L754" i="4"/>
  <c r="L755" i="4"/>
  <c r="L756" i="4"/>
  <c r="L757" i="4"/>
  <c r="L758" i="4"/>
  <c r="L759" i="4"/>
  <c r="L751" i="4"/>
  <c r="L735" i="4"/>
  <c r="L736" i="4"/>
  <c r="L742" i="4"/>
  <c r="L744" i="4"/>
  <c r="L745" i="4"/>
  <c r="L746" i="4"/>
  <c r="L716" i="4"/>
  <c r="L717" i="4"/>
  <c r="L720" i="4"/>
  <c r="L724" i="4"/>
  <c r="L725" i="4"/>
  <c r="L727" i="4"/>
  <c r="L728" i="4"/>
  <c r="L729" i="4"/>
  <c r="L709" i="4"/>
  <c r="L710" i="4"/>
  <c r="L708" i="4"/>
  <c r="L701" i="4"/>
  <c r="L702" i="4"/>
  <c r="L700" i="4"/>
  <c r="L693" i="4"/>
  <c r="L694" i="4"/>
  <c r="L692" i="4"/>
  <c r="L686" i="4"/>
  <c r="L685" i="4"/>
  <c r="L664" i="4"/>
  <c r="L665" i="4"/>
  <c r="L666" i="4"/>
  <c r="L667" i="4"/>
  <c r="L670" i="4"/>
  <c r="L674" i="4"/>
  <c r="L675" i="4"/>
  <c r="L677" i="4"/>
  <c r="L678" i="4"/>
  <c r="L679" i="4"/>
  <c r="L639" i="4"/>
  <c r="L640" i="4"/>
  <c r="L641" i="4"/>
  <c r="L644" i="4"/>
  <c r="L648" i="4"/>
  <c r="L650" i="4"/>
  <c r="L651" i="4"/>
  <c r="L652" i="4"/>
  <c r="L653" i="4"/>
  <c r="L654" i="4"/>
  <c r="L655" i="4"/>
  <c r="L656" i="4"/>
  <c r="L657" i="4"/>
  <c r="L658" i="4"/>
  <c r="L624" i="4"/>
  <c r="L625" i="4"/>
  <c r="L626" i="4"/>
  <c r="L627" i="4"/>
  <c r="L628" i="4"/>
  <c r="L629" i="4"/>
  <c r="L630" i="4"/>
  <c r="L631" i="4"/>
  <c r="L632" i="4"/>
  <c r="L633" i="4"/>
  <c r="L623" i="4"/>
  <c r="L616" i="4"/>
  <c r="L617" i="4"/>
  <c r="L618" i="4"/>
  <c r="L615" i="4"/>
  <c r="L607" i="4"/>
  <c r="L608" i="4"/>
  <c r="L609" i="4"/>
  <c r="L606" i="4"/>
  <c r="L598" i="4"/>
  <c r="L599" i="4"/>
  <c r="L600" i="4"/>
  <c r="L597" i="4"/>
  <c r="L592" i="4"/>
  <c r="L591" i="4"/>
  <c r="L583" i="4"/>
  <c r="L584" i="4"/>
  <c r="L585" i="4"/>
  <c r="L582" i="4"/>
  <c r="L558" i="4"/>
  <c r="L559" i="4"/>
  <c r="L560" i="4"/>
  <c r="L561" i="4"/>
  <c r="L564" i="4"/>
  <c r="L568" i="4"/>
  <c r="L569" i="4"/>
  <c r="L570" i="4"/>
  <c r="L572" i="4"/>
  <c r="L573" i="4"/>
  <c r="L574" i="4"/>
  <c r="L575" i="4"/>
  <c r="L576" i="4"/>
  <c r="L521" i="4"/>
  <c r="L526" i="4"/>
  <c r="L530" i="4"/>
  <c r="L531" i="4"/>
  <c r="L532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K1201" i="14"/>
  <c r="G1201" i="14"/>
  <c r="F1201" i="14"/>
  <c r="E1201" i="14"/>
  <c r="D1201" i="14"/>
  <c r="H1197" i="14"/>
  <c r="I1197" i="14" s="1"/>
  <c r="L1196" i="14"/>
  <c r="L1197" i="14" s="1"/>
  <c r="J1196" i="14"/>
  <c r="J1197" i="14" s="1"/>
  <c r="H1196" i="14"/>
  <c r="I1196" i="14" s="1"/>
  <c r="M1195" i="14"/>
  <c r="H1195" i="14"/>
  <c r="I1195" i="14" s="1"/>
  <c r="M1194" i="14"/>
  <c r="I1194" i="14"/>
  <c r="H1194" i="14"/>
  <c r="M1193" i="14"/>
  <c r="I1193" i="14"/>
  <c r="H1193" i="14"/>
  <c r="M1192" i="14"/>
  <c r="I1192" i="14"/>
  <c r="H1192" i="14"/>
  <c r="M1191" i="14"/>
  <c r="H1191" i="14"/>
  <c r="I1191" i="14" s="1"/>
  <c r="M1190" i="14"/>
  <c r="H1190" i="14"/>
  <c r="I1190" i="14" s="1"/>
  <c r="M1189" i="14"/>
  <c r="H1189" i="14"/>
  <c r="I1189" i="14" s="1"/>
  <c r="M1188" i="14"/>
  <c r="H1188" i="14"/>
  <c r="I1188" i="14" s="1"/>
  <c r="M1187" i="14"/>
  <c r="H1187" i="14"/>
  <c r="I1187" i="14" s="1"/>
  <c r="M1186" i="14"/>
  <c r="M1196" i="14" s="1"/>
  <c r="M1197" i="14" s="1"/>
  <c r="I1186" i="14"/>
  <c r="H1186" i="14"/>
  <c r="H1183" i="14"/>
  <c r="I1183" i="14" s="1"/>
  <c r="L1182" i="14"/>
  <c r="L1183" i="14" s="1"/>
  <c r="J1182" i="14"/>
  <c r="J1183" i="14" s="1"/>
  <c r="H1182" i="14"/>
  <c r="I1182" i="14" s="1"/>
  <c r="M1181" i="14"/>
  <c r="H1181" i="14"/>
  <c r="I1181" i="14" s="1"/>
  <c r="M1180" i="14"/>
  <c r="I1180" i="14"/>
  <c r="H1180" i="14"/>
  <c r="M1179" i="14"/>
  <c r="I1179" i="14"/>
  <c r="H1179" i="14"/>
  <c r="M1178" i="14"/>
  <c r="I1178" i="14"/>
  <c r="H1178" i="14"/>
  <c r="M1177" i="14"/>
  <c r="H1177" i="14"/>
  <c r="I1177" i="14" s="1"/>
  <c r="M1176" i="14"/>
  <c r="H1176" i="14"/>
  <c r="I1176" i="14" s="1"/>
  <c r="M1175" i="14"/>
  <c r="H1175" i="14"/>
  <c r="I1175" i="14" s="1"/>
  <c r="M1174" i="14"/>
  <c r="H1174" i="14"/>
  <c r="I1174" i="14" s="1"/>
  <c r="M1173" i="14"/>
  <c r="H1173" i="14"/>
  <c r="I1173" i="14" s="1"/>
  <c r="M1172" i="14"/>
  <c r="I1172" i="14"/>
  <c r="H1172" i="14"/>
  <c r="M1171" i="14"/>
  <c r="I1171" i="14"/>
  <c r="H1171" i="14"/>
  <c r="M1170" i="14"/>
  <c r="I1170" i="14"/>
  <c r="H1170" i="14"/>
  <c r="M1169" i="14"/>
  <c r="H1169" i="14"/>
  <c r="I1169" i="14" s="1"/>
  <c r="M1168" i="14"/>
  <c r="H1168" i="14"/>
  <c r="I1168" i="14" s="1"/>
  <c r="M1167" i="14"/>
  <c r="H1167" i="14"/>
  <c r="I1167" i="14" s="1"/>
  <c r="M1166" i="14"/>
  <c r="H1166" i="14"/>
  <c r="I1166" i="14" s="1"/>
  <c r="M1165" i="14"/>
  <c r="H1165" i="14"/>
  <c r="I1165" i="14" s="1"/>
  <c r="M1164" i="14"/>
  <c r="I1164" i="14"/>
  <c r="H1164" i="14"/>
  <c r="M1163" i="14"/>
  <c r="I1163" i="14"/>
  <c r="H1163" i="14"/>
  <c r="M1162" i="14"/>
  <c r="I1162" i="14"/>
  <c r="H1162" i="14"/>
  <c r="M1161" i="14"/>
  <c r="H1161" i="14"/>
  <c r="I1161" i="14" s="1"/>
  <c r="M1160" i="14"/>
  <c r="H1160" i="14"/>
  <c r="I1160" i="14" s="1"/>
  <c r="M1159" i="14"/>
  <c r="H1159" i="14"/>
  <c r="I1159" i="14" s="1"/>
  <c r="M1158" i="14"/>
  <c r="H1158" i="14"/>
  <c r="I1158" i="14" s="1"/>
  <c r="M1157" i="14"/>
  <c r="H1157" i="14"/>
  <c r="I1157" i="14" s="1"/>
  <c r="M1156" i="14"/>
  <c r="I1156" i="14"/>
  <c r="H1156" i="14"/>
  <c r="M1155" i="14"/>
  <c r="I1155" i="14"/>
  <c r="H1155" i="14"/>
  <c r="M1154" i="14"/>
  <c r="I1154" i="14"/>
  <c r="H1154" i="14"/>
  <c r="M1153" i="14"/>
  <c r="H1153" i="14"/>
  <c r="I1153" i="14" s="1"/>
  <c r="M1152" i="14"/>
  <c r="H1152" i="14"/>
  <c r="I1152" i="14" s="1"/>
  <c r="L1149" i="14"/>
  <c r="J1149" i="14"/>
  <c r="H1149" i="14"/>
  <c r="I1149" i="14" s="1"/>
  <c r="L1148" i="14"/>
  <c r="J1148" i="14"/>
  <c r="I1148" i="14"/>
  <c r="H1148" i="14"/>
  <c r="M1147" i="14"/>
  <c r="H1147" i="14"/>
  <c r="I1147" i="14" s="1"/>
  <c r="M1146" i="14"/>
  <c r="H1146" i="14"/>
  <c r="I1146" i="14" s="1"/>
  <c r="M1145" i="14"/>
  <c r="H1145" i="14"/>
  <c r="I1145" i="14" s="1"/>
  <c r="M1144" i="14"/>
  <c r="H1144" i="14"/>
  <c r="I1144" i="14" s="1"/>
  <c r="M1143" i="14"/>
  <c r="H1143" i="14"/>
  <c r="I1143" i="14" s="1"/>
  <c r="M1142" i="14"/>
  <c r="I1142" i="14"/>
  <c r="H1142" i="14"/>
  <c r="M1141" i="14"/>
  <c r="I1141" i="14"/>
  <c r="H1141" i="14"/>
  <c r="M1140" i="14"/>
  <c r="I1140" i="14"/>
  <c r="H1140" i="14"/>
  <c r="M1139" i="14"/>
  <c r="H1139" i="14"/>
  <c r="I1139" i="14" s="1"/>
  <c r="M1138" i="14"/>
  <c r="H1138" i="14"/>
  <c r="I1138" i="14" s="1"/>
  <c r="M1137" i="14"/>
  <c r="H1137" i="14"/>
  <c r="I1137" i="14" s="1"/>
  <c r="M1136" i="14"/>
  <c r="H1136" i="14"/>
  <c r="I1136" i="14" s="1"/>
  <c r="M1135" i="14"/>
  <c r="H1135" i="14"/>
  <c r="I1135" i="14" s="1"/>
  <c r="M1134" i="14"/>
  <c r="I1134" i="14"/>
  <c r="H1134" i="14"/>
  <c r="M1133" i="14"/>
  <c r="I1133" i="14"/>
  <c r="H1133" i="14"/>
  <c r="M1132" i="14"/>
  <c r="I1132" i="14"/>
  <c r="H1132" i="14"/>
  <c r="M1131" i="14"/>
  <c r="H1131" i="14"/>
  <c r="I1131" i="14" s="1"/>
  <c r="M1130" i="14"/>
  <c r="H1130" i="14"/>
  <c r="I1130" i="14" s="1"/>
  <c r="M1129" i="14"/>
  <c r="H1129" i="14"/>
  <c r="I1129" i="14" s="1"/>
  <c r="M1128" i="14"/>
  <c r="H1128" i="14"/>
  <c r="I1128" i="14" s="1"/>
  <c r="M1127" i="14"/>
  <c r="H1127" i="14"/>
  <c r="I1127" i="14" s="1"/>
  <c r="M1126" i="14"/>
  <c r="I1126" i="14"/>
  <c r="H1126" i="14"/>
  <c r="M1125" i="14"/>
  <c r="I1125" i="14"/>
  <c r="H1125" i="14"/>
  <c r="M1124" i="14"/>
  <c r="I1124" i="14"/>
  <c r="H1124" i="14"/>
  <c r="M1123" i="14"/>
  <c r="H1123" i="14"/>
  <c r="I1123" i="14" s="1"/>
  <c r="M1122" i="14"/>
  <c r="H1122" i="14"/>
  <c r="I1122" i="14" s="1"/>
  <c r="M1121" i="14"/>
  <c r="H1121" i="14"/>
  <c r="I1121" i="14" s="1"/>
  <c r="M1120" i="14"/>
  <c r="H1120" i="14"/>
  <c r="I1120" i="14" s="1"/>
  <c r="M1119" i="14"/>
  <c r="H1119" i="14"/>
  <c r="I1119" i="14" s="1"/>
  <c r="M1118" i="14"/>
  <c r="I1118" i="14"/>
  <c r="H1118" i="14"/>
  <c r="H1115" i="14"/>
  <c r="I1115" i="14" s="1"/>
  <c r="L1114" i="14"/>
  <c r="L1115" i="14" s="1"/>
  <c r="J1114" i="14"/>
  <c r="J1115" i="14" s="1"/>
  <c r="H1114" i="14"/>
  <c r="I1114" i="14" s="1"/>
  <c r="M1113" i="14"/>
  <c r="H1113" i="14"/>
  <c r="I1113" i="14" s="1"/>
  <c r="M1112" i="14"/>
  <c r="I1112" i="14"/>
  <c r="H1112" i="14"/>
  <c r="M1111" i="14"/>
  <c r="I1111" i="14"/>
  <c r="H1111" i="14"/>
  <c r="M1110" i="14"/>
  <c r="I1110" i="14"/>
  <c r="H1110" i="14"/>
  <c r="M1109" i="14"/>
  <c r="H1109" i="14"/>
  <c r="I1109" i="14" s="1"/>
  <c r="M1108" i="14"/>
  <c r="H1108" i="14"/>
  <c r="I1108" i="14" s="1"/>
  <c r="M1107" i="14"/>
  <c r="H1107" i="14"/>
  <c r="I1107" i="14" s="1"/>
  <c r="M1106" i="14"/>
  <c r="H1106" i="14"/>
  <c r="I1106" i="14" s="1"/>
  <c r="M1105" i="14"/>
  <c r="H1105" i="14"/>
  <c r="I1105" i="14" s="1"/>
  <c r="M1104" i="14"/>
  <c r="I1104" i="14"/>
  <c r="H1104" i="14"/>
  <c r="M1103" i="14"/>
  <c r="I1103" i="14"/>
  <c r="H1103" i="14"/>
  <c r="M1102" i="14"/>
  <c r="I1102" i="14"/>
  <c r="H1102" i="14"/>
  <c r="M1101" i="14"/>
  <c r="H1101" i="14"/>
  <c r="I1101" i="14" s="1"/>
  <c r="M1100" i="14"/>
  <c r="H1100" i="14"/>
  <c r="I1100" i="14" s="1"/>
  <c r="M1099" i="14"/>
  <c r="H1099" i="14"/>
  <c r="I1099" i="14" s="1"/>
  <c r="M1098" i="14"/>
  <c r="H1098" i="14"/>
  <c r="I1098" i="14" s="1"/>
  <c r="M1097" i="14"/>
  <c r="H1097" i="14"/>
  <c r="I1097" i="14" s="1"/>
  <c r="M1096" i="14"/>
  <c r="I1096" i="14"/>
  <c r="H1096" i="14"/>
  <c r="M1095" i="14"/>
  <c r="I1095" i="14"/>
  <c r="H1095" i="14"/>
  <c r="M1094" i="14"/>
  <c r="I1094" i="14"/>
  <c r="H1094" i="14"/>
  <c r="M1093" i="14"/>
  <c r="H1093" i="14"/>
  <c r="I1093" i="14" s="1"/>
  <c r="M1092" i="14"/>
  <c r="H1092" i="14"/>
  <c r="I1092" i="14" s="1"/>
  <c r="M1091" i="14"/>
  <c r="H1091" i="14"/>
  <c r="I1091" i="14" s="1"/>
  <c r="M1090" i="14"/>
  <c r="H1090" i="14"/>
  <c r="I1090" i="14" s="1"/>
  <c r="M1089" i="14"/>
  <c r="H1089" i="14"/>
  <c r="I1089" i="14" s="1"/>
  <c r="M1088" i="14"/>
  <c r="I1088" i="14"/>
  <c r="H1088" i="14"/>
  <c r="M1087" i="14"/>
  <c r="I1087" i="14"/>
  <c r="H1087" i="14"/>
  <c r="M1086" i="14"/>
  <c r="I1086" i="14"/>
  <c r="H1086" i="14"/>
  <c r="M1085" i="14"/>
  <c r="H1085" i="14"/>
  <c r="I1085" i="14" s="1"/>
  <c r="M1084" i="14"/>
  <c r="H1084" i="14"/>
  <c r="I1084" i="14" s="1"/>
  <c r="M1083" i="14"/>
  <c r="H1083" i="14"/>
  <c r="I1083" i="14" s="1"/>
  <c r="L1080" i="14"/>
  <c r="H1080" i="14"/>
  <c r="I1080" i="14" s="1"/>
  <c r="L1079" i="14"/>
  <c r="J1079" i="14"/>
  <c r="J1080" i="14" s="1"/>
  <c r="H1079" i="14"/>
  <c r="I1079" i="14" s="1"/>
  <c r="M1078" i="14"/>
  <c r="H1078" i="14"/>
  <c r="I1078" i="14" s="1"/>
  <c r="M1077" i="14"/>
  <c r="H1077" i="14"/>
  <c r="I1077" i="14" s="1"/>
  <c r="M1076" i="14"/>
  <c r="H1076" i="14"/>
  <c r="I1076" i="14" s="1"/>
  <c r="M1075" i="14"/>
  <c r="H1075" i="14"/>
  <c r="I1075" i="14" s="1"/>
  <c r="M1074" i="14"/>
  <c r="I1074" i="14"/>
  <c r="H1074" i="14"/>
  <c r="M1073" i="14"/>
  <c r="I1073" i="14"/>
  <c r="H1073" i="14"/>
  <c r="M1072" i="14"/>
  <c r="I1072" i="14"/>
  <c r="H1072" i="14"/>
  <c r="M1071" i="14"/>
  <c r="H1071" i="14"/>
  <c r="I1071" i="14" s="1"/>
  <c r="M1070" i="14"/>
  <c r="H1070" i="14"/>
  <c r="I1070" i="14" s="1"/>
  <c r="M1069" i="14"/>
  <c r="H1069" i="14"/>
  <c r="I1069" i="14" s="1"/>
  <c r="M1068" i="14"/>
  <c r="H1068" i="14"/>
  <c r="I1068" i="14" s="1"/>
  <c r="M1067" i="14"/>
  <c r="H1067" i="14"/>
  <c r="I1067" i="14" s="1"/>
  <c r="M1066" i="14"/>
  <c r="I1066" i="14"/>
  <c r="H1066" i="14"/>
  <c r="M1065" i="14"/>
  <c r="I1065" i="14"/>
  <c r="H1065" i="14"/>
  <c r="M1064" i="14"/>
  <c r="I1064" i="14"/>
  <c r="H1064" i="14"/>
  <c r="M1063" i="14"/>
  <c r="H1063" i="14"/>
  <c r="I1063" i="14" s="1"/>
  <c r="M1062" i="14"/>
  <c r="H1062" i="14"/>
  <c r="I1062" i="14" s="1"/>
  <c r="M1061" i="14"/>
  <c r="H1061" i="14"/>
  <c r="I1061" i="14" s="1"/>
  <c r="M1060" i="14"/>
  <c r="H1060" i="14"/>
  <c r="I1060" i="14" s="1"/>
  <c r="M1059" i="14"/>
  <c r="H1059" i="14"/>
  <c r="I1059" i="14" s="1"/>
  <c r="M1058" i="14"/>
  <c r="I1058" i="14"/>
  <c r="H1058" i="14"/>
  <c r="M1057" i="14"/>
  <c r="I1057" i="14"/>
  <c r="H1057" i="14"/>
  <c r="M1056" i="14"/>
  <c r="I1056" i="14"/>
  <c r="H1056" i="14"/>
  <c r="J1053" i="14"/>
  <c r="I1053" i="14"/>
  <c r="H1053" i="14"/>
  <c r="L1052" i="14"/>
  <c r="L1053" i="14" s="1"/>
  <c r="J1052" i="14"/>
  <c r="I1052" i="14"/>
  <c r="H1052" i="14"/>
  <c r="M1051" i="14"/>
  <c r="I1051" i="14"/>
  <c r="H1051" i="14"/>
  <c r="M1050" i="14"/>
  <c r="I1050" i="14"/>
  <c r="H1050" i="14"/>
  <c r="M1049" i="14"/>
  <c r="H1049" i="14"/>
  <c r="I1049" i="14" s="1"/>
  <c r="M1048" i="14"/>
  <c r="M1052" i="14" s="1"/>
  <c r="M1053" i="14" s="1"/>
  <c r="H1048" i="14"/>
  <c r="I1048" i="14" s="1"/>
  <c r="I1047" i="14"/>
  <c r="H1047" i="14"/>
  <c r="J1044" i="14"/>
  <c r="I1044" i="14"/>
  <c r="H1044" i="14"/>
  <c r="L1043" i="14"/>
  <c r="L1044" i="14" s="1"/>
  <c r="J1043" i="14"/>
  <c r="I1043" i="14"/>
  <c r="H1043" i="14"/>
  <c r="M1042" i="14"/>
  <c r="I1042" i="14"/>
  <c r="H1042" i="14"/>
  <c r="M1041" i="14"/>
  <c r="I1041" i="14"/>
  <c r="H1041" i="14"/>
  <c r="M1040" i="14"/>
  <c r="H1040" i="14"/>
  <c r="I1040" i="14" s="1"/>
  <c r="M1039" i="14"/>
  <c r="H1039" i="14"/>
  <c r="I1039" i="14" s="1"/>
  <c r="M1038" i="14"/>
  <c r="H1038" i="14"/>
  <c r="I1038" i="14" s="1"/>
  <c r="M1037" i="14"/>
  <c r="H1037" i="14"/>
  <c r="I1037" i="14" s="1"/>
  <c r="M1036" i="14"/>
  <c r="H1036" i="14"/>
  <c r="I1036" i="14" s="1"/>
  <c r="M1035" i="14"/>
  <c r="I1035" i="14"/>
  <c r="H1035" i="14"/>
  <c r="M1034" i="14"/>
  <c r="I1034" i="14"/>
  <c r="H1034" i="14"/>
  <c r="M1033" i="14"/>
  <c r="I1033" i="14"/>
  <c r="H1033" i="14"/>
  <c r="M1032" i="14"/>
  <c r="H1032" i="14"/>
  <c r="I1032" i="14" s="1"/>
  <c r="M1031" i="14"/>
  <c r="H1031" i="14"/>
  <c r="I1031" i="14" s="1"/>
  <c r="M1030" i="14"/>
  <c r="H1030" i="14"/>
  <c r="I1030" i="14" s="1"/>
  <c r="M1029" i="14"/>
  <c r="H1029" i="14"/>
  <c r="I1029" i="14" s="1"/>
  <c r="M1028" i="14"/>
  <c r="H1028" i="14"/>
  <c r="I1028" i="14" s="1"/>
  <c r="M1027" i="14"/>
  <c r="I1027" i="14"/>
  <c r="H1027" i="14"/>
  <c r="M1026" i="14"/>
  <c r="I1026" i="14"/>
  <c r="H1026" i="14"/>
  <c r="M1025" i="14"/>
  <c r="I1025" i="14"/>
  <c r="H1025" i="14"/>
  <c r="M1024" i="14"/>
  <c r="H1024" i="14"/>
  <c r="I1024" i="14" s="1"/>
  <c r="M1023" i="14"/>
  <c r="H1023" i="14"/>
  <c r="I1023" i="14" s="1"/>
  <c r="M1022" i="14"/>
  <c r="H1022" i="14"/>
  <c r="I1022" i="14" s="1"/>
  <c r="M1021" i="14"/>
  <c r="H1021" i="14"/>
  <c r="I1021" i="14" s="1"/>
  <c r="M1020" i="14"/>
  <c r="H1020" i="14"/>
  <c r="I1020" i="14" s="1"/>
  <c r="M1019" i="14"/>
  <c r="I1019" i="14"/>
  <c r="H1019" i="14"/>
  <c r="M1018" i="14"/>
  <c r="I1018" i="14"/>
  <c r="H1018" i="14"/>
  <c r="M1017" i="14"/>
  <c r="I1017" i="14"/>
  <c r="H1017" i="14"/>
  <c r="M1016" i="14"/>
  <c r="H1016" i="14"/>
  <c r="I1016" i="14" s="1"/>
  <c r="M1015" i="14"/>
  <c r="H1015" i="14"/>
  <c r="I1015" i="14" s="1"/>
  <c r="M1014" i="14"/>
  <c r="H1014" i="14"/>
  <c r="I1014" i="14" s="1"/>
  <c r="L1011" i="14"/>
  <c r="H1011" i="14"/>
  <c r="I1011" i="14" s="1"/>
  <c r="L1010" i="14"/>
  <c r="J1010" i="14"/>
  <c r="J1011" i="14" s="1"/>
  <c r="H1010" i="14"/>
  <c r="I1010" i="14" s="1"/>
  <c r="M1009" i="14"/>
  <c r="H1009" i="14"/>
  <c r="I1009" i="14" s="1"/>
  <c r="M1008" i="14"/>
  <c r="H1008" i="14"/>
  <c r="I1008" i="14" s="1"/>
  <c r="M1007" i="14"/>
  <c r="H1007" i="14"/>
  <c r="I1007" i="14" s="1"/>
  <c r="M1006" i="14"/>
  <c r="H1006" i="14"/>
  <c r="I1006" i="14" s="1"/>
  <c r="M1005" i="14"/>
  <c r="I1005" i="14"/>
  <c r="H1005" i="14"/>
  <c r="M1004" i="14"/>
  <c r="I1004" i="14"/>
  <c r="H1004" i="14"/>
  <c r="M1003" i="14"/>
  <c r="I1003" i="14"/>
  <c r="H1003" i="14"/>
  <c r="M1002" i="14"/>
  <c r="H1002" i="14"/>
  <c r="I1002" i="14" s="1"/>
  <c r="M1001" i="14"/>
  <c r="H1001" i="14"/>
  <c r="I1001" i="14" s="1"/>
  <c r="M1000" i="14"/>
  <c r="H1000" i="14"/>
  <c r="I1000" i="14" s="1"/>
  <c r="M999" i="14"/>
  <c r="H999" i="14"/>
  <c r="I999" i="14" s="1"/>
  <c r="M998" i="14"/>
  <c r="H998" i="14"/>
  <c r="I998" i="14" s="1"/>
  <c r="M997" i="14"/>
  <c r="I997" i="14"/>
  <c r="H997" i="14"/>
  <c r="M996" i="14"/>
  <c r="I996" i="14"/>
  <c r="H996" i="14"/>
  <c r="M995" i="14"/>
  <c r="I995" i="14"/>
  <c r="H995" i="14"/>
  <c r="M994" i="14"/>
  <c r="H994" i="14"/>
  <c r="I994" i="14" s="1"/>
  <c r="M993" i="14"/>
  <c r="M1010" i="14" s="1"/>
  <c r="M1011" i="14" s="1"/>
  <c r="H993" i="14"/>
  <c r="I993" i="14" s="1"/>
  <c r="L990" i="14"/>
  <c r="J990" i="14"/>
  <c r="H990" i="14"/>
  <c r="I990" i="14" s="1"/>
  <c r="L989" i="14"/>
  <c r="J989" i="14"/>
  <c r="I989" i="14"/>
  <c r="H989" i="14"/>
  <c r="M988" i="14"/>
  <c r="H988" i="14"/>
  <c r="I988" i="14" s="1"/>
  <c r="M987" i="14"/>
  <c r="H987" i="14"/>
  <c r="I987" i="14" s="1"/>
  <c r="M986" i="14"/>
  <c r="H986" i="14"/>
  <c r="I986" i="14" s="1"/>
  <c r="M985" i="14"/>
  <c r="H985" i="14"/>
  <c r="I985" i="14" s="1"/>
  <c r="M984" i="14"/>
  <c r="H984" i="14"/>
  <c r="I984" i="14" s="1"/>
  <c r="M983" i="14"/>
  <c r="I983" i="14"/>
  <c r="H983" i="14"/>
  <c r="M982" i="14"/>
  <c r="I982" i="14"/>
  <c r="H982" i="14"/>
  <c r="M981" i="14"/>
  <c r="I981" i="14"/>
  <c r="H981" i="14"/>
  <c r="M980" i="14"/>
  <c r="H980" i="14"/>
  <c r="I980" i="14" s="1"/>
  <c r="M979" i="14"/>
  <c r="H979" i="14"/>
  <c r="I979" i="14" s="1"/>
  <c r="M978" i="14"/>
  <c r="H978" i="14"/>
  <c r="I978" i="14" s="1"/>
  <c r="M977" i="14"/>
  <c r="H977" i="14"/>
  <c r="I977" i="14" s="1"/>
  <c r="M976" i="14"/>
  <c r="H976" i="14"/>
  <c r="I976" i="14" s="1"/>
  <c r="M975" i="14"/>
  <c r="I975" i="14"/>
  <c r="H975" i="14"/>
  <c r="M974" i="14"/>
  <c r="I974" i="14"/>
  <c r="H974" i="14"/>
  <c r="M973" i="14"/>
  <c r="I973" i="14"/>
  <c r="H973" i="14"/>
  <c r="M972" i="14"/>
  <c r="H972" i="14"/>
  <c r="I972" i="14" s="1"/>
  <c r="M971" i="14"/>
  <c r="H971" i="14"/>
  <c r="I971" i="14" s="1"/>
  <c r="M970" i="14"/>
  <c r="H970" i="14"/>
  <c r="I970" i="14" s="1"/>
  <c r="M969" i="14"/>
  <c r="H969" i="14"/>
  <c r="I969" i="14" s="1"/>
  <c r="M968" i="14"/>
  <c r="H968" i="14"/>
  <c r="I968" i="14" s="1"/>
  <c r="M967" i="14"/>
  <c r="I967" i="14"/>
  <c r="H967" i="14"/>
  <c r="M966" i="14"/>
  <c r="I966" i="14"/>
  <c r="H966" i="14"/>
  <c r="M965" i="14"/>
  <c r="I965" i="14"/>
  <c r="H965" i="14"/>
  <c r="M964" i="14"/>
  <c r="H964" i="14"/>
  <c r="I964" i="14" s="1"/>
  <c r="L960" i="14"/>
  <c r="I960" i="14"/>
  <c r="H960" i="14"/>
  <c r="L959" i="14"/>
  <c r="J959" i="14"/>
  <c r="J960" i="14" s="1"/>
  <c r="I959" i="14"/>
  <c r="H959" i="14"/>
  <c r="M958" i="14"/>
  <c r="I958" i="14"/>
  <c r="H958" i="14"/>
  <c r="M957" i="14"/>
  <c r="M959" i="14" s="1"/>
  <c r="M960" i="14" s="1"/>
  <c r="H957" i="14"/>
  <c r="I957" i="14" s="1"/>
  <c r="M956" i="14"/>
  <c r="H956" i="14"/>
  <c r="I956" i="14" s="1"/>
  <c r="M955" i="14"/>
  <c r="H955" i="14"/>
  <c r="I955" i="14" s="1"/>
  <c r="M954" i="14"/>
  <c r="H954" i="14"/>
  <c r="I954" i="14" s="1"/>
  <c r="M953" i="14"/>
  <c r="H953" i="14"/>
  <c r="I953" i="14" s="1"/>
  <c r="M952" i="14"/>
  <c r="I952" i="14"/>
  <c r="H952" i="14"/>
  <c r="M951" i="14"/>
  <c r="I951" i="14"/>
  <c r="H951" i="14"/>
  <c r="M950" i="14"/>
  <c r="I950" i="14"/>
  <c r="H950" i="14"/>
  <c r="M949" i="14"/>
  <c r="H949" i="14"/>
  <c r="I949" i="14" s="1"/>
  <c r="M948" i="14"/>
  <c r="H948" i="14"/>
  <c r="I948" i="14" s="1"/>
  <c r="M947" i="14"/>
  <c r="H947" i="14"/>
  <c r="I947" i="14" s="1"/>
  <c r="M946" i="14"/>
  <c r="H946" i="14"/>
  <c r="I946" i="14" s="1"/>
  <c r="M945" i="14"/>
  <c r="H945" i="14"/>
  <c r="I945" i="14" s="1"/>
  <c r="M944" i="14"/>
  <c r="I944" i="14"/>
  <c r="H944" i="14"/>
  <c r="M943" i="14"/>
  <c r="I943" i="14"/>
  <c r="H943" i="14"/>
  <c r="M942" i="14"/>
  <c r="I942" i="14"/>
  <c r="H942" i="14"/>
  <c r="M941" i="14"/>
  <c r="H941" i="14"/>
  <c r="I941" i="14" s="1"/>
  <c r="L938" i="14"/>
  <c r="I938" i="14"/>
  <c r="H938" i="14"/>
  <c r="L937" i="14"/>
  <c r="J937" i="14"/>
  <c r="J938" i="14" s="1"/>
  <c r="I937" i="14"/>
  <c r="H937" i="14"/>
  <c r="M936" i="14"/>
  <c r="I936" i="14"/>
  <c r="H936" i="14"/>
  <c r="M935" i="14"/>
  <c r="H935" i="14"/>
  <c r="I935" i="14" s="1"/>
  <c r="M934" i="14"/>
  <c r="H934" i="14"/>
  <c r="I934" i="14" s="1"/>
  <c r="M933" i="14"/>
  <c r="H933" i="14"/>
  <c r="I933" i="14" s="1"/>
  <c r="M932" i="14"/>
  <c r="H932" i="14"/>
  <c r="I932" i="14" s="1"/>
  <c r="M931" i="14"/>
  <c r="H931" i="14"/>
  <c r="I931" i="14" s="1"/>
  <c r="M930" i="14"/>
  <c r="I930" i="14"/>
  <c r="H930" i="14"/>
  <c r="M929" i="14"/>
  <c r="I929" i="14"/>
  <c r="H929" i="14"/>
  <c r="M928" i="14"/>
  <c r="I928" i="14"/>
  <c r="H928" i="14"/>
  <c r="M927" i="14"/>
  <c r="H927" i="14"/>
  <c r="I927" i="14" s="1"/>
  <c r="M926" i="14"/>
  <c r="H926" i="14"/>
  <c r="I926" i="14" s="1"/>
  <c r="M925" i="14"/>
  <c r="H925" i="14"/>
  <c r="I925" i="14" s="1"/>
  <c r="M924" i="14"/>
  <c r="H924" i="14"/>
  <c r="I924" i="14" s="1"/>
  <c r="M923" i="14"/>
  <c r="H923" i="14"/>
  <c r="I923" i="14" s="1"/>
  <c r="M922" i="14"/>
  <c r="I922" i="14"/>
  <c r="H922" i="14"/>
  <c r="M921" i="14"/>
  <c r="I921" i="14"/>
  <c r="H921" i="14"/>
  <c r="M920" i="14"/>
  <c r="I920" i="14"/>
  <c r="H920" i="14"/>
  <c r="M919" i="14"/>
  <c r="M937" i="14" s="1"/>
  <c r="M938" i="14" s="1"/>
  <c r="H919" i="14"/>
  <c r="I919" i="14" s="1"/>
  <c r="L916" i="14"/>
  <c r="I916" i="14"/>
  <c r="H916" i="14"/>
  <c r="L915" i="14"/>
  <c r="J915" i="14"/>
  <c r="J916" i="14" s="1"/>
  <c r="I915" i="14"/>
  <c r="H915" i="14"/>
  <c r="M914" i="14"/>
  <c r="I914" i="14"/>
  <c r="H914" i="14"/>
  <c r="M913" i="14"/>
  <c r="H913" i="14"/>
  <c r="I913" i="14" s="1"/>
  <c r="M912" i="14"/>
  <c r="H912" i="14"/>
  <c r="I912" i="14" s="1"/>
  <c r="M911" i="14"/>
  <c r="H911" i="14"/>
  <c r="I911" i="14" s="1"/>
  <c r="M910" i="14"/>
  <c r="H910" i="14"/>
  <c r="I910" i="14" s="1"/>
  <c r="M909" i="14"/>
  <c r="H909" i="14"/>
  <c r="I909" i="14" s="1"/>
  <c r="M908" i="14"/>
  <c r="I908" i="14"/>
  <c r="H908" i="14"/>
  <c r="M907" i="14"/>
  <c r="I907" i="14"/>
  <c r="H907" i="14"/>
  <c r="M906" i="14"/>
  <c r="I906" i="14"/>
  <c r="H906" i="14"/>
  <c r="M905" i="14"/>
  <c r="H905" i="14"/>
  <c r="I905" i="14" s="1"/>
  <c r="M904" i="14"/>
  <c r="H904" i="14"/>
  <c r="I904" i="14" s="1"/>
  <c r="M903" i="14"/>
  <c r="H903" i="14"/>
  <c r="I903" i="14" s="1"/>
  <c r="M902" i="14"/>
  <c r="H902" i="14"/>
  <c r="I902" i="14" s="1"/>
  <c r="M901" i="14"/>
  <c r="H901" i="14"/>
  <c r="I901" i="14" s="1"/>
  <c r="M900" i="14"/>
  <c r="I900" i="14"/>
  <c r="H900" i="14"/>
  <c r="M899" i="14"/>
  <c r="I899" i="14"/>
  <c r="H899" i="14"/>
  <c r="M898" i="14"/>
  <c r="I898" i="14"/>
  <c r="H898" i="14"/>
  <c r="M897" i="14"/>
  <c r="H897" i="14"/>
  <c r="I897" i="14" s="1"/>
  <c r="M896" i="14"/>
  <c r="H896" i="14"/>
  <c r="I896" i="14" s="1"/>
  <c r="M895" i="14"/>
  <c r="H895" i="14"/>
  <c r="I895" i="14" s="1"/>
  <c r="M894" i="14"/>
  <c r="H894" i="14"/>
  <c r="I894" i="14" s="1"/>
  <c r="M893" i="14"/>
  <c r="H893" i="14"/>
  <c r="I893" i="14" s="1"/>
  <c r="M892" i="14"/>
  <c r="I892" i="14"/>
  <c r="H892" i="14"/>
  <c r="M891" i="14"/>
  <c r="I891" i="14"/>
  <c r="H891" i="14"/>
  <c r="M890" i="14"/>
  <c r="I890" i="14"/>
  <c r="H890" i="14"/>
  <c r="M889" i="14"/>
  <c r="H889" i="14"/>
  <c r="I889" i="14" s="1"/>
  <c r="M888" i="14"/>
  <c r="H888" i="14"/>
  <c r="I888" i="14" s="1"/>
  <c r="M887" i="14"/>
  <c r="H887" i="14"/>
  <c r="I887" i="14" s="1"/>
  <c r="M886" i="14"/>
  <c r="H886" i="14"/>
  <c r="I886" i="14" s="1"/>
  <c r="M885" i="14"/>
  <c r="H885" i="14"/>
  <c r="I885" i="14" s="1"/>
  <c r="M884" i="14"/>
  <c r="I884" i="14"/>
  <c r="H884" i="14"/>
  <c r="M883" i="14"/>
  <c r="I883" i="14"/>
  <c r="H883" i="14"/>
  <c r="M882" i="14"/>
  <c r="I882" i="14"/>
  <c r="H882" i="14"/>
  <c r="M881" i="14"/>
  <c r="M915" i="14" s="1"/>
  <c r="M916" i="14" s="1"/>
  <c r="H881" i="14"/>
  <c r="I881" i="14" s="1"/>
  <c r="M880" i="14"/>
  <c r="H880" i="14"/>
  <c r="I880" i="14" s="1"/>
  <c r="L877" i="14"/>
  <c r="J877" i="14"/>
  <c r="H877" i="14"/>
  <c r="I877" i="14" s="1"/>
  <c r="L876" i="14"/>
  <c r="J876" i="14"/>
  <c r="I876" i="14"/>
  <c r="H876" i="14"/>
  <c r="M875" i="14"/>
  <c r="H875" i="14"/>
  <c r="I875" i="14" s="1"/>
  <c r="M874" i="14"/>
  <c r="H874" i="14"/>
  <c r="I874" i="14" s="1"/>
  <c r="M873" i="14"/>
  <c r="H873" i="14"/>
  <c r="I873" i="14" s="1"/>
  <c r="M872" i="14"/>
  <c r="H872" i="14"/>
  <c r="I872" i="14" s="1"/>
  <c r="M871" i="14"/>
  <c r="H871" i="14"/>
  <c r="I871" i="14" s="1"/>
  <c r="M870" i="14"/>
  <c r="I870" i="14"/>
  <c r="H870" i="14"/>
  <c r="M869" i="14"/>
  <c r="I869" i="14"/>
  <c r="H869" i="14"/>
  <c r="M868" i="14"/>
  <c r="I868" i="14"/>
  <c r="H868" i="14"/>
  <c r="M867" i="14"/>
  <c r="H867" i="14"/>
  <c r="I867" i="14" s="1"/>
  <c r="M866" i="14"/>
  <c r="H866" i="14"/>
  <c r="I866" i="14" s="1"/>
  <c r="M865" i="14"/>
  <c r="H865" i="14"/>
  <c r="I865" i="14" s="1"/>
  <c r="M864" i="14"/>
  <c r="H864" i="14"/>
  <c r="I864" i="14" s="1"/>
  <c r="M863" i="14"/>
  <c r="H863" i="14"/>
  <c r="I863" i="14" s="1"/>
  <c r="M862" i="14"/>
  <c r="I862" i="14"/>
  <c r="H862" i="14"/>
  <c r="M861" i="14"/>
  <c r="I861" i="14"/>
  <c r="H861" i="14"/>
  <c r="M860" i="14"/>
  <c r="I860" i="14"/>
  <c r="H860" i="14"/>
  <c r="M859" i="14"/>
  <c r="H859" i="14"/>
  <c r="I859" i="14" s="1"/>
  <c r="M858" i="14"/>
  <c r="H858" i="14"/>
  <c r="I858" i="14" s="1"/>
  <c r="M857" i="14"/>
  <c r="H857" i="14"/>
  <c r="I857" i="14" s="1"/>
  <c r="M856" i="14"/>
  <c r="H856" i="14"/>
  <c r="I856" i="14" s="1"/>
  <c r="M855" i="14"/>
  <c r="H855" i="14"/>
  <c r="I855" i="14" s="1"/>
  <c r="M854" i="14"/>
  <c r="I854" i="14"/>
  <c r="H854" i="14"/>
  <c r="M853" i="14"/>
  <c r="I853" i="14"/>
  <c r="H853" i="14"/>
  <c r="M852" i="14"/>
  <c r="I852" i="14"/>
  <c r="H852" i="14"/>
  <c r="M851" i="14"/>
  <c r="H851" i="14"/>
  <c r="I851" i="14" s="1"/>
  <c r="M850" i="14"/>
  <c r="M876" i="14" s="1"/>
  <c r="M877" i="14" s="1"/>
  <c r="H850" i="14"/>
  <c r="I850" i="14" s="1"/>
  <c r="L847" i="14"/>
  <c r="J847" i="14"/>
  <c r="H847" i="14"/>
  <c r="I847" i="14" s="1"/>
  <c r="L846" i="14"/>
  <c r="J846" i="14"/>
  <c r="I846" i="14"/>
  <c r="H846" i="14"/>
  <c r="M845" i="14"/>
  <c r="H845" i="14"/>
  <c r="I845" i="14" s="1"/>
  <c r="M844" i="14"/>
  <c r="H844" i="14"/>
  <c r="I844" i="14" s="1"/>
  <c r="M843" i="14"/>
  <c r="H843" i="14"/>
  <c r="I843" i="14" s="1"/>
  <c r="M842" i="14"/>
  <c r="H842" i="14"/>
  <c r="I842" i="14" s="1"/>
  <c r="M841" i="14"/>
  <c r="H841" i="14"/>
  <c r="I841" i="14" s="1"/>
  <c r="M840" i="14"/>
  <c r="I840" i="14"/>
  <c r="H840" i="14"/>
  <c r="M839" i="14"/>
  <c r="I839" i="14"/>
  <c r="H839" i="14"/>
  <c r="M838" i="14"/>
  <c r="I838" i="14"/>
  <c r="H838" i="14"/>
  <c r="M837" i="14"/>
  <c r="H837" i="14"/>
  <c r="I837" i="14" s="1"/>
  <c r="M836" i="14"/>
  <c r="H836" i="14"/>
  <c r="I836" i="14" s="1"/>
  <c r="M835" i="14"/>
  <c r="H835" i="14"/>
  <c r="I835" i="14" s="1"/>
  <c r="M834" i="14"/>
  <c r="H834" i="14"/>
  <c r="I834" i="14" s="1"/>
  <c r="M833" i="14"/>
  <c r="H833" i="14"/>
  <c r="I833" i="14" s="1"/>
  <c r="M832" i="14"/>
  <c r="I832" i="14"/>
  <c r="H832" i="14"/>
  <c r="M831" i="14"/>
  <c r="I831" i="14"/>
  <c r="H831" i="14"/>
  <c r="M830" i="14"/>
  <c r="I830" i="14"/>
  <c r="H830" i="14"/>
  <c r="M829" i="14"/>
  <c r="H829" i="14"/>
  <c r="I829" i="14" s="1"/>
  <c r="M828" i="14"/>
  <c r="H828" i="14"/>
  <c r="I828" i="14" s="1"/>
  <c r="M827" i="14"/>
  <c r="H827" i="14"/>
  <c r="I827" i="14" s="1"/>
  <c r="M826" i="14"/>
  <c r="H826" i="14"/>
  <c r="I826" i="14" s="1"/>
  <c r="M825" i="14"/>
  <c r="H825" i="14"/>
  <c r="I825" i="14" s="1"/>
  <c r="M824" i="14"/>
  <c r="I824" i="14"/>
  <c r="H824" i="14"/>
  <c r="M823" i="14"/>
  <c r="I823" i="14"/>
  <c r="H823" i="14"/>
  <c r="M822" i="14"/>
  <c r="I822" i="14"/>
  <c r="H822" i="14"/>
  <c r="M821" i="14"/>
  <c r="H821" i="14"/>
  <c r="I821" i="14" s="1"/>
  <c r="M820" i="14"/>
  <c r="H820" i="14"/>
  <c r="I820" i="14" s="1"/>
  <c r="M819" i="14"/>
  <c r="H819" i="14"/>
  <c r="I819" i="14" s="1"/>
  <c r="M818" i="14"/>
  <c r="H818" i="14"/>
  <c r="I818" i="14" s="1"/>
  <c r="M817" i="14"/>
  <c r="H817" i="14"/>
  <c r="I817" i="14" s="1"/>
  <c r="M816" i="14"/>
  <c r="I816" i="14"/>
  <c r="H816" i="14"/>
  <c r="H813" i="14"/>
  <c r="I813" i="14" s="1"/>
  <c r="L812" i="14"/>
  <c r="L813" i="14" s="1"/>
  <c r="J812" i="14"/>
  <c r="J813" i="14" s="1"/>
  <c r="H812" i="14"/>
  <c r="I812" i="14" s="1"/>
  <c r="M811" i="14"/>
  <c r="H811" i="14"/>
  <c r="I811" i="14" s="1"/>
  <c r="M810" i="14"/>
  <c r="I810" i="14"/>
  <c r="H810" i="14"/>
  <c r="M809" i="14"/>
  <c r="I809" i="14"/>
  <c r="H809" i="14"/>
  <c r="M808" i="14"/>
  <c r="I808" i="14"/>
  <c r="H808" i="14"/>
  <c r="M807" i="14"/>
  <c r="H807" i="14"/>
  <c r="I807" i="14" s="1"/>
  <c r="M806" i="14"/>
  <c r="M812" i="14" s="1"/>
  <c r="M813" i="14" s="1"/>
  <c r="H806" i="14"/>
  <c r="I806" i="14" s="1"/>
  <c r="I805" i="14"/>
  <c r="H805" i="14"/>
  <c r="I802" i="14"/>
  <c r="H802" i="14"/>
  <c r="L801" i="14"/>
  <c r="L802" i="14" s="1"/>
  <c r="J801" i="14"/>
  <c r="J802" i="14" s="1"/>
  <c r="I801" i="14"/>
  <c r="H801" i="14"/>
  <c r="M800" i="14"/>
  <c r="I800" i="14"/>
  <c r="H800" i="14"/>
  <c r="M799" i="14"/>
  <c r="I799" i="14"/>
  <c r="H799" i="14"/>
  <c r="M798" i="14"/>
  <c r="H798" i="14"/>
  <c r="I798" i="14" s="1"/>
  <c r="M797" i="14"/>
  <c r="H797" i="14"/>
  <c r="I797" i="14" s="1"/>
  <c r="M796" i="14"/>
  <c r="H796" i="14"/>
  <c r="I796" i="14" s="1"/>
  <c r="M795" i="14"/>
  <c r="H795" i="14"/>
  <c r="I795" i="14" s="1"/>
  <c r="M794" i="14"/>
  <c r="H794" i="14"/>
  <c r="I794" i="14" s="1"/>
  <c r="M793" i="14"/>
  <c r="I793" i="14"/>
  <c r="H793" i="14"/>
  <c r="M792" i="14"/>
  <c r="I792" i="14"/>
  <c r="H792" i="14"/>
  <c r="M791" i="14"/>
  <c r="I791" i="14"/>
  <c r="H791" i="14"/>
  <c r="M790" i="14"/>
  <c r="H790" i="14"/>
  <c r="I790" i="14" s="1"/>
  <c r="M789" i="14"/>
  <c r="H789" i="14"/>
  <c r="I789" i="14" s="1"/>
  <c r="M788" i="14"/>
  <c r="H788" i="14"/>
  <c r="I788" i="14" s="1"/>
  <c r="M787" i="14"/>
  <c r="H787" i="14"/>
  <c r="I787" i="14" s="1"/>
  <c r="M786" i="14"/>
  <c r="H786" i="14"/>
  <c r="I786" i="14" s="1"/>
  <c r="M785" i="14"/>
  <c r="I785" i="14"/>
  <c r="H785" i="14"/>
  <c r="M784" i="14"/>
  <c r="I784" i="14"/>
  <c r="H784" i="14"/>
  <c r="M783" i="14"/>
  <c r="I783" i="14"/>
  <c r="H783" i="14"/>
  <c r="M782" i="14"/>
  <c r="H782" i="14"/>
  <c r="I782" i="14" s="1"/>
  <c r="M781" i="14"/>
  <c r="H781" i="14"/>
  <c r="I781" i="14" s="1"/>
  <c r="M780" i="14"/>
  <c r="H780" i="14"/>
  <c r="I780" i="14" s="1"/>
  <c r="H777" i="14"/>
  <c r="I777" i="14" s="1"/>
  <c r="L776" i="14"/>
  <c r="L777" i="14" s="1"/>
  <c r="J776" i="14"/>
  <c r="J777" i="14" s="1"/>
  <c r="H776" i="14"/>
  <c r="I776" i="14" s="1"/>
  <c r="M775" i="14"/>
  <c r="M776" i="14" s="1"/>
  <c r="M777" i="14" s="1"/>
  <c r="H775" i="14"/>
  <c r="I775" i="14" s="1"/>
  <c r="I774" i="14"/>
  <c r="H774" i="14"/>
  <c r="I771" i="14"/>
  <c r="H771" i="14"/>
  <c r="L770" i="14"/>
  <c r="L771" i="14" s="1"/>
  <c r="J770" i="14"/>
  <c r="J771" i="14" s="1"/>
  <c r="I770" i="14"/>
  <c r="H770" i="14"/>
  <c r="M769" i="14"/>
  <c r="I769" i="14"/>
  <c r="H769" i="14"/>
  <c r="M768" i="14"/>
  <c r="I768" i="14"/>
  <c r="H768" i="14"/>
  <c r="M767" i="14"/>
  <c r="H767" i="14"/>
  <c r="I767" i="14" s="1"/>
  <c r="M766" i="14"/>
  <c r="H766" i="14"/>
  <c r="I766" i="14" s="1"/>
  <c r="M765" i="14"/>
  <c r="H765" i="14"/>
  <c r="I765" i="14" s="1"/>
  <c r="M764" i="14"/>
  <c r="H764" i="14"/>
  <c r="I764" i="14" s="1"/>
  <c r="M763" i="14"/>
  <c r="H763" i="14"/>
  <c r="I763" i="14" s="1"/>
  <c r="M762" i="14"/>
  <c r="I762" i="14"/>
  <c r="H762" i="14"/>
  <c r="M761" i="14"/>
  <c r="I761" i="14"/>
  <c r="H761" i="14"/>
  <c r="M760" i="14"/>
  <c r="I760" i="14"/>
  <c r="H760" i="14"/>
  <c r="M759" i="14"/>
  <c r="H759" i="14"/>
  <c r="I759" i="14" s="1"/>
  <c r="M758" i="14"/>
  <c r="H758" i="14"/>
  <c r="I758" i="14" s="1"/>
  <c r="M757" i="14"/>
  <c r="H757" i="14"/>
  <c r="I757" i="14" s="1"/>
  <c r="M756" i="14"/>
  <c r="H756" i="14"/>
  <c r="I756" i="14" s="1"/>
  <c r="H753" i="14"/>
  <c r="I753" i="14" s="1"/>
  <c r="L752" i="14"/>
  <c r="L753" i="14" s="1"/>
  <c r="J752" i="14"/>
  <c r="J753" i="14" s="1"/>
  <c r="H752" i="14"/>
  <c r="I752" i="14" s="1"/>
  <c r="M751" i="14"/>
  <c r="H751" i="14"/>
  <c r="I751" i="14" s="1"/>
  <c r="M750" i="14"/>
  <c r="H750" i="14"/>
  <c r="I750" i="14" s="1"/>
  <c r="M749" i="14"/>
  <c r="H749" i="14"/>
  <c r="I749" i="14" s="1"/>
  <c r="M748" i="14"/>
  <c r="I748" i="14"/>
  <c r="H748" i="14"/>
  <c r="M747" i="14"/>
  <c r="I747" i="14"/>
  <c r="H747" i="14"/>
  <c r="M746" i="14"/>
  <c r="I746" i="14"/>
  <c r="H746" i="14"/>
  <c r="M745" i="14"/>
  <c r="H745" i="14"/>
  <c r="I745" i="14" s="1"/>
  <c r="M744" i="14"/>
  <c r="H744" i="14"/>
  <c r="I744" i="14" s="1"/>
  <c r="M743" i="14"/>
  <c r="H743" i="14"/>
  <c r="I743" i="14" s="1"/>
  <c r="H740" i="14"/>
  <c r="I740" i="14" s="1"/>
  <c r="L739" i="14"/>
  <c r="L740" i="14" s="1"/>
  <c r="J739" i="14"/>
  <c r="J740" i="14" s="1"/>
  <c r="H739" i="14"/>
  <c r="I739" i="14" s="1"/>
  <c r="M738" i="14"/>
  <c r="H738" i="14"/>
  <c r="I738" i="14" s="1"/>
  <c r="M737" i="14"/>
  <c r="H737" i="14"/>
  <c r="I737" i="14" s="1"/>
  <c r="M736" i="14"/>
  <c r="H736" i="14"/>
  <c r="I736" i="14" s="1"/>
  <c r="M735" i="14"/>
  <c r="H735" i="14"/>
  <c r="I735" i="14" s="1"/>
  <c r="M734" i="14"/>
  <c r="I734" i="14"/>
  <c r="H734" i="14"/>
  <c r="M733" i="14"/>
  <c r="I733" i="14"/>
  <c r="H733" i="14"/>
  <c r="M732" i="14"/>
  <c r="I732" i="14"/>
  <c r="H732" i="14"/>
  <c r="M731" i="14"/>
  <c r="H731" i="14"/>
  <c r="I731" i="14" s="1"/>
  <c r="M730" i="14"/>
  <c r="M739" i="14" s="1"/>
  <c r="M740" i="14" s="1"/>
  <c r="H730" i="14"/>
  <c r="I730" i="14" s="1"/>
  <c r="M729" i="14"/>
  <c r="H729" i="14"/>
  <c r="I729" i="14" s="1"/>
  <c r="M728" i="14"/>
  <c r="H728" i="14"/>
  <c r="I728" i="14" s="1"/>
  <c r="M727" i="14"/>
  <c r="H727" i="14"/>
  <c r="I727" i="14" s="1"/>
  <c r="M726" i="14"/>
  <c r="I726" i="14"/>
  <c r="H726" i="14"/>
  <c r="H723" i="14"/>
  <c r="I723" i="14" s="1"/>
  <c r="L722" i="14"/>
  <c r="L723" i="14" s="1"/>
  <c r="J722" i="14"/>
  <c r="J723" i="14" s="1"/>
  <c r="H722" i="14"/>
  <c r="I722" i="14" s="1"/>
  <c r="M721" i="14"/>
  <c r="H721" i="14"/>
  <c r="I721" i="14" s="1"/>
  <c r="M720" i="14"/>
  <c r="I720" i="14"/>
  <c r="H720" i="14"/>
  <c r="M719" i="14"/>
  <c r="I719" i="14"/>
  <c r="H719" i="14"/>
  <c r="M718" i="14"/>
  <c r="I718" i="14"/>
  <c r="H718" i="14"/>
  <c r="M717" i="14"/>
  <c r="H717" i="14"/>
  <c r="I717" i="14" s="1"/>
  <c r="M716" i="14"/>
  <c r="H716" i="14"/>
  <c r="I716" i="14" s="1"/>
  <c r="M715" i="14"/>
  <c r="I715" i="14"/>
  <c r="H715" i="14"/>
  <c r="M714" i="14"/>
  <c r="H714" i="14"/>
  <c r="I714" i="14" s="1"/>
  <c r="M713" i="14"/>
  <c r="H713" i="14"/>
  <c r="I713" i="14" s="1"/>
  <c r="M712" i="14"/>
  <c r="I712" i="14"/>
  <c r="H712" i="14"/>
  <c r="M711" i="14"/>
  <c r="I711" i="14"/>
  <c r="H711" i="14"/>
  <c r="M710" i="14"/>
  <c r="I710" i="14"/>
  <c r="H710" i="14"/>
  <c r="M709" i="14"/>
  <c r="H709" i="14"/>
  <c r="I709" i="14" s="1"/>
  <c r="M708" i="14"/>
  <c r="H708" i="14"/>
  <c r="I708" i="14" s="1"/>
  <c r="M707" i="14"/>
  <c r="M722" i="14" s="1"/>
  <c r="M723" i="14" s="1"/>
  <c r="H707" i="14"/>
  <c r="I707" i="14" s="1"/>
  <c r="L704" i="14"/>
  <c r="J704" i="14"/>
  <c r="H704" i="14"/>
  <c r="I704" i="14" s="1"/>
  <c r="L703" i="14"/>
  <c r="J703" i="14"/>
  <c r="H703" i="14"/>
  <c r="I703" i="14" s="1"/>
  <c r="M702" i="14"/>
  <c r="H702" i="14"/>
  <c r="I702" i="14" s="1"/>
  <c r="M701" i="14"/>
  <c r="I701" i="14"/>
  <c r="H701" i="14"/>
  <c r="M700" i="14"/>
  <c r="H700" i="14"/>
  <c r="I700" i="14" s="1"/>
  <c r="H699" i="14"/>
  <c r="I699" i="14" s="1"/>
  <c r="L696" i="14"/>
  <c r="H696" i="14"/>
  <c r="I696" i="14" s="1"/>
  <c r="L695" i="14"/>
  <c r="J695" i="14"/>
  <c r="J696" i="14" s="1"/>
  <c r="I695" i="14"/>
  <c r="H695" i="14"/>
  <c r="M694" i="14"/>
  <c r="H694" i="14"/>
  <c r="I694" i="14" s="1"/>
  <c r="M693" i="14"/>
  <c r="H693" i="14"/>
  <c r="I693" i="14" s="1"/>
  <c r="M692" i="14"/>
  <c r="M695" i="14" s="1"/>
  <c r="M696" i="14" s="1"/>
  <c r="H692" i="14"/>
  <c r="I692" i="14" s="1"/>
  <c r="H691" i="14"/>
  <c r="I691" i="14" s="1"/>
  <c r="H688" i="14"/>
  <c r="I688" i="14" s="1"/>
  <c r="L687" i="14"/>
  <c r="L688" i="14" s="1"/>
  <c r="J687" i="14"/>
  <c r="J688" i="14" s="1"/>
  <c r="I687" i="14"/>
  <c r="H687" i="14"/>
  <c r="M686" i="14"/>
  <c r="H686" i="14"/>
  <c r="I686" i="14" s="1"/>
  <c r="M685" i="14"/>
  <c r="H685" i="14"/>
  <c r="I685" i="14" s="1"/>
  <c r="M684" i="14"/>
  <c r="M687" i="14" s="1"/>
  <c r="M688" i="14" s="1"/>
  <c r="H684" i="14"/>
  <c r="I684" i="14" s="1"/>
  <c r="M680" i="14"/>
  <c r="L680" i="14"/>
  <c r="H680" i="14"/>
  <c r="I680" i="14" s="1"/>
  <c r="M679" i="14"/>
  <c r="L679" i="14"/>
  <c r="J679" i="14"/>
  <c r="J680" i="14" s="1"/>
  <c r="H679" i="14"/>
  <c r="I679" i="14" s="1"/>
  <c r="M678" i="14"/>
  <c r="H678" i="14"/>
  <c r="I678" i="14" s="1"/>
  <c r="M677" i="14"/>
  <c r="H677" i="14"/>
  <c r="I677" i="14" s="1"/>
  <c r="L673" i="14"/>
  <c r="J673" i="14"/>
  <c r="H673" i="14"/>
  <c r="I673" i="14" s="1"/>
  <c r="L672" i="14"/>
  <c r="J672" i="14"/>
  <c r="H672" i="14"/>
  <c r="I672" i="14" s="1"/>
  <c r="M671" i="14"/>
  <c r="H671" i="14"/>
  <c r="I671" i="14" s="1"/>
  <c r="M670" i="14"/>
  <c r="H670" i="14"/>
  <c r="I670" i="14" s="1"/>
  <c r="M669" i="14"/>
  <c r="H669" i="14"/>
  <c r="I669" i="14" s="1"/>
  <c r="M668" i="14"/>
  <c r="I668" i="14"/>
  <c r="H668" i="14"/>
  <c r="M667" i="14"/>
  <c r="I667" i="14"/>
  <c r="H667" i="14"/>
  <c r="M666" i="14"/>
  <c r="I666" i="14"/>
  <c r="H666" i="14"/>
  <c r="M665" i="14"/>
  <c r="I665" i="14"/>
  <c r="H665" i="14"/>
  <c r="M664" i="14"/>
  <c r="H664" i="14"/>
  <c r="I664" i="14" s="1"/>
  <c r="M663" i="14"/>
  <c r="H663" i="14"/>
  <c r="I663" i="14" s="1"/>
  <c r="M662" i="14"/>
  <c r="H662" i="14"/>
  <c r="I662" i="14" s="1"/>
  <c r="M661" i="14"/>
  <c r="I661" i="14"/>
  <c r="H661" i="14"/>
  <c r="M660" i="14"/>
  <c r="H660" i="14"/>
  <c r="I660" i="14" s="1"/>
  <c r="M659" i="14"/>
  <c r="H659" i="14"/>
  <c r="I659" i="14" s="1"/>
  <c r="M658" i="14"/>
  <c r="I658" i="14"/>
  <c r="H658" i="14"/>
  <c r="M657" i="14"/>
  <c r="H657" i="14"/>
  <c r="I657" i="14" s="1"/>
  <c r="M656" i="14"/>
  <c r="I656" i="14"/>
  <c r="H656" i="14"/>
  <c r="M655" i="14"/>
  <c r="H655" i="14"/>
  <c r="I655" i="14" s="1"/>
  <c r="L652" i="14"/>
  <c r="J652" i="14"/>
  <c r="H652" i="14"/>
  <c r="I652" i="14" s="1"/>
  <c r="L651" i="14"/>
  <c r="J651" i="14"/>
  <c r="H651" i="14"/>
  <c r="I651" i="14" s="1"/>
  <c r="M650" i="14"/>
  <c r="H650" i="14"/>
  <c r="I650" i="14" s="1"/>
  <c r="M649" i="14"/>
  <c r="H649" i="14"/>
  <c r="I649" i="14" s="1"/>
  <c r="M648" i="14"/>
  <c r="H648" i="14"/>
  <c r="I648" i="14" s="1"/>
  <c r="M647" i="14"/>
  <c r="I647" i="14"/>
  <c r="H647" i="14"/>
  <c r="M646" i="14"/>
  <c r="H646" i="14"/>
  <c r="I646" i="14" s="1"/>
  <c r="M645" i="14"/>
  <c r="I645" i="14"/>
  <c r="H645" i="14"/>
  <c r="M644" i="14"/>
  <c r="I644" i="14"/>
  <c r="H644" i="14"/>
  <c r="M643" i="14"/>
  <c r="H643" i="14"/>
  <c r="I643" i="14" s="1"/>
  <c r="M642" i="14"/>
  <c r="H642" i="14"/>
  <c r="I642" i="14" s="1"/>
  <c r="M641" i="14"/>
  <c r="H641" i="14"/>
  <c r="I641" i="14" s="1"/>
  <c r="M640" i="14"/>
  <c r="H640" i="14"/>
  <c r="I640" i="14" s="1"/>
  <c r="M639" i="14"/>
  <c r="I639" i="14"/>
  <c r="H639" i="14"/>
  <c r="M638" i="14"/>
  <c r="H638" i="14"/>
  <c r="I638" i="14" s="1"/>
  <c r="M637" i="14"/>
  <c r="I637" i="14"/>
  <c r="H637" i="14"/>
  <c r="M636" i="14"/>
  <c r="I636" i="14"/>
  <c r="H636" i="14"/>
  <c r="M635" i="14"/>
  <c r="H635" i="14"/>
  <c r="I635" i="14" s="1"/>
  <c r="M634" i="14"/>
  <c r="H634" i="14"/>
  <c r="I634" i="14" s="1"/>
  <c r="M633" i="14"/>
  <c r="H633" i="14"/>
  <c r="I633" i="14" s="1"/>
  <c r="M632" i="14"/>
  <c r="H632" i="14"/>
  <c r="I632" i="14" s="1"/>
  <c r="M631" i="14"/>
  <c r="I631" i="14"/>
  <c r="H631" i="14"/>
  <c r="M630" i="14"/>
  <c r="H630" i="14"/>
  <c r="I630" i="14" s="1"/>
  <c r="L627" i="14"/>
  <c r="I627" i="14"/>
  <c r="H627" i="14"/>
  <c r="L626" i="14"/>
  <c r="J626" i="14"/>
  <c r="J627" i="14" s="1"/>
  <c r="H626" i="14"/>
  <c r="I626" i="14" s="1"/>
  <c r="M625" i="14"/>
  <c r="I625" i="14"/>
  <c r="H625" i="14"/>
  <c r="M624" i="14"/>
  <c r="H624" i="14"/>
  <c r="I624" i="14" s="1"/>
  <c r="M623" i="14"/>
  <c r="I623" i="14"/>
  <c r="H623" i="14"/>
  <c r="M622" i="14"/>
  <c r="I622" i="14"/>
  <c r="H622" i="14"/>
  <c r="M621" i="14"/>
  <c r="H621" i="14"/>
  <c r="I621" i="14" s="1"/>
  <c r="M620" i="14"/>
  <c r="H620" i="14"/>
  <c r="I620" i="14" s="1"/>
  <c r="M619" i="14"/>
  <c r="H619" i="14"/>
  <c r="I619" i="14" s="1"/>
  <c r="M618" i="14"/>
  <c r="H618" i="14"/>
  <c r="I618" i="14" s="1"/>
  <c r="M617" i="14"/>
  <c r="I617" i="14"/>
  <c r="H617" i="14"/>
  <c r="M616" i="14"/>
  <c r="H616" i="14"/>
  <c r="I616" i="14" s="1"/>
  <c r="M615" i="14"/>
  <c r="M626" i="14" s="1"/>
  <c r="M627" i="14" s="1"/>
  <c r="I615" i="14"/>
  <c r="H615" i="14"/>
  <c r="H612" i="14"/>
  <c r="I612" i="14" s="1"/>
  <c r="L611" i="14"/>
  <c r="L612" i="14" s="1"/>
  <c r="J611" i="14"/>
  <c r="J612" i="14" s="1"/>
  <c r="I611" i="14"/>
  <c r="H611" i="14"/>
  <c r="M610" i="14"/>
  <c r="H610" i="14"/>
  <c r="I610" i="14" s="1"/>
  <c r="M609" i="14"/>
  <c r="M611" i="14" s="1"/>
  <c r="M612" i="14" s="1"/>
  <c r="I609" i="14"/>
  <c r="H609" i="14"/>
  <c r="M608" i="14"/>
  <c r="I608" i="14"/>
  <c r="H608" i="14"/>
  <c r="M607" i="14"/>
  <c r="H607" i="14"/>
  <c r="I607" i="14" s="1"/>
  <c r="I606" i="14"/>
  <c r="H606" i="14"/>
  <c r="H603" i="14"/>
  <c r="I603" i="14" s="1"/>
  <c r="L602" i="14"/>
  <c r="L603" i="14" s="1"/>
  <c r="J602" i="14"/>
  <c r="J603" i="14" s="1"/>
  <c r="I602" i="14"/>
  <c r="H602" i="14"/>
  <c r="M601" i="14"/>
  <c r="H601" i="14"/>
  <c r="I601" i="14" s="1"/>
  <c r="M600" i="14"/>
  <c r="M602" i="14" s="1"/>
  <c r="M603" i="14" s="1"/>
  <c r="I600" i="14"/>
  <c r="H600" i="14"/>
  <c r="M599" i="14"/>
  <c r="I599" i="14"/>
  <c r="H599" i="14"/>
  <c r="M598" i="14"/>
  <c r="H598" i="14"/>
  <c r="I598" i="14" s="1"/>
  <c r="I594" i="14"/>
  <c r="H594" i="14"/>
  <c r="L593" i="14"/>
  <c r="L594" i="14" s="1"/>
  <c r="J593" i="14"/>
  <c r="J594" i="14" s="1"/>
  <c r="I593" i="14"/>
  <c r="H593" i="14"/>
  <c r="M592" i="14"/>
  <c r="I592" i="14"/>
  <c r="H592" i="14"/>
  <c r="M591" i="14"/>
  <c r="H591" i="14"/>
  <c r="I591" i="14" s="1"/>
  <c r="M590" i="14"/>
  <c r="H590" i="14"/>
  <c r="I590" i="14" s="1"/>
  <c r="M589" i="14"/>
  <c r="H589" i="14"/>
  <c r="I589" i="14" s="1"/>
  <c r="L586" i="14"/>
  <c r="J586" i="14"/>
  <c r="H586" i="14"/>
  <c r="I586" i="14" s="1"/>
  <c r="L585" i="14"/>
  <c r="J585" i="14"/>
  <c r="H585" i="14"/>
  <c r="I585" i="14" s="1"/>
  <c r="M584" i="14"/>
  <c r="H584" i="14"/>
  <c r="I584" i="14" s="1"/>
  <c r="M583" i="14"/>
  <c r="H583" i="14"/>
  <c r="I583" i="14" s="1"/>
  <c r="L579" i="14"/>
  <c r="J579" i="14"/>
  <c r="H579" i="14"/>
  <c r="I579" i="14" s="1"/>
  <c r="L578" i="14"/>
  <c r="J578" i="14"/>
  <c r="H578" i="14"/>
  <c r="I578" i="14" s="1"/>
  <c r="M577" i="14"/>
  <c r="H577" i="14"/>
  <c r="I577" i="14" s="1"/>
  <c r="M576" i="14"/>
  <c r="H576" i="14"/>
  <c r="I576" i="14" s="1"/>
  <c r="M575" i="14"/>
  <c r="H575" i="14"/>
  <c r="I575" i="14" s="1"/>
  <c r="M574" i="14"/>
  <c r="I574" i="14"/>
  <c r="H574" i="14"/>
  <c r="H570" i="14"/>
  <c r="I570" i="14" s="1"/>
  <c r="L569" i="14"/>
  <c r="L570" i="14" s="1"/>
  <c r="J569" i="14"/>
  <c r="J570" i="14" s="1"/>
  <c r="H569" i="14"/>
  <c r="I569" i="14" s="1"/>
  <c r="M568" i="14"/>
  <c r="H568" i="14"/>
  <c r="I568" i="14" s="1"/>
  <c r="M567" i="14"/>
  <c r="I567" i="14"/>
  <c r="H567" i="14"/>
  <c r="M566" i="14"/>
  <c r="H566" i="14"/>
  <c r="I566" i="14" s="1"/>
  <c r="M565" i="14"/>
  <c r="I565" i="14"/>
  <c r="H565" i="14"/>
  <c r="M564" i="14"/>
  <c r="I564" i="14"/>
  <c r="H564" i="14"/>
  <c r="M563" i="14"/>
  <c r="H563" i="14"/>
  <c r="I563" i="14" s="1"/>
  <c r="M562" i="14"/>
  <c r="H562" i="14"/>
  <c r="I562" i="14" s="1"/>
  <c r="M561" i="14"/>
  <c r="H561" i="14"/>
  <c r="I561" i="14" s="1"/>
  <c r="M560" i="14"/>
  <c r="H560" i="14"/>
  <c r="I560" i="14" s="1"/>
  <c r="M559" i="14"/>
  <c r="I559" i="14"/>
  <c r="H559" i="14"/>
  <c r="M558" i="14"/>
  <c r="H558" i="14"/>
  <c r="I558" i="14" s="1"/>
  <c r="M557" i="14"/>
  <c r="I557" i="14"/>
  <c r="H557" i="14"/>
  <c r="M556" i="14"/>
  <c r="I556" i="14"/>
  <c r="H556" i="14"/>
  <c r="M555" i="14"/>
  <c r="H555" i="14"/>
  <c r="I555" i="14" s="1"/>
  <c r="M554" i="14"/>
  <c r="H554" i="14"/>
  <c r="I554" i="14" s="1"/>
  <c r="M553" i="14"/>
  <c r="H553" i="14"/>
  <c r="I553" i="14" s="1"/>
  <c r="M552" i="14"/>
  <c r="H552" i="14"/>
  <c r="I552" i="14" s="1"/>
  <c r="M551" i="14"/>
  <c r="I551" i="14"/>
  <c r="H551" i="14"/>
  <c r="M550" i="14"/>
  <c r="H550" i="14"/>
  <c r="I550" i="14" s="1"/>
  <c r="M549" i="14"/>
  <c r="I549" i="14"/>
  <c r="H549" i="14"/>
  <c r="H546" i="14"/>
  <c r="I546" i="14" s="1"/>
  <c r="L545" i="14"/>
  <c r="L546" i="14" s="1"/>
  <c r="J545" i="14"/>
  <c r="J546" i="14" s="1"/>
  <c r="I545" i="14"/>
  <c r="H545" i="14"/>
  <c r="M544" i="14"/>
  <c r="H544" i="14"/>
  <c r="I544" i="14" s="1"/>
  <c r="M543" i="14"/>
  <c r="I543" i="14"/>
  <c r="H543" i="14"/>
  <c r="M542" i="14"/>
  <c r="I542" i="14"/>
  <c r="H542" i="14"/>
  <c r="M541" i="14"/>
  <c r="H541" i="14"/>
  <c r="I541" i="14" s="1"/>
  <c r="M540" i="14"/>
  <c r="H540" i="14"/>
  <c r="I540" i="14" s="1"/>
  <c r="M539" i="14"/>
  <c r="H539" i="14"/>
  <c r="I539" i="14" s="1"/>
  <c r="M538" i="14"/>
  <c r="H538" i="14"/>
  <c r="I538" i="14" s="1"/>
  <c r="M537" i="14"/>
  <c r="I537" i="14"/>
  <c r="H537" i="14"/>
  <c r="M536" i="14"/>
  <c r="H536" i="14"/>
  <c r="I536" i="14" s="1"/>
  <c r="M535" i="14"/>
  <c r="I535" i="14"/>
  <c r="H535" i="14"/>
  <c r="M534" i="14"/>
  <c r="I534" i="14"/>
  <c r="H534" i="14"/>
  <c r="M533" i="14"/>
  <c r="H533" i="14"/>
  <c r="I533" i="14" s="1"/>
  <c r="M532" i="14"/>
  <c r="H532" i="14"/>
  <c r="I532" i="14" s="1"/>
  <c r="M531" i="14"/>
  <c r="H531" i="14"/>
  <c r="I531" i="14" s="1"/>
  <c r="M530" i="14"/>
  <c r="H530" i="14"/>
  <c r="I530" i="14" s="1"/>
  <c r="M529" i="14"/>
  <c r="I529" i="14"/>
  <c r="H529" i="14"/>
  <c r="M528" i="14"/>
  <c r="H528" i="14"/>
  <c r="I528" i="14" s="1"/>
  <c r="M527" i="14"/>
  <c r="I527" i="14"/>
  <c r="H527" i="14"/>
  <c r="M526" i="14"/>
  <c r="I526" i="14"/>
  <c r="H526" i="14"/>
  <c r="M525" i="14"/>
  <c r="H525" i="14"/>
  <c r="I525" i="14" s="1"/>
  <c r="M524" i="14"/>
  <c r="H524" i="14"/>
  <c r="I524" i="14" s="1"/>
  <c r="M523" i="14"/>
  <c r="H523" i="14"/>
  <c r="I523" i="14" s="1"/>
  <c r="M522" i="14"/>
  <c r="H522" i="14"/>
  <c r="I522" i="14" s="1"/>
  <c r="M521" i="14"/>
  <c r="I521" i="14"/>
  <c r="H521" i="14"/>
  <c r="M520" i="14"/>
  <c r="H520" i="14"/>
  <c r="I520" i="14" s="1"/>
  <c r="M519" i="14"/>
  <c r="I519" i="14"/>
  <c r="H519" i="14"/>
  <c r="M518" i="14"/>
  <c r="I518" i="14"/>
  <c r="H518" i="14"/>
  <c r="M517" i="14"/>
  <c r="H517" i="14"/>
  <c r="I517" i="14" s="1"/>
  <c r="M516" i="14"/>
  <c r="H516" i="14"/>
  <c r="I516" i="14" s="1"/>
  <c r="M515" i="14"/>
  <c r="H515" i="14"/>
  <c r="I515" i="14" s="1"/>
  <c r="M514" i="14"/>
  <c r="H514" i="14"/>
  <c r="I514" i="14" s="1"/>
  <c r="M513" i="14"/>
  <c r="I513" i="14"/>
  <c r="H513" i="14"/>
  <c r="M512" i="14"/>
  <c r="H512" i="14"/>
  <c r="I512" i="14" s="1"/>
  <c r="M509" i="14"/>
  <c r="L509" i="14"/>
  <c r="I509" i="14"/>
  <c r="H509" i="14"/>
  <c r="L508" i="14"/>
  <c r="J508" i="14"/>
  <c r="J509" i="14" s="1"/>
  <c r="I508" i="14"/>
  <c r="H508" i="14"/>
  <c r="M507" i="14"/>
  <c r="I507" i="14"/>
  <c r="H507" i="14"/>
  <c r="M506" i="14"/>
  <c r="H506" i="14"/>
  <c r="I506" i="14" s="1"/>
  <c r="M505" i="14"/>
  <c r="I505" i="14"/>
  <c r="H505" i="14"/>
  <c r="M504" i="14"/>
  <c r="I504" i="14"/>
  <c r="H504" i="14"/>
  <c r="M503" i="14"/>
  <c r="H503" i="14"/>
  <c r="I503" i="14" s="1"/>
  <c r="M502" i="14"/>
  <c r="H502" i="14"/>
  <c r="I502" i="14" s="1"/>
  <c r="M501" i="14"/>
  <c r="H501" i="14"/>
  <c r="I501" i="14" s="1"/>
  <c r="M500" i="14"/>
  <c r="I500" i="14"/>
  <c r="H500" i="14"/>
  <c r="M499" i="14"/>
  <c r="I499" i="14"/>
  <c r="H499" i="14"/>
  <c r="M498" i="14"/>
  <c r="H498" i="14"/>
  <c r="I498" i="14" s="1"/>
  <c r="M497" i="14"/>
  <c r="I497" i="14"/>
  <c r="H497" i="14"/>
  <c r="M496" i="14"/>
  <c r="I496" i="14"/>
  <c r="H496" i="14"/>
  <c r="M495" i="14"/>
  <c r="H495" i="14"/>
  <c r="I495" i="14" s="1"/>
  <c r="M494" i="14"/>
  <c r="H494" i="14"/>
  <c r="I494" i="14" s="1"/>
  <c r="M493" i="14"/>
  <c r="H493" i="14"/>
  <c r="I493" i="14" s="1"/>
  <c r="M492" i="14"/>
  <c r="I492" i="14"/>
  <c r="H492" i="14"/>
  <c r="M491" i="14"/>
  <c r="I491" i="14"/>
  <c r="H491" i="14"/>
  <c r="M490" i="14"/>
  <c r="H490" i="14"/>
  <c r="I490" i="14" s="1"/>
  <c r="M489" i="14"/>
  <c r="I489" i="14"/>
  <c r="H489" i="14"/>
  <c r="M488" i="14"/>
  <c r="I488" i="14"/>
  <c r="H488" i="14"/>
  <c r="M487" i="14"/>
  <c r="H487" i="14"/>
  <c r="I487" i="14" s="1"/>
  <c r="M486" i="14"/>
  <c r="H486" i="14"/>
  <c r="I486" i="14" s="1"/>
  <c r="M485" i="14"/>
  <c r="H485" i="14"/>
  <c r="I485" i="14" s="1"/>
  <c r="M484" i="14"/>
  <c r="I484" i="14"/>
  <c r="H484" i="14"/>
  <c r="M483" i="14"/>
  <c r="I483" i="14"/>
  <c r="H483" i="14"/>
  <c r="M482" i="14"/>
  <c r="H482" i="14"/>
  <c r="I482" i="14" s="1"/>
  <c r="M481" i="14"/>
  <c r="I481" i="14"/>
  <c r="H481" i="14"/>
  <c r="M480" i="14"/>
  <c r="I480" i="14"/>
  <c r="H480" i="14"/>
  <c r="M479" i="14"/>
  <c r="H479" i="14"/>
  <c r="I479" i="14" s="1"/>
  <c r="M478" i="14"/>
  <c r="M508" i="14" s="1"/>
  <c r="H478" i="14"/>
  <c r="I478" i="14" s="1"/>
  <c r="H475" i="14"/>
  <c r="I475" i="14" s="1"/>
  <c r="M474" i="14"/>
  <c r="M475" i="14" s="1"/>
  <c r="L474" i="14"/>
  <c r="L475" i="14" s="1"/>
  <c r="J474" i="14"/>
  <c r="J475" i="14" s="1"/>
  <c r="I474" i="14"/>
  <c r="H474" i="14"/>
  <c r="M473" i="14"/>
  <c r="H473" i="14"/>
  <c r="I473" i="14" s="1"/>
  <c r="M472" i="14"/>
  <c r="H472" i="14"/>
  <c r="I472" i="14" s="1"/>
  <c r="M471" i="14"/>
  <c r="H471" i="14"/>
  <c r="I471" i="14" s="1"/>
  <c r="M470" i="14"/>
  <c r="I470" i="14"/>
  <c r="H470" i="14"/>
  <c r="M469" i="14"/>
  <c r="I469" i="14"/>
  <c r="H469" i="14"/>
  <c r="M468" i="14"/>
  <c r="H468" i="14"/>
  <c r="I468" i="14" s="1"/>
  <c r="M467" i="14"/>
  <c r="I467" i="14"/>
  <c r="H467" i="14"/>
  <c r="M466" i="14"/>
  <c r="I466" i="14"/>
  <c r="H466" i="14"/>
  <c r="M465" i="14"/>
  <c r="H465" i="14"/>
  <c r="I465" i="14" s="1"/>
  <c r="M464" i="14"/>
  <c r="H464" i="14"/>
  <c r="I464" i="14" s="1"/>
  <c r="M463" i="14"/>
  <c r="H463" i="14"/>
  <c r="I463" i="14" s="1"/>
  <c r="M462" i="14"/>
  <c r="I462" i="14"/>
  <c r="H462" i="14"/>
  <c r="M461" i="14"/>
  <c r="I461" i="14"/>
  <c r="H461" i="14"/>
  <c r="M460" i="14"/>
  <c r="H460" i="14"/>
  <c r="I460" i="14" s="1"/>
  <c r="M459" i="14"/>
  <c r="I459" i="14"/>
  <c r="H459" i="14"/>
  <c r="M458" i="14"/>
  <c r="I458" i="14"/>
  <c r="H458" i="14"/>
  <c r="M457" i="14"/>
  <c r="H457" i="14"/>
  <c r="I457" i="14" s="1"/>
  <c r="M456" i="14"/>
  <c r="H456" i="14"/>
  <c r="I456" i="14" s="1"/>
  <c r="M455" i="14"/>
  <c r="H455" i="14"/>
  <c r="I455" i="14" s="1"/>
  <c r="M454" i="14"/>
  <c r="I454" i="14"/>
  <c r="H454" i="14"/>
  <c r="M453" i="14"/>
  <c r="I453" i="14"/>
  <c r="H453" i="14"/>
  <c r="M452" i="14"/>
  <c r="H452" i="14"/>
  <c r="I452" i="14" s="1"/>
  <c r="M451" i="14"/>
  <c r="I451" i="14"/>
  <c r="H451" i="14"/>
  <c r="M450" i="14"/>
  <c r="I450" i="14"/>
  <c r="H450" i="14"/>
  <c r="M449" i="14"/>
  <c r="H449" i="14"/>
  <c r="I449" i="14" s="1"/>
  <c r="M448" i="14"/>
  <c r="H448" i="14"/>
  <c r="I448" i="14" s="1"/>
  <c r="M447" i="14"/>
  <c r="H447" i="14"/>
  <c r="I447" i="14" s="1"/>
  <c r="M446" i="14"/>
  <c r="I446" i="14"/>
  <c r="H446" i="14"/>
  <c r="M445" i="14"/>
  <c r="I445" i="14"/>
  <c r="H445" i="14"/>
  <c r="M444" i="14"/>
  <c r="H444" i="14"/>
  <c r="I444" i="14" s="1"/>
  <c r="M443" i="14"/>
  <c r="I443" i="14"/>
  <c r="H443" i="14"/>
  <c r="M442" i="14"/>
  <c r="I442" i="14"/>
  <c r="H442" i="14"/>
  <c r="M441" i="14"/>
  <c r="H441" i="14"/>
  <c r="I441" i="14" s="1"/>
  <c r="M440" i="14"/>
  <c r="H440" i="14"/>
  <c r="I440" i="14" s="1"/>
  <c r="M439" i="14"/>
  <c r="H439" i="14"/>
  <c r="I439" i="14" s="1"/>
  <c r="L436" i="14"/>
  <c r="J436" i="14"/>
  <c r="H436" i="14"/>
  <c r="I436" i="14" s="1"/>
  <c r="L435" i="14"/>
  <c r="J435" i="14"/>
  <c r="H435" i="14"/>
  <c r="I435" i="14" s="1"/>
  <c r="M434" i="14"/>
  <c r="H434" i="14"/>
  <c r="I434" i="14" s="1"/>
  <c r="M433" i="14"/>
  <c r="H433" i="14"/>
  <c r="I433" i="14" s="1"/>
  <c r="M432" i="14"/>
  <c r="I432" i="14"/>
  <c r="H432" i="14"/>
  <c r="M431" i="14"/>
  <c r="I431" i="14"/>
  <c r="H431" i="14"/>
  <c r="M430" i="14"/>
  <c r="H430" i="14"/>
  <c r="I430" i="14" s="1"/>
  <c r="M429" i="14"/>
  <c r="I429" i="14"/>
  <c r="H429" i="14"/>
  <c r="M428" i="14"/>
  <c r="I428" i="14"/>
  <c r="H428" i="14"/>
  <c r="J424" i="14"/>
  <c r="I424" i="14"/>
  <c r="H424" i="14"/>
  <c r="L423" i="14"/>
  <c r="L424" i="14" s="1"/>
  <c r="J423" i="14"/>
  <c r="H423" i="14"/>
  <c r="I423" i="14" s="1"/>
  <c r="M422" i="14"/>
  <c r="I422" i="14"/>
  <c r="H422" i="14"/>
  <c r="M421" i="14"/>
  <c r="I421" i="14"/>
  <c r="H421" i="14"/>
  <c r="M420" i="14"/>
  <c r="H420" i="14"/>
  <c r="I420" i="14" s="1"/>
  <c r="M419" i="14"/>
  <c r="H419" i="14"/>
  <c r="I419" i="14" s="1"/>
  <c r="M418" i="14"/>
  <c r="H418" i="14"/>
  <c r="I418" i="14" s="1"/>
  <c r="M417" i="14"/>
  <c r="I417" i="14"/>
  <c r="H417" i="14"/>
  <c r="M416" i="14"/>
  <c r="I416" i="14"/>
  <c r="H416" i="14"/>
  <c r="M415" i="14"/>
  <c r="H415" i="14"/>
  <c r="I415" i="14" s="1"/>
  <c r="M414" i="14"/>
  <c r="I414" i="14"/>
  <c r="H414" i="14"/>
  <c r="M413" i="14"/>
  <c r="I413" i="14"/>
  <c r="H413" i="14"/>
  <c r="M412" i="14"/>
  <c r="H412" i="14"/>
  <c r="I412" i="14" s="1"/>
  <c r="M411" i="14"/>
  <c r="H411" i="14"/>
  <c r="I411" i="14" s="1"/>
  <c r="M410" i="14"/>
  <c r="H410" i="14"/>
  <c r="I410" i="14" s="1"/>
  <c r="M409" i="14"/>
  <c r="I409" i="14"/>
  <c r="H409" i="14"/>
  <c r="M408" i="14"/>
  <c r="I408" i="14"/>
  <c r="H408" i="14"/>
  <c r="M407" i="14"/>
  <c r="H407" i="14"/>
  <c r="I407" i="14" s="1"/>
  <c r="M406" i="14"/>
  <c r="I406" i="14"/>
  <c r="H406" i="14"/>
  <c r="M405" i="14"/>
  <c r="I405" i="14"/>
  <c r="H405" i="14"/>
  <c r="M404" i="14"/>
  <c r="H404" i="14"/>
  <c r="I404" i="14" s="1"/>
  <c r="M403" i="14"/>
  <c r="H403" i="14"/>
  <c r="I403" i="14" s="1"/>
  <c r="M402" i="14"/>
  <c r="H402" i="14"/>
  <c r="I402" i="14" s="1"/>
  <c r="M401" i="14"/>
  <c r="I401" i="14"/>
  <c r="H401" i="14"/>
  <c r="M400" i="14"/>
  <c r="I400" i="14"/>
  <c r="H400" i="14"/>
  <c r="M399" i="14"/>
  <c r="H399" i="14"/>
  <c r="I399" i="14" s="1"/>
  <c r="M398" i="14"/>
  <c r="I398" i="14"/>
  <c r="H398" i="14"/>
  <c r="M397" i="14"/>
  <c r="I397" i="14"/>
  <c r="H397" i="14"/>
  <c r="M396" i="14"/>
  <c r="H396" i="14"/>
  <c r="I396" i="14" s="1"/>
  <c r="M395" i="14"/>
  <c r="H395" i="14"/>
  <c r="I395" i="14" s="1"/>
  <c r="M394" i="14"/>
  <c r="H394" i="14"/>
  <c r="I394" i="14" s="1"/>
  <c r="M393" i="14"/>
  <c r="I393" i="14"/>
  <c r="H393" i="14"/>
  <c r="M392" i="14"/>
  <c r="I392" i="14"/>
  <c r="H392" i="14"/>
  <c r="M391" i="14"/>
  <c r="H391" i="14"/>
  <c r="I391" i="14" s="1"/>
  <c r="M390" i="14"/>
  <c r="I390" i="14"/>
  <c r="H390" i="14"/>
  <c r="H387" i="14"/>
  <c r="I387" i="14" s="1"/>
  <c r="L386" i="14"/>
  <c r="L387" i="14" s="1"/>
  <c r="J386" i="14"/>
  <c r="J387" i="14" s="1"/>
  <c r="I386" i="14"/>
  <c r="H386" i="14"/>
  <c r="M385" i="14"/>
  <c r="H385" i="14"/>
  <c r="I385" i="14" s="1"/>
  <c r="M384" i="14"/>
  <c r="I384" i="14"/>
  <c r="H384" i="14"/>
  <c r="M383" i="14"/>
  <c r="I383" i="14"/>
  <c r="H383" i="14"/>
  <c r="M382" i="14"/>
  <c r="H382" i="14"/>
  <c r="I382" i="14" s="1"/>
  <c r="M381" i="14"/>
  <c r="H381" i="14"/>
  <c r="I381" i="14" s="1"/>
  <c r="M380" i="14"/>
  <c r="H380" i="14"/>
  <c r="I380" i="14" s="1"/>
  <c r="M379" i="14"/>
  <c r="H379" i="14"/>
  <c r="I379" i="14" s="1"/>
  <c r="M378" i="14"/>
  <c r="I378" i="14"/>
  <c r="H378" i="14"/>
  <c r="M377" i="14"/>
  <c r="H377" i="14"/>
  <c r="I377" i="14" s="1"/>
  <c r="M376" i="14"/>
  <c r="I376" i="14"/>
  <c r="H376" i="14"/>
  <c r="M375" i="14"/>
  <c r="I375" i="14"/>
  <c r="H375" i="14"/>
  <c r="M374" i="14"/>
  <c r="H374" i="14"/>
  <c r="I374" i="14" s="1"/>
  <c r="M373" i="14"/>
  <c r="H373" i="14"/>
  <c r="I373" i="14" s="1"/>
  <c r="M372" i="14"/>
  <c r="H372" i="14"/>
  <c r="I372" i="14" s="1"/>
  <c r="M371" i="14"/>
  <c r="H371" i="14"/>
  <c r="I371" i="14" s="1"/>
  <c r="M370" i="14"/>
  <c r="I370" i="14"/>
  <c r="H370" i="14"/>
  <c r="M369" i="14"/>
  <c r="H369" i="14"/>
  <c r="I369" i="14" s="1"/>
  <c r="M368" i="14"/>
  <c r="I368" i="14"/>
  <c r="H368" i="14"/>
  <c r="M367" i="14"/>
  <c r="I367" i="14"/>
  <c r="H367" i="14"/>
  <c r="M366" i="14"/>
  <c r="H366" i="14"/>
  <c r="I366" i="14" s="1"/>
  <c r="M365" i="14"/>
  <c r="M386" i="14" s="1"/>
  <c r="M387" i="14" s="1"/>
  <c r="H365" i="14"/>
  <c r="I365" i="14" s="1"/>
  <c r="M364" i="14"/>
  <c r="H364" i="14"/>
  <c r="I364" i="14" s="1"/>
  <c r="M363" i="14"/>
  <c r="H363" i="14"/>
  <c r="I363" i="14" s="1"/>
  <c r="H360" i="14"/>
  <c r="I360" i="14" s="1"/>
  <c r="L359" i="14"/>
  <c r="L360" i="14" s="1"/>
  <c r="J359" i="14"/>
  <c r="J360" i="14" s="1"/>
  <c r="H359" i="14"/>
  <c r="I359" i="14" s="1"/>
  <c r="M358" i="14"/>
  <c r="H358" i="14"/>
  <c r="I358" i="14" s="1"/>
  <c r="M357" i="14"/>
  <c r="I357" i="14"/>
  <c r="H357" i="14"/>
  <c r="M356" i="14"/>
  <c r="I356" i="14"/>
  <c r="H356" i="14"/>
  <c r="M355" i="14"/>
  <c r="H355" i="14"/>
  <c r="I355" i="14" s="1"/>
  <c r="M354" i="14"/>
  <c r="I354" i="14"/>
  <c r="H354" i="14"/>
  <c r="M353" i="14"/>
  <c r="I353" i="14"/>
  <c r="H353" i="14"/>
  <c r="M352" i="14"/>
  <c r="H352" i="14"/>
  <c r="I352" i="14" s="1"/>
  <c r="M351" i="14"/>
  <c r="H351" i="14"/>
  <c r="I351" i="14" s="1"/>
  <c r="M350" i="14"/>
  <c r="H350" i="14"/>
  <c r="I350" i="14" s="1"/>
  <c r="M349" i="14"/>
  <c r="I349" i="14"/>
  <c r="H349" i="14"/>
  <c r="M348" i="14"/>
  <c r="I348" i="14"/>
  <c r="H348" i="14"/>
  <c r="M347" i="14"/>
  <c r="H347" i="14"/>
  <c r="I347" i="14" s="1"/>
  <c r="M346" i="14"/>
  <c r="I346" i="14"/>
  <c r="H346" i="14"/>
  <c r="M345" i="14"/>
  <c r="I345" i="14"/>
  <c r="H345" i="14"/>
  <c r="M344" i="14"/>
  <c r="H344" i="14"/>
  <c r="I344" i="14" s="1"/>
  <c r="M343" i="14"/>
  <c r="H343" i="14"/>
  <c r="I343" i="14" s="1"/>
  <c r="M342" i="14"/>
  <c r="H342" i="14"/>
  <c r="I342" i="14" s="1"/>
  <c r="M341" i="14"/>
  <c r="I341" i="14"/>
  <c r="H341" i="14"/>
  <c r="M340" i="14"/>
  <c r="I340" i="14"/>
  <c r="H340" i="14"/>
  <c r="M339" i="14"/>
  <c r="H339" i="14"/>
  <c r="I339" i="14" s="1"/>
  <c r="M338" i="14"/>
  <c r="I338" i="14"/>
  <c r="H338" i="14"/>
  <c r="M337" i="14"/>
  <c r="I337" i="14"/>
  <c r="H337" i="14"/>
  <c r="M336" i="14"/>
  <c r="H336" i="14"/>
  <c r="I336" i="14" s="1"/>
  <c r="M335" i="14"/>
  <c r="H335" i="14"/>
  <c r="I335" i="14" s="1"/>
  <c r="M334" i="14"/>
  <c r="H334" i="14"/>
  <c r="I334" i="14" s="1"/>
  <c r="M333" i="14"/>
  <c r="I333" i="14"/>
  <c r="H333" i="14"/>
  <c r="M332" i="14"/>
  <c r="I332" i="14"/>
  <c r="H332" i="14"/>
  <c r="M331" i="14"/>
  <c r="H331" i="14"/>
  <c r="I331" i="14" s="1"/>
  <c r="M330" i="14"/>
  <c r="I330" i="14"/>
  <c r="H330" i="14"/>
  <c r="M329" i="14"/>
  <c r="I329" i="14"/>
  <c r="H329" i="14"/>
  <c r="M328" i="14"/>
  <c r="H328" i="14"/>
  <c r="I328" i="14" s="1"/>
  <c r="M325" i="14"/>
  <c r="L325" i="14"/>
  <c r="J325" i="14"/>
  <c r="I325" i="14"/>
  <c r="H325" i="14"/>
  <c r="L324" i="14"/>
  <c r="J324" i="14"/>
  <c r="I324" i="14"/>
  <c r="H324" i="14"/>
  <c r="M323" i="14"/>
  <c r="M324" i="14" s="1"/>
  <c r="I323" i="14"/>
  <c r="H323" i="14"/>
  <c r="J319" i="14"/>
  <c r="I319" i="14"/>
  <c r="H319" i="14"/>
  <c r="L318" i="14"/>
  <c r="L319" i="14" s="1"/>
  <c r="J318" i="14"/>
  <c r="H318" i="14"/>
  <c r="I318" i="14" s="1"/>
  <c r="M317" i="14"/>
  <c r="I317" i="14"/>
  <c r="H317" i="14"/>
  <c r="M316" i="14"/>
  <c r="I316" i="14"/>
  <c r="H316" i="14"/>
  <c r="M315" i="14"/>
  <c r="H315" i="14"/>
  <c r="I315" i="14" s="1"/>
  <c r="M314" i="14"/>
  <c r="H314" i="14"/>
  <c r="I314" i="14" s="1"/>
  <c r="H311" i="14"/>
  <c r="I311" i="14" s="1"/>
  <c r="L310" i="14"/>
  <c r="L311" i="14" s="1"/>
  <c r="J310" i="14"/>
  <c r="J311" i="14" s="1"/>
  <c r="I310" i="14"/>
  <c r="H310" i="14"/>
  <c r="M309" i="14"/>
  <c r="H309" i="14"/>
  <c r="I309" i="14" s="1"/>
  <c r="M308" i="14"/>
  <c r="H308" i="14"/>
  <c r="I308" i="14" s="1"/>
  <c r="M307" i="14"/>
  <c r="H307" i="14"/>
  <c r="I307" i="14" s="1"/>
  <c r="M306" i="14"/>
  <c r="I306" i="14"/>
  <c r="H306" i="14"/>
  <c r="M305" i="14"/>
  <c r="I305" i="14"/>
  <c r="H305" i="14"/>
  <c r="M304" i="14"/>
  <c r="H304" i="14"/>
  <c r="I304" i="14" s="1"/>
  <c r="M303" i="14"/>
  <c r="I303" i="14"/>
  <c r="H303" i="14"/>
  <c r="M302" i="14"/>
  <c r="I302" i="14"/>
  <c r="H302" i="14"/>
  <c r="M301" i="14"/>
  <c r="H301" i="14"/>
  <c r="I301" i="14" s="1"/>
  <c r="M300" i="14"/>
  <c r="H300" i="14"/>
  <c r="I300" i="14" s="1"/>
  <c r="M299" i="14"/>
  <c r="H299" i="14"/>
  <c r="I299" i="14" s="1"/>
  <c r="M298" i="14"/>
  <c r="I298" i="14"/>
  <c r="H298" i="14"/>
  <c r="M297" i="14"/>
  <c r="I297" i="14"/>
  <c r="H297" i="14"/>
  <c r="M296" i="14"/>
  <c r="H296" i="14"/>
  <c r="I296" i="14" s="1"/>
  <c r="M295" i="14"/>
  <c r="I295" i="14"/>
  <c r="H295" i="14"/>
  <c r="M294" i="14"/>
  <c r="I294" i="14"/>
  <c r="H294" i="14"/>
  <c r="M293" i="14"/>
  <c r="H293" i="14"/>
  <c r="I293" i="14" s="1"/>
  <c r="M292" i="14"/>
  <c r="H292" i="14"/>
  <c r="I292" i="14" s="1"/>
  <c r="M291" i="14"/>
  <c r="H291" i="14"/>
  <c r="I291" i="14" s="1"/>
  <c r="M290" i="14"/>
  <c r="I290" i="14"/>
  <c r="H290" i="14"/>
  <c r="M289" i="14"/>
  <c r="I289" i="14"/>
  <c r="H289" i="14"/>
  <c r="M288" i="14"/>
  <c r="H288" i="14"/>
  <c r="I288" i="14" s="1"/>
  <c r="M287" i="14"/>
  <c r="I287" i="14"/>
  <c r="H287" i="14"/>
  <c r="M286" i="14"/>
  <c r="I286" i="14"/>
  <c r="H286" i="14"/>
  <c r="M285" i="14"/>
  <c r="H285" i="14"/>
  <c r="I285" i="14" s="1"/>
  <c r="M284" i="14"/>
  <c r="M310" i="14" s="1"/>
  <c r="M311" i="14" s="1"/>
  <c r="H284" i="14"/>
  <c r="I284" i="14" s="1"/>
  <c r="L281" i="14"/>
  <c r="H281" i="14"/>
  <c r="I281" i="14" s="1"/>
  <c r="L280" i="14"/>
  <c r="J280" i="14"/>
  <c r="J281" i="14" s="1"/>
  <c r="I280" i="14"/>
  <c r="H280" i="14"/>
  <c r="M279" i="14"/>
  <c r="H279" i="14"/>
  <c r="I279" i="14" s="1"/>
  <c r="M278" i="14"/>
  <c r="H278" i="14"/>
  <c r="I278" i="14" s="1"/>
  <c r="M277" i="14"/>
  <c r="H277" i="14"/>
  <c r="I277" i="14" s="1"/>
  <c r="M276" i="14"/>
  <c r="H276" i="14"/>
  <c r="I276" i="14" s="1"/>
  <c r="M275" i="14"/>
  <c r="I275" i="14"/>
  <c r="H275" i="14"/>
  <c r="M274" i="14"/>
  <c r="H274" i="14"/>
  <c r="I274" i="14" s="1"/>
  <c r="M273" i="14"/>
  <c r="I273" i="14"/>
  <c r="H273" i="14"/>
  <c r="M272" i="14"/>
  <c r="I272" i="14"/>
  <c r="H272" i="14"/>
  <c r="M271" i="14"/>
  <c r="H271" i="14"/>
  <c r="I271" i="14" s="1"/>
  <c r="M270" i="14"/>
  <c r="H270" i="14"/>
  <c r="I270" i="14" s="1"/>
  <c r="M269" i="14"/>
  <c r="I269" i="14"/>
  <c r="H269" i="14"/>
  <c r="M268" i="14"/>
  <c r="I268" i="14"/>
  <c r="H268" i="14"/>
  <c r="M267" i="14"/>
  <c r="I267" i="14"/>
  <c r="H267" i="14"/>
  <c r="M266" i="14"/>
  <c r="H266" i="14"/>
  <c r="I266" i="14" s="1"/>
  <c r="M265" i="14"/>
  <c r="I265" i="14"/>
  <c r="H265" i="14"/>
  <c r="M264" i="14"/>
  <c r="I264" i="14"/>
  <c r="H264" i="14"/>
  <c r="M263" i="14"/>
  <c r="H263" i="14"/>
  <c r="I263" i="14" s="1"/>
  <c r="M262" i="14"/>
  <c r="H262" i="14"/>
  <c r="I262" i="14" s="1"/>
  <c r="M261" i="14"/>
  <c r="I261" i="14"/>
  <c r="H261" i="14"/>
  <c r="M260" i="14"/>
  <c r="H260" i="14"/>
  <c r="I260" i="14" s="1"/>
  <c r="M259" i="14"/>
  <c r="I259" i="14"/>
  <c r="H259" i="14"/>
  <c r="M258" i="14"/>
  <c r="H258" i="14"/>
  <c r="I258" i="14" s="1"/>
  <c r="M257" i="14"/>
  <c r="I257" i="14"/>
  <c r="H257" i="14"/>
  <c r="M256" i="14"/>
  <c r="M280" i="14" s="1"/>
  <c r="M281" i="14" s="1"/>
  <c r="I256" i="14"/>
  <c r="H256" i="14"/>
  <c r="J253" i="14"/>
  <c r="I253" i="14"/>
  <c r="H253" i="14"/>
  <c r="L252" i="14"/>
  <c r="L253" i="14" s="1"/>
  <c r="J252" i="14"/>
  <c r="H252" i="14"/>
  <c r="I252" i="14" s="1"/>
  <c r="M251" i="14"/>
  <c r="I251" i="14"/>
  <c r="H251" i="14"/>
  <c r="M250" i="14"/>
  <c r="I250" i="14"/>
  <c r="H250" i="14"/>
  <c r="M249" i="14"/>
  <c r="H249" i="14"/>
  <c r="I249" i="14" s="1"/>
  <c r="M248" i="14"/>
  <c r="H248" i="14"/>
  <c r="I248" i="14" s="1"/>
  <c r="M247" i="14"/>
  <c r="I247" i="14"/>
  <c r="H247" i="14"/>
  <c r="M246" i="14"/>
  <c r="H246" i="14"/>
  <c r="I246" i="14" s="1"/>
  <c r="M245" i="14"/>
  <c r="I245" i="14"/>
  <c r="H245" i="14"/>
  <c r="M244" i="14"/>
  <c r="H244" i="14"/>
  <c r="I244" i="14" s="1"/>
  <c r="M243" i="14"/>
  <c r="I243" i="14"/>
  <c r="H243" i="14"/>
  <c r="M242" i="14"/>
  <c r="I242" i="14"/>
  <c r="H242" i="14"/>
  <c r="M241" i="14"/>
  <c r="H241" i="14"/>
  <c r="I241" i="14" s="1"/>
  <c r="M240" i="14"/>
  <c r="H240" i="14"/>
  <c r="I240" i="14" s="1"/>
  <c r="M239" i="14"/>
  <c r="I239" i="14"/>
  <c r="H239" i="14"/>
  <c r="M238" i="14"/>
  <c r="I238" i="14"/>
  <c r="H238" i="14"/>
  <c r="M237" i="14"/>
  <c r="I237" i="14"/>
  <c r="H237" i="14"/>
  <c r="M236" i="14"/>
  <c r="H236" i="14"/>
  <c r="I236" i="14" s="1"/>
  <c r="M235" i="14"/>
  <c r="I235" i="14"/>
  <c r="H235" i="14"/>
  <c r="M234" i="14"/>
  <c r="I234" i="14"/>
  <c r="H234" i="14"/>
  <c r="M233" i="14"/>
  <c r="H233" i="14"/>
  <c r="I233" i="14" s="1"/>
  <c r="M232" i="14"/>
  <c r="M252" i="14" s="1"/>
  <c r="M253" i="14" s="1"/>
  <c r="H232" i="14"/>
  <c r="I232" i="14" s="1"/>
  <c r="M231" i="14"/>
  <c r="I231" i="14"/>
  <c r="H231" i="14"/>
  <c r="L228" i="14"/>
  <c r="J228" i="14"/>
  <c r="H228" i="14"/>
  <c r="I228" i="14" s="1"/>
  <c r="L227" i="14"/>
  <c r="J227" i="14"/>
  <c r="H227" i="14"/>
  <c r="I227" i="14" s="1"/>
  <c r="M226" i="14"/>
  <c r="H226" i="14"/>
  <c r="I226" i="14" s="1"/>
  <c r="M225" i="14"/>
  <c r="I225" i="14"/>
  <c r="H225" i="14"/>
  <c r="M224" i="14"/>
  <c r="I224" i="14"/>
  <c r="H224" i="14"/>
  <c r="M223" i="14"/>
  <c r="I223" i="14"/>
  <c r="H223" i="14"/>
  <c r="M222" i="14"/>
  <c r="H222" i="14"/>
  <c r="I222" i="14" s="1"/>
  <c r="M221" i="14"/>
  <c r="I221" i="14"/>
  <c r="H221" i="14"/>
  <c r="M220" i="14"/>
  <c r="I220" i="14"/>
  <c r="H220" i="14"/>
  <c r="M219" i="14"/>
  <c r="H219" i="14"/>
  <c r="I219" i="14" s="1"/>
  <c r="M218" i="14"/>
  <c r="H218" i="14"/>
  <c r="I218" i="14" s="1"/>
  <c r="M217" i="14"/>
  <c r="I217" i="14"/>
  <c r="H217" i="14"/>
  <c r="M216" i="14"/>
  <c r="H216" i="14"/>
  <c r="I216" i="14" s="1"/>
  <c r="M215" i="14"/>
  <c r="I215" i="14"/>
  <c r="H215" i="14"/>
  <c r="M214" i="14"/>
  <c r="H214" i="14"/>
  <c r="I214" i="14" s="1"/>
  <c r="M213" i="14"/>
  <c r="I213" i="14"/>
  <c r="H213" i="14"/>
  <c r="M212" i="14"/>
  <c r="I212" i="14"/>
  <c r="H212" i="14"/>
  <c r="M211" i="14"/>
  <c r="H211" i="14"/>
  <c r="I211" i="14" s="1"/>
  <c r="M210" i="14"/>
  <c r="H210" i="14"/>
  <c r="I210" i="14" s="1"/>
  <c r="M209" i="14"/>
  <c r="I209" i="14"/>
  <c r="H209" i="14"/>
  <c r="M208" i="14"/>
  <c r="I208" i="14"/>
  <c r="H208" i="14"/>
  <c r="M207" i="14"/>
  <c r="I207" i="14"/>
  <c r="H207" i="14"/>
  <c r="M206" i="14"/>
  <c r="H206" i="14"/>
  <c r="I206" i="14" s="1"/>
  <c r="M205" i="14"/>
  <c r="I205" i="14"/>
  <c r="H205" i="14"/>
  <c r="M204" i="14"/>
  <c r="I204" i="14"/>
  <c r="H204" i="14"/>
  <c r="M203" i="14"/>
  <c r="H203" i="14"/>
  <c r="I203" i="14" s="1"/>
  <c r="M202" i="14"/>
  <c r="H202" i="14"/>
  <c r="I202" i="14" s="1"/>
  <c r="M201" i="14"/>
  <c r="I201" i="14"/>
  <c r="H201" i="14"/>
  <c r="M200" i="14"/>
  <c r="H200" i="14"/>
  <c r="I200" i="14" s="1"/>
  <c r="M199" i="14"/>
  <c r="I199" i="14"/>
  <c r="H199" i="14"/>
  <c r="I196" i="14"/>
  <c r="H196" i="14"/>
  <c r="L195" i="14"/>
  <c r="J195" i="14"/>
  <c r="H195" i="14"/>
  <c r="M194" i="14"/>
  <c r="I194" i="14"/>
  <c r="H194" i="14"/>
  <c r="M193" i="14"/>
  <c r="H193" i="14"/>
  <c r="I193" i="14" s="1"/>
  <c r="M192" i="14"/>
  <c r="I192" i="14"/>
  <c r="H192" i="14"/>
  <c r="M191" i="14"/>
  <c r="I191" i="14"/>
  <c r="H191" i="14"/>
  <c r="M190" i="14"/>
  <c r="I190" i="14"/>
  <c r="H190" i="14"/>
  <c r="M189" i="14"/>
  <c r="H189" i="14"/>
  <c r="I189" i="14" s="1"/>
  <c r="M188" i="14"/>
  <c r="H188" i="14"/>
  <c r="I188" i="14" s="1"/>
  <c r="M187" i="14"/>
  <c r="H187" i="14"/>
  <c r="I187" i="14" s="1"/>
  <c r="M186" i="14"/>
  <c r="H186" i="14"/>
  <c r="I186" i="14" s="1"/>
  <c r="M185" i="14"/>
  <c r="I185" i="14"/>
  <c r="H185" i="14"/>
  <c r="M184" i="14"/>
  <c r="I184" i="14"/>
  <c r="H184" i="14"/>
  <c r="M183" i="14"/>
  <c r="I183" i="14"/>
  <c r="H183" i="14"/>
  <c r="M182" i="14"/>
  <c r="I182" i="14"/>
  <c r="H182" i="14"/>
  <c r="M181" i="14"/>
  <c r="H181" i="14"/>
  <c r="I181" i="14" s="1"/>
  <c r="M180" i="14"/>
  <c r="H180" i="14"/>
  <c r="I180" i="14" s="1"/>
  <c r="M179" i="14"/>
  <c r="H179" i="14"/>
  <c r="I179" i="14" s="1"/>
  <c r="M178" i="14"/>
  <c r="I178" i="14"/>
  <c r="H178" i="14"/>
  <c r="M177" i="14"/>
  <c r="H177" i="14"/>
  <c r="I177" i="14" s="1"/>
  <c r="M176" i="14"/>
  <c r="I176" i="14"/>
  <c r="H176" i="14"/>
  <c r="M175" i="14"/>
  <c r="I175" i="14"/>
  <c r="H175" i="14"/>
  <c r="M174" i="14"/>
  <c r="I174" i="14"/>
  <c r="H174" i="14"/>
  <c r="M173" i="14"/>
  <c r="H173" i="14"/>
  <c r="I173" i="14" s="1"/>
  <c r="M172" i="14"/>
  <c r="H172" i="14"/>
  <c r="I172" i="14" s="1"/>
  <c r="M171" i="14"/>
  <c r="H171" i="14"/>
  <c r="I171" i="14" s="1"/>
  <c r="M170" i="14"/>
  <c r="H170" i="14"/>
  <c r="I170" i="14" s="1"/>
  <c r="M169" i="14"/>
  <c r="I169" i="14"/>
  <c r="H169" i="14"/>
  <c r="M168" i="14"/>
  <c r="I168" i="14"/>
  <c r="H168" i="14"/>
  <c r="M167" i="14"/>
  <c r="I167" i="14"/>
  <c r="H167" i="14"/>
  <c r="M166" i="14"/>
  <c r="I166" i="14"/>
  <c r="H166" i="14"/>
  <c r="M165" i="14"/>
  <c r="H165" i="14"/>
  <c r="I165" i="14" s="1"/>
  <c r="M164" i="14"/>
  <c r="H164" i="14"/>
  <c r="I164" i="14" s="1"/>
  <c r="M163" i="14"/>
  <c r="H163" i="14"/>
  <c r="I163" i="14" s="1"/>
  <c r="M162" i="14"/>
  <c r="I162" i="14"/>
  <c r="H162" i="14"/>
  <c r="M161" i="14"/>
  <c r="H161" i="14"/>
  <c r="I161" i="14" s="1"/>
  <c r="M160" i="14"/>
  <c r="I160" i="14"/>
  <c r="H160" i="14"/>
  <c r="M159" i="14"/>
  <c r="I159" i="14"/>
  <c r="H159" i="14"/>
  <c r="M158" i="14"/>
  <c r="I158" i="14"/>
  <c r="H158" i="14"/>
  <c r="M157" i="14"/>
  <c r="H157" i="14"/>
  <c r="I157" i="14" s="1"/>
  <c r="M156" i="14"/>
  <c r="M195" i="14" s="1"/>
  <c r="H156" i="14"/>
  <c r="I156" i="14" s="1"/>
  <c r="M68" i="7" l="1"/>
  <c r="M24" i="8"/>
  <c r="M29" i="8" s="1"/>
  <c r="M359" i="14"/>
  <c r="M360" i="14" s="1"/>
  <c r="M672" i="14"/>
  <c r="M673" i="14" s="1"/>
  <c r="L1201" i="14"/>
  <c r="L196" i="14"/>
  <c r="M318" i="14"/>
  <c r="M319" i="14" s="1"/>
  <c r="M569" i="14"/>
  <c r="M570" i="14" s="1"/>
  <c r="M578" i="14"/>
  <c r="M579" i="14" s="1"/>
  <c r="M651" i="14"/>
  <c r="M652" i="14" s="1"/>
  <c r="M196" i="14"/>
  <c r="M227" i="14"/>
  <c r="M228" i="14" s="1"/>
  <c r="M423" i="14"/>
  <c r="M424" i="14" s="1"/>
  <c r="M435" i="14"/>
  <c r="M436" i="14" s="1"/>
  <c r="M545" i="14"/>
  <c r="M546" i="14" s="1"/>
  <c r="M585" i="14"/>
  <c r="M586" i="14" s="1"/>
  <c r="M703" i="14"/>
  <c r="M704" i="14" s="1"/>
  <c r="M593" i="14"/>
  <c r="M594" i="14" s="1"/>
  <c r="J1201" i="14"/>
  <c r="J196" i="14"/>
  <c r="M1114" i="14"/>
  <c r="M1115" i="14" s="1"/>
  <c r="M1079" i="14"/>
  <c r="M1080" i="14" s="1"/>
  <c r="H1201" i="14"/>
  <c r="I195" i="14"/>
  <c r="M752" i="14"/>
  <c r="M753" i="14" s="1"/>
  <c r="M846" i="14"/>
  <c r="M847" i="14" s="1"/>
  <c r="M1043" i="14"/>
  <c r="M1044" i="14" s="1"/>
  <c r="M1182" i="14"/>
  <c r="M1183" i="14" s="1"/>
  <c r="M801" i="14"/>
  <c r="M802" i="14" s="1"/>
  <c r="M989" i="14"/>
  <c r="M990" i="14" s="1"/>
  <c r="M1148" i="14"/>
  <c r="M1149" i="14" s="1"/>
  <c r="M770" i="14"/>
  <c r="M771" i="14" s="1"/>
  <c r="M33" i="8" l="1"/>
  <c r="M35" i="8" s="1"/>
  <c r="M1201" i="14"/>
  <c r="L1143" i="4" l="1"/>
  <c r="L1144" i="4"/>
  <c r="L1145" i="4"/>
  <c r="L1146" i="4"/>
  <c r="L1149" i="4"/>
  <c r="L1153" i="4"/>
  <c r="L1154" i="4"/>
  <c r="L1155" i="4"/>
  <c r="L1156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K1201" i="13"/>
  <c r="G1201" i="13"/>
  <c r="F1201" i="13"/>
  <c r="E1201" i="13"/>
  <c r="D1201" i="13"/>
  <c r="H1197" i="13"/>
  <c r="I1197" i="13" s="1"/>
  <c r="L1196" i="13"/>
  <c r="L1197" i="13" s="1"/>
  <c r="J1196" i="13"/>
  <c r="J1197" i="13" s="1"/>
  <c r="H1196" i="13"/>
  <c r="I1196" i="13" s="1"/>
  <c r="M1195" i="13"/>
  <c r="H1195" i="13"/>
  <c r="I1195" i="13" s="1"/>
  <c r="M1194" i="13"/>
  <c r="I1194" i="13"/>
  <c r="H1194" i="13"/>
  <c r="M1193" i="13"/>
  <c r="I1193" i="13"/>
  <c r="H1193" i="13"/>
  <c r="M1192" i="13"/>
  <c r="I1192" i="13"/>
  <c r="H1192" i="13"/>
  <c r="M1191" i="13"/>
  <c r="I1191" i="13"/>
  <c r="H1191" i="13"/>
  <c r="M1190" i="13"/>
  <c r="H1190" i="13"/>
  <c r="I1190" i="13" s="1"/>
  <c r="M1189" i="13"/>
  <c r="H1189" i="13"/>
  <c r="I1189" i="13" s="1"/>
  <c r="M1188" i="13"/>
  <c r="H1188" i="13"/>
  <c r="I1188" i="13" s="1"/>
  <c r="M1187" i="13"/>
  <c r="H1187" i="13"/>
  <c r="I1187" i="13" s="1"/>
  <c r="M1186" i="13"/>
  <c r="I1186" i="13"/>
  <c r="H1186" i="13"/>
  <c r="H1183" i="13"/>
  <c r="I1183" i="13" s="1"/>
  <c r="L1182" i="13"/>
  <c r="L1183" i="13" s="1"/>
  <c r="J1182" i="13"/>
  <c r="J1183" i="13" s="1"/>
  <c r="H1182" i="13"/>
  <c r="I1182" i="13" s="1"/>
  <c r="M1181" i="13"/>
  <c r="H1181" i="13"/>
  <c r="I1181" i="13" s="1"/>
  <c r="M1180" i="13"/>
  <c r="I1180" i="13"/>
  <c r="H1180" i="13"/>
  <c r="M1179" i="13"/>
  <c r="I1179" i="13"/>
  <c r="H1179" i="13"/>
  <c r="M1178" i="13"/>
  <c r="I1178" i="13"/>
  <c r="H1178" i="13"/>
  <c r="M1177" i="13"/>
  <c r="I1177" i="13"/>
  <c r="H1177" i="13"/>
  <c r="M1176" i="13"/>
  <c r="H1176" i="13"/>
  <c r="I1176" i="13" s="1"/>
  <c r="M1175" i="13"/>
  <c r="H1175" i="13"/>
  <c r="I1175" i="13" s="1"/>
  <c r="M1174" i="13"/>
  <c r="H1174" i="13"/>
  <c r="I1174" i="13" s="1"/>
  <c r="M1173" i="13"/>
  <c r="H1173" i="13"/>
  <c r="I1173" i="13" s="1"/>
  <c r="M1172" i="13"/>
  <c r="I1172" i="13"/>
  <c r="H1172" i="13"/>
  <c r="M1171" i="13"/>
  <c r="I1171" i="13"/>
  <c r="H1171" i="13"/>
  <c r="M1170" i="13"/>
  <c r="I1170" i="13"/>
  <c r="H1170" i="13"/>
  <c r="M1169" i="13"/>
  <c r="I1169" i="13"/>
  <c r="H1169" i="13"/>
  <c r="M1168" i="13"/>
  <c r="H1168" i="13"/>
  <c r="I1168" i="13" s="1"/>
  <c r="M1167" i="13"/>
  <c r="H1167" i="13"/>
  <c r="I1167" i="13" s="1"/>
  <c r="M1166" i="13"/>
  <c r="H1166" i="13"/>
  <c r="I1166" i="13" s="1"/>
  <c r="M1165" i="13"/>
  <c r="H1165" i="13"/>
  <c r="I1165" i="13" s="1"/>
  <c r="M1164" i="13"/>
  <c r="I1164" i="13"/>
  <c r="H1164" i="13"/>
  <c r="M1163" i="13"/>
  <c r="I1163" i="13"/>
  <c r="H1163" i="13"/>
  <c r="M1162" i="13"/>
  <c r="I1162" i="13"/>
  <c r="H1162" i="13"/>
  <c r="M1161" i="13"/>
  <c r="I1161" i="13"/>
  <c r="H1161" i="13"/>
  <c r="M1160" i="13"/>
  <c r="H1160" i="13"/>
  <c r="I1160" i="13" s="1"/>
  <c r="M1159" i="13"/>
  <c r="H1159" i="13"/>
  <c r="I1159" i="13" s="1"/>
  <c r="M1158" i="13"/>
  <c r="H1158" i="13"/>
  <c r="I1158" i="13" s="1"/>
  <c r="M1157" i="13"/>
  <c r="H1157" i="13"/>
  <c r="I1157" i="13" s="1"/>
  <c r="M1156" i="13"/>
  <c r="I1156" i="13"/>
  <c r="H1156" i="13"/>
  <c r="M1155" i="13"/>
  <c r="I1155" i="13"/>
  <c r="H1155" i="13"/>
  <c r="M1154" i="13"/>
  <c r="I1154" i="13"/>
  <c r="H1154" i="13"/>
  <c r="M1153" i="13"/>
  <c r="I1153" i="13"/>
  <c r="H1153" i="13"/>
  <c r="M1152" i="13"/>
  <c r="M1182" i="13" s="1"/>
  <c r="M1183" i="13" s="1"/>
  <c r="H1152" i="13"/>
  <c r="I1152" i="13" s="1"/>
  <c r="L1149" i="13"/>
  <c r="I1149" i="13"/>
  <c r="H1149" i="13"/>
  <c r="L1148" i="13"/>
  <c r="J1148" i="13"/>
  <c r="J1149" i="13" s="1"/>
  <c r="I1148" i="13"/>
  <c r="H1148" i="13"/>
  <c r="M1147" i="13"/>
  <c r="I1147" i="13"/>
  <c r="H1147" i="13"/>
  <c r="M1146" i="13"/>
  <c r="H1146" i="13"/>
  <c r="I1146" i="13" s="1"/>
  <c r="M1145" i="13"/>
  <c r="H1145" i="13"/>
  <c r="I1145" i="13" s="1"/>
  <c r="M1144" i="13"/>
  <c r="H1144" i="13"/>
  <c r="I1144" i="13" s="1"/>
  <c r="M1143" i="13"/>
  <c r="I1143" i="13"/>
  <c r="H1143" i="13"/>
  <c r="M1142" i="13"/>
  <c r="I1142" i="13"/>
  <c r="H1142" i="13"/>
  <c r="M1141" i="13"/>
  <c r="I1141" i="13"/>
  <c r="H1141" i="13"/>
  <c r="M1140" i="13"/>
  <c r="I1140" i="13"/>
  <c r="H1140" i="13"/>
  <c r="M1139" i="13"/>
  <c r="I1139" i="13"/>
  <c r="H1139" i="13"/>
  <c r="M1138" i="13"/>
  <c r="H1138" i="13"/>
  <c r="I1138" i="13" s="1"/>
  <c r="M1137" i="13"/>
  <c r="H1137" i="13"/>
  <c r="I1137" i="13" s="1"/>
  <c r="M1136" i="13"/>
  <c r="H1136" i="13"/>
  <c r="I1136" i="13" s="1"/>
  <c r="M1135" i="13"/>
  <c r="I1135" i="13"/>
  <c r="H1135" i="13"/>
  <c r="M1134" i="13"/>
  <c r="I1134" i="13"/>
  <c r="H1134" i="13"/>
  <c r="M1133" i="13"/>
  <c r="I1133" i="13"/>
  <c r="H1133" i="13"/>
  <c r="M1132" i="13"/>
  <c r="I1132" i="13"/>
  <c r="H1132" i="13"/>
  <c r="M1131" i="13"/>
  <c r="I1131" i="13"/>
  <c r="H1131" i="13"/>
  <c r="M1130" i="13"/>
  <c r="H1130" i="13"/>
  <c r="I1130" i="13" s="1"/>
  <c r="M1129" i="13"/>
  <c r="H1129" i="13"/>
  <c r="I1129" i="13" s="1"/>
  <c r="M1128" i="13"/>
  <c r="H1128" i="13"/>
  <c r="I1128" i="13" s="1"/>
  <c r="M1127" i="13"/>
  <c r="I1127" i="13"/>
  <c r="H1127" i="13"/>
  <c r="M1126" i="13"/>
  <c r="I1126" i="13"/>
  <c r="H1126" i="13"/>
  <c r="M1125" i="13"/>
  <c r="I1125" i="13"/>
  <c r="H1125" i="13"/>
  <c r="M1124" i="13"/>
  <c r="I1124" i="13"/>
  <c r="H1124" i="13"/>
  <c r="M1123" i="13"/>
  <c r="H1123" i="13"/>
  <c r="I1123" i="13" s="1"/>
  <c r="M1122" i="13"/>
  <c r="H1122" i="13"/>
  <c r="I1122" i="13" s="1"/>
  <c r="M1121" i="13"/>
  <c r="H1121" i="13"/>
  <c r="I1121" i="13" s="1"/>
  <c r="M1120" i="13"/>
  <c r="H1120" i="13"/>
  <c r="I1120" i="13" s="1"/>
  <c r="M1119" i="13"/>
  <c r="H1119" i="13"/>
  <c r="I1119" i="13" s="1"/>
  <c r="M1118" i="13"/>
  <c r="I1118" i="13"/>
  <c r="H1118" i="13"/>
  <c r="I1115" i="13"/>
  <c r="H1115" i="13"/>
  <c r="L1114" i="13"/>
  <c r="L1115" i="13" s="1"/>
  <c r="J1114" i="13"/>
  <c r="J1115" i="13" s="1"/>
  <c r="H1114" i="13"/>
  <c r="I1114" i="13" s="1"/>
  <c r="M1113" i="13"/>
  <c r="H1113" i="13"/>
  <c r="I1113" i="13" s="1"/>
  <c r="M1112" i="13"/>
  <c r="I1112" i="13"/>
  <c r="H1112" i="13"/>
  <c r="M1111" i="13"/>
  <c r="I1111" i="13"/>
  <c r="H1111" i="13"/>
  <c r="M1110" i="13"/>
  <c r="I1110" i="13"/>
  <c r="H1110" i="13"/>
  <c r="M1109" i="13"/>
  <c r="I1109" i="13"/>
  <c r="H1109" i="13"/>
  <c r="M1108" i="13"/>
  <c r="H1108" i="13"/>
  <c r="I1108" i="13" s="1"/>
  <c r="M1107" i="13"/>
  <c r="H1107" i="13"/>
  <c r="I1107" i="13" s="1"/>
  <c r="M1106" i="13"/>
  <c r="H1106" i="13"/>
  <c r="I1106" i="13" s="1"/>
  <c r="M1105" i="13"/>
  <c r="H1105" i="13"/>
  <c r="I1105" i="13" s="1"/>
  <c r="M1104" i="13"/>
  <c r="I1104" i="13"/>
  <c r="H1104" i="13"/>
  <c r="M1103" i="13"/>
  <c r="I1103" i="13"/>
  <c r="H1103" i="13"/>
  <c r="M1102" i="13"/>
  <c r="I1102" i="13"/>
  <c r="H1102" i="13"/>
  <c r="M1101" i="13"/>
  <c r="H1101" i="13"/>
  <c r="I1101" i="13" s="1"/>
  <c r="M1100" i="13"/>
  <c r="H1100" i="13"/>
  <c r="I1100" i="13" s="1"/>
  <c r="M1099" i="13"/>
  <c r="H1099" i="13"/>
  <c r="I1099" i="13" s="1"/>
  <c r="M1098" i="13"/>
  <c r="H1098" i="13"/>
  <c r="I1098" i="13" s="1"/>
  <c r="M1097" i="13"/>
  <c r="I1097" i="13"/>
  <c r="H1097" i="13"/>
  <c r="M1096" i="13"/>
  <c r="I1096" i="13"/>
  <c r="H1096" i="13"/>
  <c r="M1095" i="13"/>
  <c r="I1095" i="13"/>
  <c r="H1095" i="13"/>
  <c r="M1094" i="13"/>
  <c r="I1094" i="13"/>
  <c r="H1094" i="13"/>
  <c r="M1093" i="13"/>
  <c r="H1093" i="13"/>
  <c r="I1093" i="13" s="1"/>
  <c r="M1092" i="13"/>
  <c r="H1092" i="13"/>
  <c r="I1092" i="13" s="1"/>
  <c r="M1091" i="13"/>
  <c r="H1091" i="13"/>
  <c r="I1091" i="13" s="1"/>
  <c r="M1090" i="13"/>
  <c r="H1090" i="13"/>
  <c r="I1090" i="13" s="1"/>
  <c r="M1089" i="13"/>
  <c r="H1089" i="13"/>
  <c r="I1089" i="13" s="1"/>
  <c r="M1088" i="13"/>
  <c r="I1088" i="13"/>
  <c r="H1088" i="13"/>
  <c r="M1087" i="13"/>
  <c r="I1087" i="13"/>
  <c r="H1087" i="13"/>
  <c r="M1086" i="13"/>
  <c r="I1086" i="13"/>
  <c r="H1086" i="13"/>
  <c r="M1085" i="13"/>
  <c r="H1085" i="13"/>
  <c r="I1085" i="13" s="1"/>
  <c r="M1084" i="13"/>
  <c r="H1084" i="13"/>
  <c r="I1084" i="13" s="1"/>
  <c r="M1083" i="13"/>
  <c r="H1083" i="13"/>
  <c r="I1083" i="13" s="1"/>
  <c r="H1080" i="13"/>
  <c r="I1080" i="13" s="1"/>
  <c r="L1079" i="13"/>
  <c r="L1080" i="13" s="1"/>
  <c r="J1079" i="13"/>
  <c r="J1080" i="13" s="1"/>
  <c r="H1079" i="13"/>
  <c r="I1079" i="13" s="1"/>
  <c r="M1078" i="13"/>
  <c r="H1078" i="13"/>
  <c r="I1078" i="13" s="1"/>
  <c r="M1077" i="13"/>
  <c r="H1077" i="13"/>
  <c r="I1077" i="13" s="1"/>
  <c r="M1076" i="13"/>
  <c r="H1076" i="13"/>
  <c r="I1076" i="13" s="1"/>
  <c r="M1075" i="13"/>
  <c r="I1075" i="13"/>
  <c r="H1075" i="13"/>
  <c r="M1074" i="13"/>
  <c r="I1074" i="13"/>
  <c r="H1074" i="13"/>
  <c r="M1073" i="13"/>
  <c r="I1073" i="13"/>
  <c r="H1073" i="13"/>
  <c r="M1072" i="13"/>
  <c r="I1072" i="13"/>
  <c r="H1072" i="13"/>
  <c r="M1071" i="13"/>
  <c r="H1071" i="13"/>
  <c r="I1071" i="13" s="1"/>
  <c r="M1070" i="13"/>
  <c r="H1070" i="13"/>
  <c r="I1070" i="13" s="1"/>
  <c r="M1069" i="13"/>
  <c r="M1079" i="13" s="1"/>
  <c r="M1080" i="13" s="1"/>
  <c r="H1069" i="13"/>
  <c r="I1069" i="13" s="1"/>
  <c r="M1068" i="13"/>
  <c r="H1068" i="13"/>
  <c r="I1068" i="13" s="1"/>
  <c r="M1067" i="13"/>
  <c r="H1067" i="13"/>
  <c r="I1067" i="13" s="1"/>
  <c r="M1066" i="13"/>
  <c r="I1066" i="13"/>
  <c r="H1066" i="13"/>
  <c r="M1065" i="13"/>
  <c r="I1065" i="13"/>
  <c r="H1065" i="13"/>
  <c r="M1064" i="13"/>
  <c r="I1064" i="13"/>
  <c r="H1064" i="13"/>
  <c r="M1063" i="13"/>
  <c r="H1063" i="13"/>
  <c r="I1063" i="13" s="1"/>
  <c r="M1062" i="13"/>
  <c r="H1062" i="13"/>
  <c r="I1062" i="13" s="1"/>
  <c r="M1061" i="13"/>
  <c r="H1061" i="13"/>
  <c r="I1061" i="13" s="1"/>
  <c r="M1060" i="13"/>
  <c r="I1060" i="13"/>
  <c r="H1060" i="13"/>
  <c r="M1059" i="13"/>
  <c r="H1059" i="13"/>
  <c r="I1059" i="13" s="1"/>
  <c r="M1058" i="13"/>
  <c r="I1058" i="13"/>
  <c r="H1058" i="13"/>
  <c r="M1057" i="13"/>
  <c r="I1057" i="13"/>
  <c r="H1057" i="13"/>
  <c r="M1056" i="13"/>
  <c r="I1056" i="13"/>
  <c r="H1056" i="13"/>
  <c r="I1053" i="13"/>
  <c r="H1053" i="13"/>
  <c r="L1052" i="13"/>
  <c r="L1053" i="13" s="1"/>
  <c r="J1052" i="13"/>
  <c r="J1053" i="13" s="1"/>
  <c r="I1052" i="13"/>
  <c r="H1052" i="13"/>
  <c r="M1051" i="13"/>
  <c r="H1051" i="13"/>
  <c r="I1051" i="13" s="1"/>
  <c r="M1050" i="13"/>
  <c r="M1052" i="13" s="1"/>
  <c r="M1053" i="13" s="1"/>
  <c r="I1050" i="13"/>
  <c r="H1050" i="13"/>
  <c r="M1049" i="13"/>
  <c r="H1049" i="13"/>
  <c r="I1049" i="13" s="1"/>
  <c r="M1048" i="13"/>
  <c r="H1048" i="13"/>
  <c r="I1048" i="13" s="1"/>
  <c r="I1047" i="13"/>
  <c r="H1047" i="13"/>
  <c r="H1044" i="13"/>
  <c r="I1044" i="13" s="1"/>
  <c r="M1043" i="13"/>
  <c r="M1044" i="13" s="1"/>
  <c r="L1043" i="13"/>
  <c r="L1044" i="13" s="1"/>
  <c r="J1043" i="13"/>
  <c r="J1044" i="13" s="1"/>
  <c r="I1043" i="13"/>
  <c r="H1043" i="13"/>
  <c r="M1042" i="13"/>
  <c r="H1042" i="13"/>
  <c r="I1042" i="13" s="1"/>
  <c r="M1041" i="13"/>
  <c r="I1041" i="13"/>
  <c r="H1041" i="13"/>
  <c r="M1040" i="13"/>
  <c r="H1040" i="13"/>
  <c r="I1040" i="13" s="1"/>
  <c r="M1039" i="13"/>
  <c r="H1039" i="13"/>
  <c r="I1039" i="13" s="1"/>
  <c r="M1038" i="13"/>
  <c r="H1038" i="13"/>
  <c r="I1038" i="13" s="1"/>
  <c r="M1037" i="13"/>
  <c r="I1037" i="13"/>
  <c r="H1037" i="13"/>
  <c r="M1036" i="13"/>
  <c r="H1036" i="13"/>
  <c r="I1036" i="13" s="1"/>
  <c r="M1035" i="13"/>
  <c r="I1035" i="13"/>
  <c r="H1035" i="13"/>
  <c r="M1034" i="13"/>
  <c r="H1034" i="13"/>
  <c r="I1034" i="13" s="1"/>
  <c r="M1033" i="13"/>
  <c r="I1033" i="13"/>
  <c r="H1033" i="13"/>
  <c r="M1032" i="13"/>
  <c r="H1032" i="13"/>
  <c r="I1032" i="13" s="1"/>
  <c r="M1031" i="13"/>
  <c r="H1031" i="13"/>
  <c r="I1031" i="13" s="1"/>
  <c r="M1030" i="13"/>
  <c r="H1030" i="13"/>
  <c r="I1030" i="13" s="1"/>
  <c r="M1029" i="13"/>
  <c r="I1029" i="13"/>
  <c r="H1029" i="13"/>
  <c r="M1028" i="13"/>
  <c r="I1028" i="13"/>
  <c r="H1028" i="13"/>
  <c r="M1027" i="13"/>
  <c r="I1027" i="13"/>
  <c r="H1027" i="13"/>
  <c r="M1026" i="13"/>
  <c r="H1026" i="13"/>
  <c r="I1026" i="13" s="1"/>
  <c r="M1025" i="13"/>
  <c r="I1025" i="13"/>
  <c r="H1025" i="13"/>
  <c r="M1024" i="13"/>
  <c r="H1024" i="13"/>
  <c r="I1024" i="13" s="1"/>
  <c r="M1023" i="13"/>
  <c r="H1023" i="13"/>
  <c r="I1023" i="13" s="1"/>
  <c r="M1022" i="13"/>
  <c r="H1022" i="13"/>
  <c r="I1022" i="13" s="1"/>
  <c r="M1021" i="13"/>
  <c r="I1021" i="13"/>
  <c r="H1021" i="13"/>
  <c r="M1020" i="13"/>
  <c r="H1020" i="13"/>
  <c r="I1020" i="13" s="1"/>
  <c r="M1019" i="13"/>
  <c r="I1019" i="13"/>
  <c r="H1019" i="13"/>
  <c r="M1018" i="13"/>
  <c r="H1018" i="13"/>
  <c r="I1018" i="13" s="1"/>
  <c r="M1017" i="13"/>
  <c r="I1017" i="13"/>
  <c r="H1017" i="13"/>
  <c r="M1016" i="13"/>
  <c r="H1016" i="13"/>
  <c r="I1016" i="13" s="1"/>
  <c r="M1015" i="13"/>
  <c r="H1015" i="13"/>
  <c r="I1015" i="13" s="1"/>
  <c r="M1014" i="13"/>
  <c r="H1014" i="13"/>
  <c r="I1014" i="13" s="1"/>
  <c r="L1011" i="13"/>
  <c r="H1011" i="13"/>
  <c r="I1011" i="13" s="1"/>
  <c r="L1010" i="13"/>
  <c r="J1010" i="13"/>
  <c r="J1011" i="13" s="1"/>
  <c r="H1010" i="13"/>
  <c r="I1010" i="13" s="1"/>
  <c r="M1009" i="13"/>
  <c r="H1009" i="13"/>
  <c r="I1009" i="13" s="1"/>
  <c r="M1008" i="13"/>
  <c r="H1008" i="13"/>
  <c r="I1008" i="13" s="1"/>
  <c r="M1007" i="13"/>
  <c r="I1007" i="13"/>
  <c r="H1007" i="13"/>
  <c r="M1006" i="13"/>
  <c r="H1006" i="13"/>
  <c r="I1006" i="13" s="1"/>
  <c r="M1005" i="13"/>
  <c r="I1005" i="13"/>
  <c r="H1005" i="13"/>
  <c r="M1004" i="13"/>
  <c r="H1004" i="13"/>
  <c r="I1004" i="13" s="1"/>
  <c r="M1003" i="13"/>
  <c r="I1003" i="13"/>
  <c r="H1003" i="13"/>
  <c r="M1002" i="13"/>
  <c r="H1002" i="13"/>
  <c r="I1002" i="13" s="1"/>
  <c r="M1001" i="13"/>
  <c r="H1001" i="13"/>
  <c r="I1001" i="13" s="1"/>
  <c r="M1000" i="13"/>
  <c r="M1010" i="13" s="1"/>
  <c r="M1011" i="13" s="1"/>
  <c r="H1000" i="13"/>
  <c r="I1000" i="13" s="1"/>
  <c r="M999" i="13"/>
  <c r="I999" i="13"/>
  <c r="H999" i="13"/>
  <c r="M998" i="13"/>
  <c r="I998" i="13"/>
  <c r="H998" i="13"/>
  <c r="M997" i="13"/>
  <c r="I997" i="13"/>
  <c r="H997" i="13"/>
  <c r="M996" i="13"/>
  <c r="H996" i="13"/>
  <c r="I996" i="13" s="1"/>
  <c r="M995" i="13"/>
  <c r="I995" i="13"/>
  <c r="H995" i="13"/>
  <c r="M994" i="13"/>
  <c r="H994" i="13"/>
  <c r="I994" i="13" s="1"/>
  <c r="M993" i="13"/>
  <c r="H993" i="13"/>
  <c r="I993" i="13" s="1"/>
  <c r="H990" i="13"/>
  <c r="I990" i="13" s="1"/>
  <c r="L989" i="13"/>
  <c r="L990" i="13" s="1"/>
  <c r="J989" i="13"/>
  <c r="J990" i="13" s="1"/>
  <c r="I989" i="13"/>
  <c r="H989" i="13"/>
  <c r="M988" i="13"/>
  <c r="H988" i="13"/>
  <c r="I988" i="13" s="1"/>
  <c r="M987" i="13"/>
  <c r="H987" i="13"/>
  <c r="I987" i="13" s="1"/>
  <c r="M986" i="13"/>
  <c r="H986" i="13"/>
  <c r="I986" i="13" s="1"/>
  <c r="M985" i="13"/>
  <c r="I985" i="13"/>
  <c r="H985" i="13"/>
  <c r="M984" i="13"/>
  <c r="H984" i="13"/>
  <c r="I984" i="13" s="1"/>
  <c r="M983" i="13"/>
  <c r="I983" i="13"/>
  <c r="H983" i="13"/>
  <c r="M982" i="13"/>
  <c r="H982" i="13"/>
  <c r="I982" i="13" s="1"/>
  <c r="M981" i="13"/>
  <c r="I981" i="13"/>
  <c r="H981" i="13"/>
  <c r="M980" i="13"/>
  <c r="H980" i="13"/>
  <c r="I980" i="13" s="1"/>
  <c r="M979" i="13"/>
  <c r="H979" i="13"/>
  <c r="I979" i="13" s="1"/>
  <c r="M978" i="13"/>
  <c r="H978" i="13"/>
  <c r="I978" i="13" s="1"/>
  <c r="M977" i="13"/>
  <c r="I977" i="13"/>
  <c r="H977" i="13"/>
  <c r="M976" i="13"/>
  <c r="I976" i="13"/>
  <c r="H976" i="13"/>
  <c r="M975" i="13"/>
  <c r="I975" i="13"/>
  <c r="H975" i="13"/>
  <c r="M974" i="13"/>
  <c r="H974" i="13"/>
  <c r="I974" i="13" s="1"/>
  <c r="M973" i="13"/>
  <c r="I973" i="13"/>
  <c r="H973" i="13"/>
  <c r="M972" i="13"/>
  <c r="H972" i="13"/>
  <c r="I972" i="13" s="1"/>
  <c r="M971" i="13"/>
  <c r="H971" i="13"/>
  <c r="I971" i="13" s="1"/>
  <c r="M970" i="13"/>
  <c r="H970" i="13"/>
  <c r="I970" i="13" s="1"/>
  <c r="M969" i="13"/>
  <c r="I969" i="13"/>
  <c r="H969" i="13"/>
  <c r="M968" i="13"/>
  <c r="H968" i="13"/>
  <c r="I968" i="13" s="1"/>
  <c r="M967" i="13"/>
  <c r="I967" i="13"/>
  <c r="H967" i="13"/>
  <c r="M966" i="13"/>
  <c r="H966" i="13"/>
  <c r="I966" i="13" s="1"/>
  <c r="M965" i="13"/>
  <c r="I965" i="13"/>
  <c r="H965" i="13"/>
  <c r="M964" i="13"/>
  <c r="M989" i="13" s="1"/>
  <c r="M990" i="13" s="1"/>
  <c r="H964" i="13"/>
  <c r="I964" i="13" s="1"/>
  <c r="L960" i="13"/>
  <c r="J960" i="13"/>
  <c r="I960" i="13"/>
  <c r="H960" i="13"/>
  <c r="L959" i="13"/>
  <c r="J959" i="13"/>
  <c r="H959" i="13"/>
  <c r="I959" i="13" s="1"/>
  <c r="M958" i="13"/>
  <c r="I958" i="13"/>
  <c r="H958" i="13"/>
  <c r="M957" i="13"/>
  <c r="H957" i="13"/>
  <c r="I957" i="13" s="1"/>
  <c r="M956" i="13"/>
  <c r="H956" i="13"/>
  <c r="I956" i="13" s="1"/>
  <c r="M955" i="13"/>
  <c r="H955" i="13"/>
  <c r="I955" i="13" s="1"/>
  <c r="M954" i="13"/>
  <c r="I954" i="13"/>
  <c r="H954" i="13"/>
  <c r="M953" i="13"/>
  <c r="H953" i="13"/>
  <c r="I953" i="13" s="1"/>
  <c r="M952" i="13"/>
  <c r="I952" i="13"/>
  <c r="H952" i="13"/>
  <c r="M951" i="13"/>
  <c r="H951" i="13"/>
  <c r="I951" i="13" s="1"/>
  <c r="M950" i="13"/>
  <c r="I950" i="13"/>
  <c r="H950" i="13"/>
  <c r="M949" i="13"/>
  <c r="H949" i="13"/>
  <c r="I949" i="13" s="1"/>
  <c r="M948" i="13"/>
  <c r="H948" i="13"/>
  <c r="I948" i="13" s="1"/>
  <c r="M947" i="13"/>
  <c r="H947" i="13"/>
  <c r="I947" i="13" s="1"/>
  <c r="M946" i="13"/>
  <c r="I946" i="13"/>
  <c r="H946" i="13"/>
  <c r="M945" i="13"/>
  <c r="I945" i="13"/>
  <c r="H945" i="13"/>
  <c r="M944" i="13"/>
  <c r="I944" i="13"/>
  <c r="H944" i="13"/>
  <c r="M943" i="13"/>
  <c r="H943" i="13"/>
  <c r="I943" i="13" s="1"/>
  <c r="M942" i="13"/>
  <c r="I942" i="13"/>
  <c r="H942" i="13"/>
  <c r="M941" i="13"/>
  <c r="H941" i="13"/>
  <c r="I941" i="13" s="1"/>
  <c r="L938" i="13"/>
  <c r="J938" i="13"/>
  <c r="I938" i="13"/>
  <c r="H938" i="13"/>
  <c r="L937" i="13"/>
  <c r="J937" i="13"/>
  <c r="H937" i="13"/>
  <c r="I937" i="13" s="1"/>
  <c r="M936" i="13"/>
  <c r="I936" i="13"/>
  <c r="H936" i="13"/>
  <c r="M935" i="13"/>
  <c r="H935" i="13"/>
  <c r="I935" i="13" s="1"/>
  <c r="M934" i="13"/>
  <c r="H934" i="13"/>
  <c r="I934" i="13" s="1"/>
  <c r="M933" i="13"/>
  <c r="H933" i="13"/>
  <c r="I933" i="13" s="1"/>
  <c r="M932" i="13"/>
  <c r="I932" i="13"/>
  <c r="H932" i="13"/>
  <c r="M931" i="13"/>
  <c r="I931" i="13"/>
  <c r="H931" i="13"/>
  <c r="M930" i="13"/>
  <c r="I930" i="13"/>
  <c r="H930" i="13"/>
  <c r="M929" i="13"/>
  <c r="H929" i="13"/>
  <c r="I929" i="13" s="1"/>
  <c r="M928" i="13"/>
  <c r="I928" i="13"/>
  <c r="H928" i="13"/>
  <c r="M927" i="13"/>
  <c r="H927" i="13"/>
  <c r="I927" i="13" s="1"/>
  <c r="M926" i="13"/>
  <c r="H926" i="13"/>
  <c r="I926" i="13" s="1"/>
  <c r="M925" i="13"/>
  <c r="H925" i="13"/>
  <c r="I925" i="13" s="1"/>
  <c r="M924" i="13"/>
  <c r="I924" i="13"/>
  <c r="H924" i="13"/>
  <c r="M923" i="13"/>
  <c r="H923" i="13"/>
  <c r="I923" i="13" s="1"/>
  <c r="M922" i="13"/>
  <c r="I922" i="13"/>
  <c r="H922" i="13"/>
  <c r="M921" i="13"/>
  <c r="H921" i="13"/>
  <c r="I921" i="13" s="1"/>
  <c r="M920" i="13"/>
  <c r="I920" i="13"/>
  <c r="H920" i="13"/>
  <c r="M919" i="13"/>
  <c r="M937" i="13" s="1"/>
  <c r="M938" i="13" s="1"/>
  <c r="H919" i="13"/>
  <c r="I919" i="13" s="1"/>
  <c r="L916" i="13"/>
  <c r="J916" i="13"/>
  <c r="I916" i="13"/>
  <c r="H916" i="13"/>
  <c r="L915" i="13"/>
  <c r="J915" i="13"/>
  <c r="H915" i="13"/>
  <c r="I915" i="13" s="1"/>
  <c r="M914" i="13"/>
  <c r="I914" i="13"/>
  <c r="H914" i="13"/>
  <c r="M913" i="13"/>
  <c r="H913" i="13"/>
  <c r="I913" i="13" s="1"/>
  <c r="M912" i="13"/>
  <c r="H912" i="13"/>
  <c r="I912" i="13" s="1"/>
  <c r="M911" i="13"/>
  <c r="H911" i="13"/>
  <c r="I911" i="13" s="1"/>
  <c r="M910" i="13"/>
  <c r="I910" i="13"/>
  <c r="H910" i="13"/>
  <c r="M909" i="13"/>
  <c r="H909" i="13"/>
  <c r="I909" i="13" s="1"/>
  <c r="M908" i="13"/>
  <c r="I908" i="13"/>
  <c r="H908" i="13"/>
  <c r="M907" i="13"/>
  <c r="H907" i="13"/>
  <c r="I907" i="13" s="1"/>
  <c r="M906" i="13"/>
  <c r="I906" i="13"/>
  <c r="H906" i="13"/>
  <c r="M905" i="13"/>
  <c r="H905" i="13"/>
  <c r="I905" i="13" s="1"/>
  <c r="M904" i="13"/>
  <c r="H904" i="13"/>
  <c r="I904" i="13" s="1"/>
  <c r="M903" i="13"/>
  <c r="H903" i="13"/>
  <c r="I903" i="13" s="1"/>
  <c r="M902" i="13"/>
  <c r="I902" i="13"/>
  <c r="H902" i="13"/>
  <c r="M901" i="13"/>
  <c r="I901" i="13"/>
  <c r="H901" i="13"/>
  <c r="M900" i="13"/>
  <c r="I900" i="13"/>
  <c r="H900" i="13"/>
  <c r="M899" i="13"/>
  <c r="H899" i="13"/>
  <c r="I899" i="13" s="1"/>
  <c r="M898" i="13"/>
  <c r="I898" i="13"/>
  <c r="H898" i="13"/>
  <c r="M897" i="13"/>
  <c r="H897" i="13"/>
  <c r="I897" i="13" s="1"/>
  <c r="M896" i="13"/>
  <c r="H896" i="13"/>
  <c r="I896" i="13" s="1"/>
  <c r="M895" i="13"/>
  <c r="H895" i="13"/>
  <c r="I895" i="13" s="1"/>
  <c r="M894" i="13"/>
  <c r="I894" i="13"/>
  <c r="H894" i="13"/>
  <c r="M893" i="13"/>
  <c r="H893" i="13"/>
  <c r="I893" i="13" s="1"/>
  <c r="M892" i="13"/>
  <c r="I892" i="13"/>
  <c r="H892" i="13"/>
  <c r="M891" i="13"/>
  <c r="H891" i="13"/>
  <c r="I891" i="13" s="1"/>
  <c r="M890" i="13"/>
  <c r="I890" i="13"/>
  <c r="H890" i="13"/>
  <c r="M889" i="13"/>
  <c r="H889" i="13"/>
  <c r="I889" i="13" s="1"/>
  <c r="M888" i="13"/>
  <c r="H888" i="13"/>
  <c r="I888" i="13" s="1"/>
  <c r="M887" i="13"/>
  <c r="H887" i="13"/>
  <c r="I887" i="13" s="1"/>
  <c r="M886" i="13"/>
  <c r="I886" i="13"/>
  <c r="H886" i="13"/>
  <c r="M885" i="13"/>
  <c r="I885" i="13"/>
  <c r="H885" i="13"/>
  <c r="M884" i="13"/>
  <c r="I884" i="13"/>
  <c r="H884" i="13"/>
  <c r="M883" i="13"/>
  <c r="H883" i="13"/>
  <c r="I883" i="13" s="1"/>
  <c r="M882" i="13"/>
  <c r="I882" i="13"/>
  <c r="H882" i="13"/>
  <c r="M881" i="13"/>
  <c r="H881" i="13"/>
  <c r="I881" i="13" s="1"/>
  <c r="M880" i="13"/>
  <c r="H880" i="13"/>
  <c r="I880" i="13" s="1"/>
  <c r="L877" i="13"/>
  <c r="H877" i="13"/>
  <c r="I877" i="13" s="1"/>
  <c r="L876" i="13"/>
  <c r="J876" i="13"/>
  <c r="J877" i="13" s="1"/>
  <c r="I876" i="13"/>
  <c r="H876" i="13"/>
  <c r="M875" i="13"/>
  <c r="H875" i="13"/>
  <c r="I875" i="13" s="1"/>
  <c r="M874" i="13"/>
  <c r="H874" i="13"/>
  <c r="I874" i="13" s="1"/>
  <c r="M873" i="13"/>
  <c r="H873" i="13"/>
  <c r="I873" i="13" s="1"/>
  <c r="M872" i="13"/>
  <c r="I872" i="13"/>
  <c r="H872" i="13"/>
  <c r="M871" i="13"/>
  <c r="H871" i="13"/>
  <c r="I871" i="13" s="1"/>
  <c r="M870" i="13"/>
  <c r="I870" i="13"/>
  <c r="H870" i="13"/>
  <c r="M869" i="13"/>
  <c r="H869" i="13"/>
  <c r="I869" i="13" s="1"/>
  <c r="M868" i="13"/>
  <c r="I868" i="13"/>
  <c r="H868" i="13"/>
  <c r="M867" i="13"/>
  <c r="H867" i="13"/>
  <c r="I867" i="13" s="1"/>
  <c r="M866" i="13"/>
  <c r="H866" i="13"/>
  <c r="I866" i="13" s="1"/>
  <c r="M865" i="13"/>
  <c r="H865" i="13"/>
  <c r="I865" i="13" s="1"/>
  <c r="M864" i="13"/>
  <c r="I864" i="13"/>
  <c r="H864" i="13"/>
  <c r="M863" i="13"/>
  <c r="I863" i="13"/>
  <c r="H863" i="13"/>
  <c r="M862" i="13"/>
  <c r="I862" i="13"/>
  <c r="H862" i="13"/>
  <c r="M861" i="13"/>
  <c r="H861" i="13"/>
  <c r="I861" i="13" s="1"/>
  <c r="M860" i="13"/>
  <c r="I860" i="13"/>
  <c r="H860" i="13"/>
  <c r="M859" i="13"/>
  <c r="H859" i="13"/>
  <c r="I859" i="13" s="1"/>
  <c r="M858" i="13"/>
  <c r="H858" i="13"/>
  <c r="I858" i="13" s="1"/>
  <c r="M857" i="13"/>
  <c r="H857" i="13"/>
  <c r="I857" i="13" s="1"/>
  <c r="M856" i="13"/>
  <c r="I856" i="13"/>
  <c r="H856" i="13"/>
  <c r="M855" i="13"/>
  <c r="H855" i="13"/>
  <c r="I855" i="13" s="1"/>
  <c r="M854" i="13"/>
  <c r="I854" i="13"/>
  <c r="H854" i="13"/>
  <c r="M853" i="13"/>
  <c r="H853" i="13"/>
  <c r="I853" i="13" s="1"/>
  <c r="M852" i="13"/>
  <c r="I852" i="13"/>
  <c r="H852" i="13"/>
  <c r="M851" i="13"/>
  <c r="H851" i="13"/>
  <c r="I851" i="13" s="1"/>
  <c r="M850" i="13"/>
  <c r="H850" i="13"/>
  <c r="I850" i="13" s="1"/>
  <c r="L847" i="13"/>
  <c r="H847" i="13"/>
  <c r="I847" i="13" s="1"/>
  <c r="L846" i="13"/>
  <c r="J846" i="13"/>
  <c r="J847" i="13" s="1"/>
  <c r="I846" i="13"/>
  <c r="H846" i="13"/>
  <c r="M845" i="13"/>
  <c r="H845" i="13"/>
  <c r="I845" i="13" s="1"/>
  <c r="M844" i="13"/>
  <c r="H844" i="13"/>
  <c r="I844" i="13" s="1"/>
  <c r="M843" i="13"/>
  <c r="H843" i="13"/>
  <c r="I843" i="13" s="1"/>
  <c r="M842" i="13"/>
  <c r="I842" i="13"/>
  <c r="H842" i="13"/>
  <c r="M841" i="13"/>
  <c r="I841" i="13"/>
  <c r="H841" i="13"/>
  <c r="M840" i="13"/>
  <c r="I840" i="13"/>
  <c r="H840" i="13"/>
  <c r="M839" i="13"/>
  <c r="H839" i="13"/>
  <c r="I839" i="13" s="1"/>
  <c r="M838" i="13"/>
  <c r="I838" i="13"/>
  <c r="H838" i="13"/>
  <c r="M837" i="13"/>
  <c r="H837" i="13"/>
  <c r="I837" i="13" s="1"/>
  <c r="M836" i="13"/>
  <c r="H836" i="13"/>
  <c r="I836" i="13" s="1"/>
  <c r="M835" i="13"/>
  <c r="H835" i="13"/>
  <c r="I835" i="13" s="1"/>
  <c r="M834" i="13"/>
  <c r="I834" i="13"/>
  <c r="H834" i="13"/>
  <c r="M833" i="13"/>
  <c r="H833" i="13"/>
  <c r="I833" i="13" s="1"/>
  <c r="M832" i="13"/>
  <c r="I832" i="13"/>
  <c r="H832" i="13"/>
  <c r="M831" i="13"/>
  <c r="H831" i="13"/>
  <c r="I831" i="13" s="1"/>
  <c r="M830" i="13"/>
  <c r="I830" i="13"/>
  <c r="H830" i="13"/>
  <c r="M829" i="13"/>
  <c r="H829" i="13"/>
  <c r="I829" i="13" s="1"/>
  <c r="M828" i="13"/>
  <c r="H828" i="13"/>
  <c r="I828" i="13" s="1"/>
  <c r="M827" i="13"/>
  <c r="H827" i="13"/>
  <c r="I827" i="13" s="1"/>
  <c r="M826" i="13"/>
  <c r="I826" i="13"/>
  <c r="H826" i="13"/>
  <c r="M825" i="13"/>
  <c r="I825" i="13"/>
  <c r="H825" i="13"/>
  <c r="M824" i="13"/>
  <c r="I824" i="13"/>
  <c r="H824" i="13"/>
  <c r="M823" i="13"/>
  <c r="H823" i="13"/>
  <c r="I823" i="13" s="1"/>
  <c r="M822" i="13"/>
  <c r="I822" i="13"/>
  <c r="H822" i="13"/>
  <c r="M821" i="13"/>
  <c r="H821" i="13"/>
  <c r="I821" i="13" s="1"/>
  <c r="M820" i="13"/>
  <c r="H820" i="13"/>
  <c r="I820" i="13" s="1"/>
  <c r="M819" i="13"/>
  <c r="H819" i="13"/>
  <c r="I819" i="13" s="1"/>
  <c r="M818" i="13"/>
  <c r="I818" i="13"/>
  <c r="H818" i="13"/>
  <c r="M817" i="13"/>
  <c r="H817" i="13"/>
  <c r="I817" i="13" s="1"/>
  <c r="M816" i="13"/>
  <c r="I816" i="13"/>
  <c r="H816" i="13"/>
  <c r="J813" i="13"/>
  <c r="I813" i="13"/>
  <c r="H813" i="13"/>
  <c r="L812" i="13"/>
  <c r="L813" i="13" s="1"/>
  <c r="J812" i="13"/>
  <c r="I812" i="13"/>
  <c r="H812" i="13"/>
  <c r="M811" i="13"/>
  <c r="H811" i="13"/>
  <c r="I811" i="13" s="1"/>
  <c r="M810" i="13"/>
  <c r="I810" i="13"/>
  <c r="H810" i="13"/>
  <c r="M809" i="13"/>
  <c r="H809" i="13"/>
  <c r="I809" i="13" s="1"/>
  <c r="M808" i="13"/>
  <c r="I808" i="13"/>
  <c r="H808" i="13"/>
  <c r="M807" i="13"/>
  <c r="H807" i="13"/>
  <c r="I807" i="13" s="1"/>
  <c r="M806" i="13"/>
  <c r="H806" i="13"/>
  <c r="I806" i="13" s="1"/>
  <c r="I805" i="13"/>
  <c r="H805" i="13"/>
  <c r="J802" i="13"/>
  <c r="H802" i="13"/>
  <c r="I802" i="13" s="1"/>
  <c r="L801" i="13"/>
  <c r="L802" i="13" s="1"/>
  <c r="J801" i="13"/>
  <c r="I801" i="13"/>
  <c r="H801" i="13"/>
  <c r="M800" i="13"/>
  <c r="H800" i="13"/>
  <c r="I800" i="13" s="1"/>
  <c r="M799" i="13"/>
  <c r="I799" i="13"/>
  <c r="H799" i="13"/>
  <c r="M798" i="13"/>
  <c r="H798" i="13"/>
  <c r="I798" i="13" s="1"/>
  <c r="M797" i="13"/>
  <c r="H797" i="13"/>
  <c r="I797" i="13" s="1"/>
  <c r="M796" i="13"/>
  <c r="H796" i="13"/>
  <c r="I796" i="13" s="1"/>
  <c r="M795" i="13"/>
  <c r="I795" i="13"/>
  <c r="H795" i="13"/>
  <c r="M794" i="13"/>
  <c r="H794" i="13"/>
  <c r="I794" i="13" s="1"/>
  <c r="M793" i="13"/>
  <c r="I793" i="13"/>
  <c r="H793" i="13"/>
  <c r="M792" i="13"/>
  <c r="H792" i="13"/>
  <c r="I792" i="13" s="1"/>
  <c r="M791" i="13"/>
  <c r="I791" i="13"/>
  <c r="H791" i="13"/>
  <c r="M790" i="13"/>
  <c r="H790" i="13"/>
  <c r="I790" i="13" s="1"/>
  <c r="M789" i="13"/>
  <c r="H789" i="13"/>
  <c r="I789" i="13" s="1"/>
  <c r="M788" i="13"/>
  <c r="H788" i="13"/>
  <c r="I788" i="13" s="1"/>
  <c r="M787" i="13"/>
  <c r="I787" i="13"/>
  <c r="H787" i="13"/>
  <c r="M786" i="13"/>
  <c r="I786" i="13"/>
  <c r="H786" i="13"/>
  <c r="M785" i="13"/>
  <c r="I785" i="13"/>
  <c r="H785" i="13"/>
  <c r="M784" i="13"/>
  <c r="H784" i="13"/>
  <c r="I784" i="13" s="1"/>
  <c r="M783" i="13"/>
  <c r="M801" i="13" s="1"/>
  <c r="M802" i="13" s="1"/>
  <c r="I783" i="13"/>
  <c r="H783" i="13"/>
  <c r="M782" i="13"/>
  <c r="H782" i="13"/>
  <c r="I782" i="13" s="1"/>
  <c r="M781" i="13"/>
  <c r="H781" i="13"/>
  <c r="I781" i="13" s="1"/>
  <c r="M780" i="13"/>
  <c r="H780" i="13"/>
  <c r="I780" i="13" s="1"/>
  <c r="L777" i="13"/>
  <c r="H777" i="13"/>
  <c r="I777" i="13" s="1"/>
  <c r="M776" i="13"/>
  <c r="M777" i="13" s="1"/>
  <c r="L776" i="13"/>
  <c r="J776" i="13"/>
  <c r="J777" i="13" s="1"/>
  <c r="H776" i="13"/>
  <c r="I776" i="13" s="1"/>
  <c r="M775" i="13"/>
  <c r="H775" i="13"/>
  <c r="I775" i="13" s="1"/>
  <c r="I774" i="13"/>
  <c r="H774" i="13"/>
  <c r="J771" i="13"/>
  <c r="H771" i="13"/>
  <c r="I771" i="13" s="1"/>
  <c r="L770" i="13"/>
  <c r="L771" i="13" s="1"/>
  <c r="J770" i="13"/>
  <c r="I770" i="13"/>
  <c r="H770" i="13"/>
  <c r="M769" i="13"/>
  <c r="H769" i="13"/>
  <c r="I769" i="13" s="1"/>
  <c r="M768" i="13"/>
  <c r="I768" i="13"/>
  <c r="H768" i="13"/>
  <c r="M767" i="13"/>
  <c r="H767" i="13"/>
  <c r="I767" i="13" s="1"/>
  <c r="M766" i="13"/>
  <c r="H766" i="13"/>
  <c r="I766" i="13" s="1"/>
  <c r="M765" i="13"/>
  <c r="H765" i="13"/>
  <c r="I765" i="13" s="1"/>
  <c r="M764" i="13"/>
  <c r="I764" i="13"/>
  <c r="H764" i="13"/>
  <c r="M763" i="13"/>
  <c r="I763" i="13"/>
  <c r="H763" i="13"/>
  <c r="M762" i="13"/>
  <c r="I762" i="13"/>
  <c r="H762" i="13"/>
  <c r="M761" i="13"/>
  <c r="H761" i="13"/>
  <c r="I761" i="13" s="1"/>
  <c r="M760" i="13"/>
  <c r="M770" i="13" s="1"/>
  <c r="M771" i="13" s="1"/>
  <c r="I760" i="13"/>
  <c r="H760" i="13"/>
  <c r="M759" i="13"/>
  <c r="H759" i="13"/>
  <c r="I759" i="13" s="1"/>
  <c r="M758" i="13"/>
  <c r="H758" i="13"/>
  <c r="I758" i="13" s="1"/>
  <c r="M757" i="13"/>
  <c r="H757" i="13"/>
  <c r="I757" i="13" s="1"/>
  <c r="M756" i="13"/>
  <c r="I756" i="13"/>
  <c r="H756" i="13"/>
  <c r="L753" i="13"/>
  <c r="J753" i="13"/>
  <c r="H753" i="13"/>
  <c r="I753" i="13" s="1"/>
  <c r="L752" i="13"/>
  <c r="J752" i="13"/>
  <c r="H752" i="13"/>
  <c r="I752" i="13" s="1"/>
  <c r="M751" i="13"/>
  <c r="H751" i="13"/>
  <c r="I751" i="13" s="1"/>
  <c r="M750" i="13"/>
  <c r="I750" i="13"/>
  <c r="H750" i="13"/>
  <c r="M749" i="13"/>
  <c r="I749" i="13"/>
  <c r="H749" i="13"/>
  <c r="M748" i="13"/>
  <c r="I748" i="13"/>
  <c r="H748" i="13"/>
  <c r="M747" i="13"/>
  <c r="H747" i="13"/>
  <c r="I747" i="13" s="1"/>
  <c r="M746" i="13"/>
  <c r="I746" i="13"/>
  <c r="H746" i="13"/>
  <c r="M745" i="13"/>
  <c r="H745" i="13"/>
  <c r="I745" i="13" s="1"/>
  <c r="M744" i="13"/>
  <c r="H744" i="13"/>
  <c r="I744" i="13" s="1"/>
  <c r="M743" i="13"/>
  <c r="M752" i="13" s="1"/>
  <c r="M753" i="13" s="1"/>
  <c r="H743" i="13"/>
  <c r="I743" i="13" s="1"/>
  <c r="L740" i="13"/>
  <c r="H740" i="13"/>
  <c r="I740" i="13" s="1"/>
  <c r="L739" i="13"/>
  <c r="J739" i="13"/>
  <c r="J740" i="13" s="1"/>
  <c r="H739" i="13"/>
  <c r="I739" i="13" s="1"/>
  <c r="M738" i="13"/>
  <c r="H738" i="13"/>
  <c r="I738" i="13" s="1"/>
  <c r="M737" i="13"/>
  <c r="H737" i="13"/>
  <c r="I737" i="13" s="1"/>
  <c r="M736" i="13"/>
  <c r="I736" i="13"/>
  <c r="H736" i="13"/>
  <c r="M735" i="13"/>
  <c r="I735" i="13"/>
  <c r="H735" i="13"/>
  <c r="M734" i="13"/>
  <c r="I734" i="13"/>
  <c r="H734" i="13"/>
  <c r="M733" i="13"/>
  <c r="H733" i="13"/>
  <c r="I733" i="13" s="1"/>
  <c r="M732" i="13"/>
  <c r="I732" i="13"/>
  <c r="H732" i="13"/>
  <c r="M731" i="13"/>
  <c r="M739" i="13" s="1"/>
  <c r="M740" i="13" s="1"/>
  <c r="H731" i="13"/>
  <c r="I731" i="13" s="1"/>
  <c r="M730" i="13"/>
  <c r="H730" i="13"/>
  <c r="I730" i="13" s="1"/>
  <c r="M729" i="13"/>
  <c r="H729" i="13"/>
  <c r="I729" i="13" s="1"/>
  <c r="M728" i="13"/>
  <c r="I728" i="13"/>
  <c r="H728" i="13"/>
  <c r="M727" i="13"/>
  <c r="H727" i="13"/>
  <c r="I727" i="13" s="1"/>
  <c r="M726" i="13"/>
  <c r="I726" i="13"/>
  <c r="H726" i="13"/>
  <c r="H723" i="13"/>
  <c r="I723" i="13" s="1"/>
  <c r="L722" i="13"/>
  <c r="L723" i="13" s="1"/>
  <c r="J722" i="13"/>
  <c r="J723" i="13" s="1"/>
  <c r="I722" i="13"/>
  <c r="H722" i="13"/>
  <c r="M721" i="13"/>
  <c r="I721" i="13"/>
  <c r="H721" i="13"/>
  <c r="M720" i="13"/>
  <c r="I720" i="13"/>
  <c r="H720" i="13"/>
  <c r="M719" i="13"/>
  <c r="H719" i="13"/>
  <c r="I719" i="13" s="1"/>
  <c r="M718" i="13"/>
  <c r="I718" i="13"/>
  <c r="H718" i="13"/>
  <c r="M717" i="13"/>
  <c r="H717" i="13"/>
  <c r="I717" i="13" s="1"/>
  <c r="M716" i="13"/>
  <c r="H716" i="13"/>
  <c r="I716" i="13" s="1"/>
  <c r="M715" i="13"/>
  <c r="H715" i="13"/>
  <c r="I715" i="13" s="1"/>
  <c r="M714" i="13"/>
  <c r="I714" i="13"/>
  <c r="H714" i="13"/>
  <c r="M713" i="13"/>
  <c r="H713" i="13"/>
  <c r="I713" i="13" s="1"/>
  <c r="M712" i="13"/>
  <c r="I712" i="13"/>
  <c r="H712" i="13"/>
  <c r="M711" i="13"/>
  <c r="H711" i="13"/>
  <c r="I711" i="13" s="1"/>
  <c r="M710" i="13"/>
  <c r="I710" i="13"/>
  <c r="H710" i="13"/>
  <c r="M709" i="13"/>
  <c r="H709" i="13"/>
  <c r="I709" i="13" s="1"/>
  <c r="M708" i="13"/>
  <c r="H708" i="13"/>
  <c r="I708" i="13" s="1"/>
  <c r="M707" i="13"/>
  <c r="H707" i="13"/>
  <c r="I707" i="13" s="1"/>
  <c r="L704" i="13"/>
  <c r="H704" i="13"/>
  <c r="I704" i="13" s="1"/>
  <c r="L703" i="13"/>
  <c r="J703" i="13"/>
  <c r="J704" i="13" s="1"/>
  <c r="H703" i="13"/>
  <c r="I703" i="13" s="1"/>
  <c r="M702" i="13"/>
  <c r="H702" i="13"/>
  <c r="I702" i="13" s="1"/>
  <c r="M701" i="13"/>
  <c r="M703" i="13" s="1"/>
  <c r="M704" i="13" s="1"/>
  <c r="H701" i="13"/>
  <c r="I701" i="13" s="1"/>
  <c r="M700" i="13"/>
  <c r="I700" i="13"/>
  <c r="H700" i="13"/>
  <c r="H699" i="13"/>
  <c r="I699" i="13" s="1"/>
  <c r="J696" i="13"/>
  <c r="H696" i="13"/>
  <c r="I696" i="13" s="1"/>
  <c r="L695" i="13"/>
  <c r="L696" i="13" s="1"/>
  <c r="J695" i="13"/>
  <c r="I695" i="13"/>
  <c r="H695" i="13"/>
  <c r="M694" i="13"/>
  <c r="H694" i="13"/>
  <c r="I694" i="13" s="1"/>
  <c r="M693" i="13"/>
  <c r="H693" i="13"/>
  <c r="I693" i="13" s="1"/>
  <c r="M692" i="13"/>
  <c r="H692" i="13"/>
  <c r="I692" i="13" s="1"/>
  <c r="H691" i="13"/>
  <c r="I691" i="13" s="1"/>
  <c r="L688" i="13"/>
  <c r="J688" i="13"/>
  <c r="I688" i="13"/>
  <c r="H688" i="13"/>
  <c r="L687" i="13"/>
  <c r="J687" i="13"/>
  <c r="H687" i="13"/>
  <c r="I687" i="13" s="1"/>
  <c r="M686" i="13"/>
  <c r="I686" i="13"/>
  <c r="H686" i="13"/>
  <c r="M685" i="13"/>
  <c r="M687" i="13" s="1"/>
  <c r="M688" i="13" s="1"/>
  <c r="H685" i="13"/>
  <c r="I685" i="13" s="1"/>
  <c r="M684" i="13"/>
  <c r="H684" i="13"/>
  <c r="I684" i="13" s="1"/>
  <c r="L680" i="13"/>
  <c r="J680" i="13"/>
  <c r="H680" i="13"/>
  <c r="I680" i="13" s="1"/>
  <c r="L679" i="13"/>
  <c r="J679" i="13"/>
  <c r="I679" i="13"/>
  <c r="H679" i="13"/>
  <c r="M678" i="13"/>
  <c r="H678" i="13"/>
  <c r="I678" i="13" s="1"/>
  <c r="M677" i="13"/>
  <c r="H677" i="13"/>
  <c r="I677" i="13" s="1"/>
  <c r="L673" i="13"/>
  <c r="H673" i="13"/>
  <c r="I673" i="13" s="1"/>
  <c r="L672" i="13"/>
  <c r="J672" i="13"/>
  <c r="J673" i="13" s="1"/>
  <c r="I672" i="13"/>
  <c r="H672" i="13"/>
  <c r="M671" i="13"/>
  <c r="H671" i="13"/>
  <c r="I671" i="13" s="1"/>
  <c r="M670" i="13"/>
  <c r="H670" i="13"/>
  <c r="I670" i="13" s="1"/>
  <c r="M669" i="13"/>
  <c r="H669" i="13"/>
  <c r="I669" i="13" s="1"/>
  <c r="M668" i="13"/>
  <c r="I668" i="13"/>
  <c r="H668" i="13"/>
  <c r="M667" i="13"/>
  <c r="I667" i="13"/>
  <c r="H667" i="13"/>
  <c r="M666" i="13"/>
  <c r="I666" i="13"/>
  <c r="H666" i="13"/>
  <c r="M665" i="13"/>
  <c r="H665" i="13"/>
  <c r="I665" i="13" s="1"/>
  <c r="M664" i="13"/>
  <c r="I664" i="13"/>
  <c r="H664" i="13"/>
  <c r="M663" i="13"/>
  <c r="H663" i="13"/>
  <c r="I663" i="13" s="1"/>
  <c r="M662" i="13"/>
  <c r="H662" i="13"/>
  <c r="I662" i="13" s="1"/>
  <c r="M661" i="13"/>
  <c r="H661" i="13"/>
  <c r="I661" i="13" s="1"/>
  <c r="M660" i="13"/>
  <c r="I660" i="13"/>
  <c r="H660" i="13"/>
  <c r="M659" i="13"/>
  <c r="H659" i="13"/>
  <c r="I659" i="13" s="1"/>
  <c r="M658" i="13"/>
  <c r="I658" i="13"/>
  <c r="H658" i="13"/>
  <c r="M657" i="13"/>
  <c r="H657" i="13"/>
  <c r="I657" i="13" s="1"/>
  <c r="M656" i="13"/>
  <c r="I656" i="13"/>
  <c r="H656" i="13"/>
  <c r="M655" i="13"/>
  <c r="H655" i="13"/>
  <c r="I655" i="13" s="1"/>
  <c r="L652" i="13"/>
  <c r="I652" i="13"/>
  <c r="H652" i="13"/>
  <c r="L651" i="13"/>
  <c r="J651" i="13"/>
  <c r="J652" i="13" s="1"/>
  <c r="H651" i="13"/>
  <c r="I651" i="13" s="1"/>
  <c r="M650" i="13"/>
  <c r="I650" i="13"/>
  <c r="H650" i="13"/>
  <c r="M649" i="13"/>
  <c r="H649" i="13"/>
  <c r="I649" i="13" s="1"/>
  <c r="M648" i="13"/>
  <c r="H648" i="13"/>
  <c r="I648" i="13" s="1"/>
  <c r="M647" i="13"/>
  <c r="H647" i="13"/>
  <c r="I647" i="13" s="1"/>
  <c r="M646" i="13"/>
  <c r="I646" i="13"/>
  <c r="H646" i="13"/>
  <c r="M645" i="13"/>
  <c r="I645" i="13"/>
  <c r="H645" i="13"/>
  <c r="M644" i="13"/>
  <c r="I644" i="13"/>
  <c r="H644" i="13"/>
  <c r="M643" i="13"/>
  <c r="H643" i="13"/>
  <c r="I643" i="13" s="1"/>
  <c r="M642" i="13"/>
  <c r="I642" i="13"/>
  <c r="H642" i="13"/>
  <c r="M641" i="13"/>
  <c r="H641" i="13"/>
  <c r="I641" i="13" s="1"/>
  <c r="M640" i="13"/>
  <c r="H640" i="13"/>
  <c r="I640" i="13" s="1"/>
  <c r="M639" i="13"/>
  <c r="H639" i="13"/>
  <c r="I639" i="13" s="1"/>
  <c r="M638" i="13"/>
  <c r="I638" i="13"/>
  <c r="H638" i="13"/>
  <c r="M637" i="13"/>
  <c r="H637" i="13"/>
  <c r="I637" i="13" s="1"/>
  <c r="M636" i="13"/>
  <c r="I636" i="13"/>
  <c r="H636" i="13"/>
  <c r="M635" i="13"/>
  <c r="H635" i="13"/>
  <c r="I635" i="13" s="1"/>
  <c r="M634" i="13"/>
  <c r="I634" i="13"/>
  <c r="H634" i="13"/>
  <c r="M633" i="13"/>
  <c r="M651" i="13" s="1"/>
  <c r="M652" i="13" s="1"/>
  <c r="H633" i="13"/>
  <c r="I633" i="13" s="1"/>
  <c r="M632" i="13"/>
  <c r="H632" i="13"/>
  <c r="I632" i="13" s="1"/>
  <c r="M631" i="13"/>
  <c r="H631" i="13"/>
  <c r="I631" i="13" s="1"/>
  <c r="M630" i="13"/>
  <c r="I630" i="13"/>
  <c r="H630" i="13"/>
  <c r="L627" i="13"/>
  <c r="J627" i="13"/>
  <c r="H627" i="13"/>
  <c r="I627" i="13" s="1"/>
  <c r="L626" i="13"/>
  <c r="J626" i="13"/>
  <c r="H626" i="13"/>
  <c r="I626" i="13" s="1"/>
  <c r="M625" i="13"/>
  <c r="H625" i="13"/>
  <c r="I625" i="13" s="1"/>
  <c r="M624" i="13"/>
  <c r="I624" i="13"/>
  <c r="H624" i="13"/>
  <c r="M623" i="13"/>
  <c r="I623" i="13"/>
  <c r="H623" i="13"/>
  <c r="M622" i="13"/>
  <c r="I622" i="13"/>
  <c r="H622" i="13"/>
  <c r="M621" i="13"/>
  <c r="H621" i="13"/>
  <c r="I621" i="13" s="1"/>
  <c r="M620" i="13"/>
  <c r="I620" i="13"/>
  <c r="H620" i="13"/>
  <c r="M619" i="13"/>
  <c r="H619" i="13"/>
  <c r="I619" i="13" s="1"/>
  <c r="M618" i="13"/>
  <c r="H618" i="13"/>
  <c r="I618" i="13" s="1"/>
  <c r="M617" i="13"/>
  <c r="H617" i="13"/>
  <c r="I617" i="13" s="1"/>
  <c r="M616" i="13"/>
  <c r="I616" i="13"/>
  <c r="H616" i="13"/>
  <c r="M615" i="13"/>
  <c r="I615" i="13"/>
  <c r="H615" i="13"/>
  <c r="I612" i="13"/>
  <c r="H612" i="13"/>
  <c r="L611" i="13"/>
  <c r="L612" i="13" s="1"/>
  <c r="J611" i="13"/>
  <c r="J612" i="13" s="1"/>
  <c r="I611" i="13"/>
  <c r="H611" i="13"/>
  <c r="M610" i="13"/>
  <c r="I610" i="13"/>
  <c r="H610" i="13"/>
  <c r="M609" i="13"/>
  <c r="I609" i="13"/>
  <c r="H609" i="13"/>
  <c r="M608" i="13"/>
  <c r="I608" i="13"/>
  <c r="H608" i="13"/>
  <c r="M607" i="13"/>
  <c r="I607" i="13"/>
  <c r="H607" i="13"/>
  <c r="I606" i="13"/>
  <c r="H606" i="13"/>
  <c r="M603" i="13"/>
  <c r="L603" i="13"/>
  <c r="I603" i="13"/>
  <c r="H603" i="13"/>
  <c r="L602" i="13"/>
  <c r="J602" i="13"/>
  <c r="J603" i="13" s="1"/>
  <c r="I602" i="13"/>
  <c r="H602" i="13"/>
  <c r="M601" i="13"/>
  <c r="I601" i="13"/>
  <c r="H601" i="13"/>
  <c r="M600" i="13"/>
  <c r="H600" i="13"/>
  <c r="I600" i="13" s="1"/>
  <c r="M599" i="13"/>
  <c r="I599" i="13"/>
  <c r="H599" i="13"/>
  <c r="M598" i="13"/>
  <c r="M602" i="13" s="1"/>
  <c r="I598" i="13"/>
  <c r="H598" i="13"/>
  <c r="L594" i="13"/>
  <c r="J594" i="13"/>
  <c r="I594" i="13"/>
  <c r="H594" i="13"/>
  <c r="L593" i="13"/>
  <c r="J593" i="13"/>
  <c r="H593" i="13"/>
  <c r="I593" i="13" s="1"/>
  <c r="M592" i="13"/>
  <c r="I592" i="13"/>
  <c r="H592" i="13"/>
  <c r="M591" i="13"/>
  <c r="M593" i="13" s="1"/>
  <c r="M594" i="13" s="1"/>
  <c r="I591" i="13"/>
  <c r="H591" i="13"/>
  <c r="M590" i="13"/>
  <c r="H590" i="13"/>
  <c r="I590" i="13" s="1"/>
  <c r="M589" i="13"/>
  <c r="H589" i="13"/>
  <c r="I589" i="13" s="1"/>
  <c r="L586" i="13"/>
  <c r="H586" i="13"/>
  <c r="I586" i="13" s="1"/>
  <c r="L585" i="13"/>
  <c r="J585" i="13"/>
  <c r="J586" i="13" s="1"/>
  <c r="I585" i="13"/>
  <c r="H585" i="13"/>
  <c r="M584" i="13"/>
  <c r="H584" i="13"/>
  <c r="I584" i="13" s="1"/>
  <c r="M583" i="13"/>
  <c r="M585" i="13" s="1"/>
  <c r="M586" i="13" s="1"/>
  <c r="H583" i="13"/>
  <c r="I583" i="13" s="1"/>
  <c r="L579" i="13"/>
  <c r="I579" i="13"/>
  <c r="H579" i="13"/>
  <c r="L578" i="13"/>
  <c r="J578" i="13"/>
  <c r="J579" i="13" s="1"/>
  <c r="I578" i="13"/>
  <c r="H578" i="13"/>
  <c r="M577" i="13"/>
  <c r="I577" i="13"/>
  <c r="H577" i="13"/>
  <c r="M576" i="13"/>
  <c r="M578" i="13" s="1"/>
  <c r="M579" i="13" s="1"/>
  <c r="H576" i="13"/>
  <c r="I576" i="13" s="1"/>
  <c r="M575" i="13"/>
  <c r="I575" i="13"/>
  <c r="H575" i="13"/>
  <c r="M574" i="13"/>
  <c r="I574" i="13"/>
  <c r="H574" i="13"/>
  <c r="L570" i="13"/>
  <c r="J570" i="13"/>
  <c r="I570" i="13"/>
  <c r="H570" i="13"/>
  <c r="L569" i="13"/>
  <c r="J569" i="13"/>
  <c r="H569" i="13"/>
  <c r="I569" i="13" s="1"/>
  <c r="M568" i="13"/>
  <c r="I568" i="13"/>
  <c r="H568" i="13"/>
  <c r="M567" i="13"/>
  <c r="I567" i="13"/>
  <c r="H567" i="13"/>
  <c r="M566" i="13"/>
  <c r="I566" i="13"/>
  <c r="H566" i="13"/>
  <c r="M565" i="13"/>
  <c r="I565" i="13"/>
  <c r="H565" i="13"/>
  <c r="M564" i="13"/>
  <c r="H564" i="13"/>
  <c r="I564" i="13" s="1"/>
  <c r="M563" i="13"/>
  <c r="H563" i="13"/>
  <c r="I563" i="13" s="1"/>
  <c r="M562" i="13"/>
  <c r="H562" i="13"/>
  <c r="I562" i="13" s="1"/>
  <c r="M561" i="13"/>
  <c r="H561" i="13"/>
  <c r="I561" i="13" s="1"/>
  <c r="M560" i="13"/>
  <c r="I560" i="13"/>
  <c r="H560" i="13"/>
  <c r="M559" i="13"/>
  <c r="I559" i="13"/>
  <c r="H559" i="13"/>
  <c r="M558" i="13"/>
  <c r="I558" i="13"/>
  <c r="H558" i="13"/>
  <c r="M557" i="13"/>
  <c r="I557" i="13"/>
  <c r="H557" i="13"/>
  <c r="M556" i="13"/>
  <c r="H556" i="13"/>
  <c r="I556" i="13" s="1"/>
  <c r="M555" i="13"/>
  <c r="H555" i="13"/>
  <c r="I555" i="13" s="1"/>
  <c r="M554" i="13"/>
  <c r="H554" i="13"/>
  <c r="I554" i="13" s="1"/>
  <c r="M553" i="13"/>
  <c r="H553" i="13"/>
  <c r="I553" i="13" s="1"/>
  <c r="M552" i="13"/>
  <c r="I552" i="13"/>
  <c r="H552" i="13"/>
  <c r="M551" i="13"/>
  <c r="I551" i="13"/>
  <c r="H551" i="13"/>
  <c r="M550" i="13"/>
  <c r="I550" i="13"/>
  <c r="H550" i="13"/>
  <c r="M549" i="13"/>
  <c r="M569" i="13" s="1"/>
  <c r="M570" i="13" s="1"/>
  <c r="I549" i="13"/>
  <c r="H549" i="13"/>
  <c r="J546" i="13"/>
  <c r="I546" i="13"/>
  <c r="H546" i="13"/>
  <c r="L545" i="13"/>
  <c r="L546" i="13" s="1"/>
  <c r="J545" i="13"/>
  <c r="I545" i="13"/>
  <c r="H545" i="13"/>
  <c r="M544" i="13"/>
  <c r="I544" i="13"/>
  <c r="H544" i="13"/>
  <c r="M543" i="13"/>
  <c r="I543" i="13"/>
  <c r="H543" i="13"/>
  <c r="M542" i="13"/>
  <c r="H542" i="13"/>
  <c r="I542" i="13" s="1"/>
  <c r="M541" i="13"/>
  <c r="H541" i="13"/>
  <c r="I541" i="13" s="1"/>
  <c r="M540" i="13"/>
  <c r="H540" i="13"/>
  <c r="I540" i="13" s="1"/>
  <c r="M539" i="13"/>
  <c r="H539" i="13"/>
  <c r="I539" i="13" s="1"/>
  <c r="M538" i="13"/>
  <c r="I538" i="13"/>
  <c r="H538" i="13"/>
  <c r="M537" i="13"/>
  <c r="I537" i="13"/>
  <c r="H537" i="13"/>
  <c r="M536" i="13"/>
  <c r="I536" i="13"/>
  <c r="H536" i="13"/>
  <c r="M535" i="13"/>
  <c r="I535" i="13"/>
  <c r="H535" i="13"/>
  <c r="M534" i="13"/>
  <c r="H534" i="13"/>
  <c r="I534" i="13" s="1"/>
  <c r="M533" i="13"/>
  <c r="H533" i="13"/>
  <c r="I533" i="13" s="1"/>
  <c r="M532" i="13"/>
  <c r="H532" i="13"/>
  <c r="I532" i="13" s="1"/>
  <c r="M531" i="13"/>
  <c r="H531" i="13"/>
  <c r="I531" i="13" s="1"/>
  <c r="M530" i="13"/>
  <c r="I530" i="13"/>
  <c r="H530" i="13"/>
  <c r="M529" i="13"/>
  <c r="I529" i="13"/>
  <c r="H529" i="13"/>
  <c r="M528" i="13"/>
  <c r="I528" i="13"/>
  <c r="H528" i="13"/>
  <c r="M527" i="13"/>
  <c r="M545" i="13" s="1"/>
  <c r="M546" i="13" s="1"/>
  <c r="I527" i="13"/>
  <c r="H527" i="13"/>
  <c r="M526" i="13"/>
  <c r="H526" i="13"/>
  <c r="I526" i="13" s="1"/>
  <c r="M525" i="13"/>
  <c r="H525" i="13"/>
  <c r="I525" i="13" s="1"/>
  <c r="M524" i="13"/>
  <c r="H524" i="13"/>
  <c r="I524" i="13" s="1"/>
  <c r="M523" i="13"/>
  <c r="H523" i="13"/>
  <c r="I523" i="13" s="1"/>
  <c r="M522" i="13"/>
  <c r="I522" i="13"/>
  <c r="H522" i="13"/>
  <c r="M521" i="13"/>
  <c r="I521" i="13"/>
  <c r="H521" i="13"/>
  <c r="M520" i="13"/>
  <c r="I520" i="13"/>
  <c r="H520" i="13"/>
  <c r="M519" i="13"/>
  <c r="I519" i="13"/>
  <c r="H519" i="13"/>
  <c r="M518" i="13"/>
  <c r="H518" i="13"/>
  <c r="I518" i="13" s="1"/>
  <c r="M517" i="13"/>
  <c r="H517" i="13"/>
  <c r="I517" i="13" s="1"/>
  <c r="M516" i="13"/>
  <c r="H516" i="13"/>
  <c r="I516" i="13" s="1"/>
  <c r="M515" i="13"/>
  <c r="H515" i="13"/>
  <c r="I515" i="13" s="1"/>
  <c r="M514" i="13"/>
  <c r="I514" i="13"/>
  <c r="H514" i="13"/>
  <c r="M513" i="13"/>
  <c r="I513" i="13"/>
  <c r="H513" i="13"/>
  <c r="M512" i="13"/>
  <c r="I512" i="13"/>
  <c r="H512" i="13"/>
  <c r="I509" i="13"/>
  <c r="H509" i="13"/>
  <c r="L508" i="13"/>
  <c r="L509" i="13" s="1"/>
  <c r="J508" i="13"/>
  <c r="J509" i="13" s="1"/>
  <c r="I508" i="13"/>
  <c r="H508" i="13"/>
  <c r="M507" i="13"/>
  <c r="I507" i="13"/>
  <c r="H507" i="13"/>
  <c r="M506" i="13"/>
  <c r="I506" i="13"/>
  <c r="H506" i="13"/>
  <c r="M505" i="13"/>
  <c r="I505" i="13"/>
  <c r="H505" i="13"/>
  <c r="M504" i="13"/>
  <c r="H504" i="13"/>
  <c r="I504" i="13" s="1"/>
  <c r="M503" i="13"/>
  <c r="H503" i="13"/>
  <c r="I503" i="13" s="1"/>
  <c r="M502" i="13"/>
  <c r="H502" i="13"/>
  <c r="I502" i="13" s="1"/>
  <c r="M501" i="13"/>
  <c r="H501" i="13"/>
  <c r="I501" i="13" s="1"/>
  <c r="M500" i="13"/>
  <c r="I500" i="13"/>
  <c r="H500" i="13"/>
  <c r="M499" i="13"/>
  <c r="I499" i="13"/>
  <c r="H499" i="13"/>
  <c r="M498" i="13"/>
  <c r="I498" i="13"/>
  <c r="H498" i="13"/>
  <c r="M497" i="13"/>
  <c r="I497" i="13"/>
  <c r="H497" i="13"/>
  <c r="M496" i="13"/>
  <c r="H496" i="13"/>
  <c r="I496" i="13" s="1"/>
  <c r="M495" i="13"/>
  <c r="H495" i="13"/>
  <c r="I495" i="13" s="1"/>
  <c r="M494" i="13"/>
  <c r="H494" i="13"/>
  <c r="I494" i="13" s="1"/>
  <c r="M493" i="13"/>
  <c r="H493" i="13"/>
  <c r="I493" i="13" s="1"/>
  <c r="M492" i="13"/>
  <c r="I492" i="13"/>
  <c r="H492" i="13"/>
  <c r="M491" i="13"/>
  <c r="I491" i="13"/>
  <c r="H491" i="13"/>
  <c r="M490" i="13"/>
  <c r="I490" i="13"/>
  <c r="H490" i="13"/>
  <c r="M489" i="13"/>
  <c r="I489" i="13"/>
  <c r="H489" i="13"/>
  <c r="M488" i="13"/>
  <c r="H488" i="13"/>
  <c r="I488" i="13" s="1"/>
  <c r="M487" i="13"/>
  <c r="H487" i="13"/>
  <c r="I487" i="13" s="1"/>
  <c r="M486" i="13"/>
  <c r="H486" i="13"/>
  <c r="I486" i="13" s="1"/>
  <c r="M485" i="13"/>
  <c r="H485" i="13"/>
  <c r="I485" i="13" s="1"/>
  <c r="M484" i="13"/>
  <c r="I484" i="13"/>
  <c r="H484" i="13"/>
  <c r="M483" i="13"/>
  <c r="I483" i="13"/>
  <c r="H483" i="13"/>
  <c r="M482" i="13"/>
  <c r="I482" i="13"/>
  <c r="H482" i="13"/>
  <c r="M481" i="13"/>
  <c r="I481" i="13"/>
  <c r="H481" i="13"/>
  <c r="M480" i="13"/>
  <c r="H480" i="13"/>
  <c r="I480" i="13" s="1"/>
  <c r="M479" i="13"/>
  <c r="H479" i="13"/>
  <c r="I479" i="13" s="1"/>
  <c r="M478" i="13"/>
  <c r="M508" i="13" s="1"/>
  <c r="M509" i="13" s="1"/>
  <c r="H478" i="13"/>
  <c r="I478" i="13" s="1"/>
  <c r="L475" i="13"/>
  <c r="J475" i="13"/>
  <c r="H475" i="13"/>
  <c r="I475" i="13" s="1"/>
  <c r="L474" i="13"/>
  <c r="J474" i="13"/>
  <c r="H474" i="13"/>
  <c r="I474" i="13" s="1"/>
  <c r="M473" i="13"/>
  <c r="H473" i="13"/>
  <c r="I473" i="13" s="1"/>
  <c r="M472" i="13"/>
  <c r="H472" i="13"/>
  <c r="I472" i="13" s="1"/>
  <c r="M471" i="13"/>
  <c r="H471" i="13"/>
  <c r="I471" i="13" s="1"/>
  <c r="M470" i="13"/>
  <c r="I470" i="13"/>
  <c r="H470" i="13"/>
  <c r="M469" i="13"/>
  <c r="I469" i="13"/>
  <c r="H469" i="13"/>
  <c r="M468" i="13"/>
  <c r="I468" i="13"/>
  <c r="H468" i="13"/>
  <c r="M467" i="13"/>
  <c r="I467" i="13"/>
  <c r="H467" i="13"/>
  <c r="M466" i="13"/>
  <c r="H466" i="13"/>
  <c r="I466" i="13" s="1"/>
  <c r="M465" i="13"/>
  <c r="H465" i="13"/>
  <c r="I465" i="13" s="1"/>
  <c r="M464" i="13"/>
  <c r="H464" i="13"/>
  <c r="I464" i="13" s="1"/>
  <c r="M463" i="13"/>
  <c r="H463" i="13"/>
  <c r="I463" i="13" s="1"/>
  <c r="M462" i="13"/>
  <c r="I462" i="13"/>
  <c r="H462" i="13"/>
  <c r="M461" i="13"/>
  <c r="I461" i="13"/>
  <c r="H461" i="13"/>
  <c r="M460" i="13"/>
  <c r="I460" i="13"/>
  <c r="H460" i="13"/>
  <c r="M459" i="13"/>
  <c r="I459" i="13"/>
  <c r="H459" i="13"/>
  <c r="M458" i="13"/>
  <c r="H458" i="13"/>
  <c r="I458" i="13" s="1"/>
  <c r="M457" i="13"/>
  <c r="H457" i="13"/>
  <c r="I457" i="13" s="1"/>
  <c r="M456" i="13"/>
  <c r="H456" i="13"/>
  <c r="I456" i="13" s="1"/>
  <c r="M455" i="13"/>
  <c r="H455" i="13"/>
  <c r="I455" i="13" s="1"/>
  <c r="M454" i="13"/>
  <c r="I454" i="13"/>
  <c r="H454" i="13"/>
  <c r="M453" i="13"/>
  <c r="I453" i="13"/>
  <c r="H453" i="13"/>
  <c r="M452" i="13"/>
  <c r="I452" i="13"/>
  <c r="H452" i="13"/>
  <c r="M451" i="13"/>
  <c r="I451" i="13"/>
  <c r="H451" i="13"/>
  <c r="M450" i="13"/>
  <c r="H450" i="13"/>
  <c r="I450" i="13" s="1"/>
  <c r="M449" i="13"/>
  <c r="H449" i="13"/>
  <c r="I449" i="13" s="1"/>
  <c r="M448" i="13"/>
  <c r="H448" i="13"/>
  <c r="I448" i="13" s="1"/>
  <c r="M447" i="13"/>
  <c r="H447" i="13"/>
  <c r="I447" i="13" s="1"/>
  <c r="M446" i="13"/>
  <c r="I446" i="13"/>
  <c r="H446" i="13"/>
  <c r="M445" i="13"/>
  <c r="I445" i="13"/>
  <c r="H445" i="13"/>
  <c r="M444" i="13"/>
  <c r="I444" i="13"/>
  <c r="H444" i="13"/>
  <c r="M443" i="13"/>
  <c r="I443" i="13"/>
  <c r="H443" i="13"/>
  <c r="M442" i="13"/>
  <c r="H442" i="13"/>
  <c r="I442" i="13" s="1"/>
  <c r="M441" i="13"/>
  <c r="H441" i="13"/>
  <c r="I441" i="13" s="1"/>
  <c r="M440" i="13"/>
  <c r="M474" i="13" s="1"/>
  <c r="M475" i="13" s="1"/>
  <c r="H440" i="13"/>
  <c r="I440" i="13" s="1"/>
  <c r="M439" i="13"/>
  <c r="H439" i="13"/>
  <c r="I439" i="13" s="1"/>
  <c r="L436" i="13"/>
  <c r="H436" i="13"/>
  <c r="I436" i="13" s="1"/>
  <c r="L435" i="13"/>
  <c r="J435" i="13"/>
  <c r="J436" i="13" s="1"/>
  <c r="H435" i="13"/>
  <c r="I435" i="13" s="1"/>
  <c r="M434" i="13"/>
  <c r="H434" i="13"/>
  <c r="I434" i="13" s="1"/>
  <c r="M433" i="13"/>
  <c r="H433" i="13"/>
  <c r="I433" i="13" s="1"/>
  <c r="M432" i="13"/>
  <c r="I432" i="13"/>
  <c r="H432" i="13"/>
  <c r="M431" i="13"/>
  <c r="I431" i="13"/>
  <c r="H431" i="13"/>
  <c r="M430" i="13"/>
  <c r="I430" i="13"/>
  <c r="H430" i="13"/>
  <c r="M429" i="13"/>
  <c r="I429" i="13"/>
  <c r="H429" i="13"/>
  <c r="M428" i="13"/>
  <c r="H428" i="13"/>
  <c r="I428" i="13" s="1"/>
  <c r="L424" i="13"/>
  <c r="J424" i="13"/>
  <c r="I424" i="13"/>
  <c r="H424" i="13"/>
  <c r="L423" i="13"/>
  <c r="J423" i="13"/>
  <c r="I423" i="13"/>
  <c r="H423" i="13"/>
  <c r="M422" i="13"/>
  <c r="I422" i="13"/>
  <c r="H422" i="13"/>
  <c r="M421" i="13"/>
  <c r="H421" i="13"/>
  <c r="I421" i="13" s="1"/>
  <c r="M420" i="13"/>
  <c r="H420" i="13"/>
  <c r="I420" i="13" s="1"/>
  <c r="M419" i="13"/>
  <c r="H419" i="13"/>
  <c r="I419" i="13" s="1"/>
  <c r="M418" i="13"/>
  <c r="H418" i="13"/>
  <c r="I418" i="13" s="1"/>
  <c r="M417" i="13"/>
  <c r="I417" i="13"/>
  <c r="H417" i="13"/>
  <c r="M416" i="13"/>
  <c r="I416" i="13"/>
  <c r="H416" i="13"/>
  <c r="M415" i="13"/>
  <c r="I415" i="13"/>
  <c r="H415" i="13"/>
  <c r="M414" i="13"/>
  <c r="I414" i="13"/>
  <c r="H414" i="13"/>
  <c r="M413" i="13"/>
  <c r="H413" i="13"/>
  <c r="I413" i="13" s="1"/>
  <c r="M412" i="13"/>
  <c r="H412" i="13"/>
  <c r="I412" i="13" s="1"/>
  <c r="M411" i="13"/>
  <c r="H411" i="13"/>
  <c r="I411" i="13" s="1"/>
  <c r="M410" i="13"/>
  <c r="H410" i="13"/>
  <c r="I410" i="13" s="1"/>
  <c r="M409" i="13"/>
  <c r="I409" i="13"/>
  <c r="H409" i="13"/>
  <c r="M408" i="13"/>
  <c r="I408" i="13"/>
  <c r="H408" i="13"/>
  <c r="M407" i="13"/>
  <c r="I407" i="13"/>
  <c r="H407" i="13"/>
  <c r="M406" i="13"/>
  <c r="I406" i="13"/>
  <c r="H406" i="13"/>
  <c r="M405" i="13"/>
  <c r="H405" i="13"/>
  <c r="I405" i="13" s="1"/>
  <c r="M404" i="13"/>
  <c r="H404" i="13"/>
  <c r="I404" i="13" s="1"/>
  <c r="M403" i="13"/>
  <c r="H403" i="13"/>
  <c r="I403" i="13" s="1"/>
  <c r="M402" i="13"/>
  <c r="H402" i="13"/>
  <c r="I402" i="13" s="1"/>
  <c r="M401" i="13"/>
  <c r="I401" i="13"/>
  <c r="H401" i="13"/>
  <c r="M400" i="13"/>
  <c r="I400" i="13"/>
  <c r="H400" i="13"/>
  <c r="M399" i="13"/>
  <c r="I399" i="13"/>
  <c r="H399" i="13"/>
  <c r="M398" i="13"/>
  <c r="I398" i="13"/>
  <c r="H398" i="13"/>
  <c r="M397" i="13"/>
  <c r="H397" i="13"/>
  <c r="I397" i="13" s="1"/>
  <c r="M396" i="13"/>
  <c r="H396" i="13"/>
  <c r="I396" i="13" s="1"/>
  <c r="M395" i="13"/>
  <c r="H395" i="13"/>
  <c r="I395" i="13" s="1"/>
  <c r="M394" i="13"/>
  <c r="H394" i="13"/>
  <c r="I394" i="13" s="1"/>
  <c r="M393" i="13"/>
  <c r="I393" i="13"/>
  <c r="H393" i="13"/>
  <c r="M392" i="13"/>
  <c r="I392" i="13"/>
  <c r="H392" i="13"/>
  <c r="M391" i="13"/>
  <c r="I391" i="13"/>
  <c r="H391" i="13"/>
  <c r="M390" i="13"/>
  <c r="I390" i="13"/>
  <c r="H390" i="13"/>
  <c r="J387" i="13"/>
  <c r="I387" i="13"/>
  <c r="H387" i="13"/>
  <c r="L386" i="13"/>
  <c r="L387" i="13" s="1"/>
  <c r="J386" i="13"/>
  <c r="I386" i="13"/>
  <c r="H386" i="13"/>
  <c r="M385" i="13"/>
  <c r="I385" i="13"/>
  <c r="H385" i="13"/>
  <c r="M384" i="13"/>
  <c r="I384" i="13"/>
  <c r="H384" i="13"/>
  <c r="M383" i="13"/>
  <c r="H383" i="13"/>
  <c r="I383" i="13" s="1"/>
  <c r="M382" i="13"/>
  <c r="H382" i="13"/>
  <c r="I382" i="13" s="1"/>
  <c r="M381" i="13"/>
  <c r="H381" i="13"/>
  <c r="I381" i="13" s="1"/>
  <c r="M380" i="13"/>
  <c r="H380" i="13"/>
  <c r="I380" i="13" s="1"/>
  <c r="M379" i="13"/>
  <c r="I379" i="13"/>
  <c r="H379" i="13"/>
  <c r="M378" i="13"/>
  <c r="I378" i="13"/>
  <c r="H378" i="13"/>
  <c r="M377" i="13"/>
  <c r="I377" i="13"/>
  <c r="H377" i="13"/>
  <c r="M376" i="13"/>
  <c r="I376" i="13"/>
  <c r="H376" i="13"/>
  <c r="M375" i="13"/>
  <c r="H375" i="13"/>
  <c r="I375" i="13" s="1"/>
  <c r="M374" i="13"/>
  <c r="H374" i="13"/>
  <c r="I374" i="13" s="1"/>
  <c r="M373" i="13"/>
  <c r="H373" i="13"/>
  <c r="I373" i="13" s="1"/>
  <c r="M372" i="13"/>
  <c r="H372" i="13"/>
  <c r="I372" i="13" s="1"/>
  <c r="M371" i="13"/>
  <c r="I371" i="13"/>
  <c r="H371" i="13"/>
  <c r="M370" i="13"/>
  <c r="I370" i="13"/>
  <c r="H370" i="13"/>
  <c r="M369" i="13"/>
  <c r="I369" i="13"/>
  <c r="H369" i="13"/>
  <c r="M368" i="13"/>
  <c r="M386" i="13" s="1"/>
  <c r="M387" i="13" s="1"/>
  <c r="I368" i="13"/>
  <c r="H368" i="13"/>
  <c r="M367" i="13"/>
  <c r="H367" i="13"/>
  <c r="I367" i="13" s="1"/>
  <c r="M366" i="13"/>
  <c r="H366" i="13"/>
  <c r="I366" i="13" s="1"/>
  <c r="M365" i="13"/>
  <c r="H365" i="13"/>
  <c r="I365" i="13" s="1"/>
  <c r="M364" i="13"/>
  <c r="H364" i="13"/>
  <c r="I364" i="13" s="1"/>
  <c r="M363" i="13"/>
  <c r="I363" i="13"/>
  <c r="H363" i="13"/>
  <c r="H360" i="13"/>
  <c r="I360" i="13" s="1"/>
  <c r="L359" i="13"/>
  <c r="L360" i="13" s="1"/>
  <c r="J359" i="13"/>
  <c r="J360" i="13" s="1"/>
  <c r="H359" i="13"/>
  <c r="I359" i="13" s="1"/>
  <c r="M358" i="13"/>
  <c r="H358" i="13"/>
  <c r="I358" i="13" s="1"/>
  <c r="M357" i="13"/>
  <c r="I357" i="13"/>
  <c r="H357" i="13"/>
  <c r="M356" i="13"/>
  <c r="I356" i="13"/>
  <c r="H356" i="13"/>
  <c r="M355" i="13"/>
  <c r="I355" i="13"/>
  <c r="H355" i="13"/>
  <c r="M354" i="13"/>
  <c r="I354" i="13"/>
  <c r="H354" i="13"/>
  <c r="M353" i="13"/>
  <c r="H353" i="13"/>
  <c r="I353" i="13" s="1"/>
  <c r="M352" i="13"/>
  <c r="H352" i="13"/>
  <c r="I352" i="13" s="1"/>
  <c r="M351" i="13"/>
  <c r="H351" i="13"/>
  <c r="I351" i="13" s="1"/>
  <c r="M350" i="13"/>
  <c r="H350" i="13"/>
  <c r="I350" i="13" s="1"/>
  <c r="M349" i="13"/>
  <c r="I349" i="13"/>
  <c r="H349" i="13"/>
  <c r="M348" i="13"/>
  <c r="I348" i="13"/>
  <c r="H348" i="13"/>
  <c r="M347" i="13"/>
  <c r="I347" i="13"/>
  <c r="H347" i="13"/>
  <c r="M346" i="13"/>
  <c r="I346" i="13"/>
  <c r="H346" i="13"/>
  <c r="M345" i="13"/>
  <c r="H345" i="13"/>
  <c r="I345" i="13" s="1"/>
  <c r="M344" i="13"/>
  <c r="H344" i="13"/>
  <c r="I344" i="13" s="1"/>
  <c r="M343" i="13"/>
  <c r="H343" i="13"/>
  <c r="I343" i="13" s="1"/>
  <c r="M342" i="13"/>
  <c r="H342" i="13"/>
  <c r="I342" i="13" s="1"/>
  <c r="M341" i="13"/>
  <c r="I341" i="13"/>
  <c r="H341" i="13"/>
  <c r="M340" i="13"/>
  <c r="I340" i="13"/>
  <c r="H340" i="13"/>
  <c r="M339" i="13"/>
  <c r="I339" i="13"/>
  <c r="H339" i="13"/>
  <c r="M338" i="13"/>
  <c r="I338" i="13"/>
  <c r="H338" i="13"/>
  <c r="M337" i="13"/>
  <c r="H337" i="13"/>
  <c r="I337" i="13" s="1"/>
  <c r="M336" i="13"/>
  <c r="H336" i="13"/>
  <c r="I336" i="13" s="1"/>
  <c r="M335" i="13"/>
  <c r="H335" i="13"/>
  <c r="I335" i="13" s="1"/>
  <c r="M334" i="13"/>
  <c r="H334" i="13"/>
  <c r="I334" i="13" s="1"/>
  <c r="M333" i="13"/>
  <c r="I333" i="13"/>
  <c r="H333" i="13"/>
  <c r="M332" i="13"/>
  <c r="I332" i="13"/>
  <c r="H332" i="13"/>
  <c r="M331" i="13"/>
  <c r="I331" i="13"/>
  <c r="H331" i="13"/>
  <c r="M330" i="13"/>
  <c r="I330" i="13"/>
  <c r="H330" i="13"/>
  <c r="M329" i="13"/>
  <c r="H329" i="13"/>
  <c r="I329" i="13" s="1"/>
  <c r="M328" i="13"/>
  <c r="H328" i="13"/>
  <c r="I328" i="13" s="1"/>
  <c r="M325" i="13"/>
  <c r="L325" i="13"/>
  <c r="J325" i="13"/>
  <c r="H325" i="13"/>
  <c r="I325" i="13" s="1"/>
  <c r="M324" i="13"/>
  <c r="L324" i="13"/>
  <c r="J324" i="13"/>
  <c r="I324" i="13"/>
  <c r="H324" i="13"/>
  <c r="M323" i="13"/>
  <c r="H323" i="13"/>
  <c r="I323" i="13" s="1"/>
  <c r="L319" i="13"/>
  <c r="J319" i="13"/>
  <c r="I319" i="13"/>
  <c r="H319" i="13"/>
  <c r="L318" i="13"/>
  <c r="J318" i="13"/>
  <c r="I318" i="13"/>
  <c r="H318" i="13"/>
  <c r="M317" i="13"/>
  <c r="I317" i="13"/>
  <c r="H317" i="13"/>
  <c r="M316" i="13"/>
  <c r="H316" i="13"/>
  <c r="I316" i="13" s="1"/>
  <c r="M315" i="13"/>
  <c r="M318" i="13" s="1"/>
  <c r="M319" i="13" s="1"/>
  <c r="H315" i="13"/>
  <c r="I315" i="13" s="1"/>
  <c r="M314" i="13"/>
  <c r="H314" i="13"/>
  <c r="I314" i="13" s="1"/>
  <c r="L311" i="13"/>
  <c r="J311" i="13"/>
  <c r="H311" i="13"/>
  <c r="I311" i="13" s="1"/>
  <c r="L310" i="13"/>
  <c r="J310" i="13"/>
  <c r="H310" i="13"/>
  <c r="I310" i="13" s="1"/>
  <c r="M309" i="13"/>
  <c r="H309" i="13"/>
  <c r="I309" i="13" s="1"/>
  <c r="M308" i="13"/>
  <c r="H308" i="13"/>
  <c r="I308" i="13" s="1"/>
  <c r="M307" i="13"/>
  <c r="H307" i="13"/>
  <c r="I307" i="13" s="1"/>
  <c r="M306" i="13"/>
  <c r="I306" i="13"/>
  <c r="H306" i="13"/>
  <c r="M305" i="13"/>
  <c r="I305" i="13"/>
  <c r="H305" i="13"/>
  <c r="M304" i="13"/>
  <c r="I304" i="13"/>
  <c r="H304" i="13"/>
  <c r="M303" i="13"/>
  <c r="I303" i="13"/>
  <c r="H303" i="13"/>
  <c r="M302" i="13"/>
  <c r="H302" i="13"/>
  <c r="I302" i="13" s="1"/>
  <c r="M301" i="13"/>
  <c r="H301" i="13"/>
  <c r="I301" i="13" s="1"/>
  <c r="M300" i="13"/>
  <c r="H300" i="13"/>
  <c r="I300" i="13" s="1"/>
  <c r="M299" i="13"/>
  <c r="H299" i="13"/>
  <c r="I299" i="13" s="1"/>
  <c r="M298" i="13"/>
  <c r="I298" i="13"/>
  <c r="H298" i="13"/>
  <c r="M297" i="13"/>
  <c r="I297" i="13"/>
  <c r="H297" i="13"/>
  <c r="M296" i="13"/>
  <c r="I296" i="13"/>
  <c r="H296" i="13"/>
  <c r="M295" i="13"/>
  <c r="I295" i="13"/>
  <c r="H295" i="13"/>
  <c r="M294" i="13"/>
  <c r="H294" i="13"/>
  <c r="I294" i="13" s="1"/>
  <c r="M293" i="13"/>
  <c r="H293" i="13"/>
  <c r="I293" i="13" s="1"/>
  <c r="M292" i="13"/>
  <c r="H292" i="13"/>
  <c r="I292" i="13" s="1"/>
  <c r="M291" i="13"/>
  <c r="H291" i="13"/>
  <c r="I291" i="13" s="1"/>
  <c r="M290" i="13"/>
  <c r="I290" i="13"/>
  <c r="H290" i="13"/>
  <c r="M289" i="13"/>
  <c r="I289" i="13"/>
  <c r="H289" i="13"/>
  <c r="M288" i="13"/>
  <c r="I288" i="13"/>
  <c r="H288" i="13"/>
  <c r="M287" i="13"/>
  <c r="I287" i="13"/>
  <c r="H287" i="13"/>
  <c r="M286" i="13"/>
  <c r="H286" i="13"/>
  <c r="I286" i="13" s="1"/>
  <c r="M285" i="13"/>
  <c r="H285" i="13"/>
  <c r="I285" i="13" s="1"/>
  <c r="M284" i="13"/>
  <c r="H284" i="13"/>
  <c r="I284" i="13" s="1"/>
  <c r="L281" i="13"/>
  <c r="J281" i="13"/>
  <c r="H281" i="13"/>
  <c r="I281" i="13" s="1"/>
  <c r="L280" i="13"/>
  <c r="J280" i="13"/>
  <c r="H280" i="13"/>
  <c r="I280" i="13" s="1"/>
  <c r="M279" i="13"/>
  <c r="H279" i="13"/>
  <c r="I279" i="13" s="1"/>
  <c r="M278" i="13"/>
  <c r="H278" i="13"/>
  <c r="I278" i="13" s="1"/>
  <c r="M277" i="13"/>
  <c r="H277" i="13"/>
  <c r="I277" i="13" s="1"/>
  <c r="M276" i="13"/>
  <c r="I276" i="13"/>
  <c r="H276" i="13"/>
  <c r="M275" i="13"/>
  <c r="I275" i="13"/>
  <c r="H275" i="13"/>
  <c r="M274" i="13"/>
  <c r="I274" i="13"/>
  <c r="H274" i="13"/>
  <c r="M273" i="13"/>
  <c r="I273" i="13"/>
  <c r="H273" i="13"/>
  <c r="M272" i="13"/>
  <c r="H272" i="13"/>
  <c r="I272" i="13" s="1"/>
  <c r="M271" i="13"/>
  <c r="H271" i="13"/>
  <c r="I271" i="13" s="1"/>
  <c r="M270" i="13"/>
  <c r="H270" i="13"/>
  <c r="I270" i="13" s="1"/>
  <c r="M269" i="13"/>
  <c r="H269" i="13"/>
  <c r="I269" i="13" s="1"/>
  <c r="M268" i="13"/>
  <c r="I268" i="13"/>
  <c r="H268" i="13"/>
  <c r="M267" i="13"/>
  <c r="I267" i="13"/>
  <c r="H267" i="13"/>
  <c r="M266" i="13"/>
  <c r="I266" i="13"/>
  <c r="H266" i="13"/>
  <c r="M265" i="13"/>
  <c r="I265" i="13"/>
  <c r="H265" i="13"/>
  <c r="M264" i="13"/>
  <c r="H264" i="13"/>
  <c r="I264" i="13" s="1"/>
  <c r="M263" i="13"/>
  <c r="H263" i="13"/>
  <c r="I263" i="13" s="1"/>
  <c r="M262" i="13"/>
  <c r="H262" i="13"/>
  <c r="I262" i="13" s="1"/>
  <c r="M261" i="13"/>
  <c r="H261" i="13"/>
  <c r="I261" i="13" s="1"/>
  <c r="M260" i="13"/>
  <c r="I260" i="13"/>
  <c r="H260" i="13"/>
  <c r="M259" i="13"/>
  <c r="I259" i="13"/>
  <c r="H259" i="13"/>
  <c r="M258" i="13"/>
  <c r="I258" i="13"/>
  <c r="H258" i="13"/>
  <c r="M257" i="13"/>
  <c r="M280" i="13" s="1"/>
  <c r="M281" i="13" s="1"/>
  <c r="I257" i="13"/>
  <c r="H257" i="13"/>
  <c r="M256" i="13"/>
  <c r="H256" i="13"/>
  <c r="I256" i="13" s="1"/>
  <c r="L253" i="13"/>
  <c r="J253" i="13"/>
  <c r="I253" i="13"/>
  <c r="H253" i="13"/>
  <c r="L252" i="13"/>
  <c r="J252" i="13"/>
  <c r="I252" i="13"/>
  <c r="H252" i="13"/>
  <c r="M251" i="13"/>
  <c r="I251" i="13"/>
  <c r="H251" i="13"/>
  <c r="M250" i="13"/>
  <c r="H250" i="13"/>
  <c r="I250" i="13" s="1"/>
  <c r="M249" i="13"/>
  <c r="H249" i="13"/>
  <c r="I249" i="13" s="1"/>
  <c r="M248" i="13"/>
  <c r="H248" i="13"/>
  <c r="I248" i="13" s="1"/>
  <c r="M247" i="13"/>
  <c r="H247" i="13"/>
  <c r="I247" i="13" s="1"/>
  <c r="M246" i="13"/>
  <c r="I246" i="13"/>
  <c r="H246" i="13"/>
  <c r="M245" i="13"/>
  <c r="I245" i="13"/>
  <c r="H245" i="13"/>
  <c r="M244" i="13"/>
  <c r="I244" i="13"/>
  <c r="H244" i="13"/>
  <c r="M243" i="13"/>
  <c r="I243" i="13"/>
  <c r="H243" i="13"/>
  <c r="M242" i="13"/>
  <c r="H242" i="13"/>
  <c r="I242" i="13" s="1"/>
  <c r="M241" i="13"/>
  <c r="H241" i="13"/>
  <c r="I241" i="13" s="1"/>
  <c r="M240" i="13"/>
  <c r="H240" i="13"/>
  <c r="I240" i="13" s="1"/>
  <c r="M239" i="13"/>
  <c r="H239" i="13"/>
  <c r="I239" i="13" s="1"/>
  <c r="M238" i="13"/>
  <c r="I238" i="13"/>
  <c r="H238" i="13"/>
  <c r="M237" i="13"/>
  <c r="I237" i="13"/>
  <c r="H237" i="13"/>
  <c r="M236" i="13"/>
  <c r="I236" i="13"/>
  <c r="H236" i="13"/>
  <c r="M235" i="13"/>
  <c r="I235" i="13"/>
  <c r="H235" i="13"/>
  <c r="M234" i="13"/>
  <c r="H234" i="13"/>
  <c r="I234" i="13" s="1"/>
  <c r="M233" i="13"/>
  <c r="H233" i="13"/>
  <c r="I233" i="13" s="1"/>
  <c r="M232" i="13"/>
  <c r="H232" i="13"/>
  <c r="I232" i="13" s="1"/>
  <c r="M231" i="13"/>
  <c r="H231" i="13"/>
  <c r="I231" i="13" s="1"/>
  <c r="L228" i="13"/>
  <c r="J228" i="13"/>
  <c r="H228" i="13"/>
  <c r="I228" i="13" s="1"/>
  <c r="L227" i="13"/>
  <c r="J227" i="13"/>
  <c r="H227" i="13"/>
  <c r="I227" i="13" s="1"/>
  <c r="M226" i="13"/>
  <c r="H226" i="13"/>
  <c r="I226" i="13" s="1"/>
  <c r="M225" i="13"/>
  <c r="H225" i="13"/>
  <c r="I225" i="13" s="1"/>
  <c r="M224" i="13"/>
  <c r="H224" i="13"/>
  <c r="I224" i="13" s="1"/>
  <c r="M223" i="13"/>
  <c r="I223" i="13"/>
  <c r="H223" i="13"/>
  <c r="M222" i="13"/>
  <c r="I222" i="13"/>
  <c r="H222" i="13"/>
  <c r="M221" i="13"/>
  <c r="I221" i="13"/>
  <c r="H221" i="13"/>
  <c r="M220" i="13"/>
  <c r="H220" i="13"/>
  <c r="I220" i="13" s="1"/>
  <c r="M219" i="13"/>
  <c r="H219" i="13"/>
  <c r="I219" i="13" s="1"/>
  <c r="M218" i="13"/>
  <c r="H218" i="13"/>
  <c r="I218" i="13" s="1"/>
  <c r="M217" i="13"/>
  <c r="H217" i="13"/>
  <c r="I217" i="13" s="1"/>
  <c r="M216" i="13"/>
  <c r="H216" i="13"/>
  <c r="I216" i="13" s="1"/>
  <c r="M215" i="13"/>
  <c r="I215" i="13"/>
  <c r="H215" i="13"/>
  <c r="M214" i="13"/>
  <c r="I214" i="13"/>
  <c r="H214" i="13"/>
  <c r="M213" i="13"/>
  <c r="I213" i="13"/>
  <c r="H213" i="13"/>
  <c r="M212" i="13"/>
  <c r="H212" i="13"/>
  <c r="I212" i="13" s="1"/>
  <c r="M211" i="13"/>
  <c r="H211" i="13"/>
  <c r="I211" i="13" s="1"/>
  <c r="M210" i="13"/>
  <c r="H210" i="13"/>
  <c r="I210" i="13" s="1"/>
  <c r="M209" i="13"/>
  <c r="H209" i="13"/>
  <c r="I209" i="13" s="1"/>
  <c r="M208" i="13"/>
  <c r="H208" i="13"/>
  <c r="I208" i="13" s="1"/>
  <c r="M207" i="13"/>
  <c r="I207" i="13"/>
  <c r="H207" i="13"/>
  <c r="M206" i="13"/>
  <c r="I206" i="13"/>
  <c r="H206" i="13"/>
  <c r="M205" i="13"/>
  <c r="I205" i="13"/>
  <c r="H205" i="13"/>
  <c r="M204" i="13"/>
  <c r="H204" i="13"/>
  <c r="I204" i="13" s="1"/>
  <c r="M203" i="13"/>
  <c r="H203" i="13"/>
  <c r="I203" i="13" s="1"/>
  <c r="M202" i="13"/>
  <c r="H202" i="13"/>
  <c r="I202" i="13" s="1"/>
  <c r="M201" i="13"/>
  <c r="H201" i="13"/>
  <c r="I201" i="13" s="1"/>
  <c r="M200" i="13"/>
  <c r="H200" i="13"/>
  <c r="I200" i="13" s="1"/>
  <c r="M199" i="13"/>
  <c r="I199" i="13"/>
  <c r="H199" i="13"/>
  <c r="L196" i="13"/>
  <c r="J196" i="13"/>
  <c r="I196" i="13"/>
  <c r="H196" i="13"/>
  <c r="L195" i="13"/>
  <c r="J195" i="13"/>
  <c r="H195" i="13"/>
  <c r="M194" i="13"/>
  <c r="I194" i="13"/>
  <c r="H194" i="13"/>
  <c r="M193" i="13"/>
  <c r="I193" i="13"/>
  <c r="H193" i="13"/>
  <c r="M192" i="13"/>
  <c r="I192" i="13"/>
  <c r="H192" i="13"/>
  <c r="M191" i="13"/>
  <c r="I191" i="13"/>
  <c r="H191" i="13"/>
  <c r="M190" i="13"/>
  <c r="H190" i="13"/>
  <c r="I190" i="13" s="1"/>
  <c r="M189" i="13"/>
  <c r="I189" i="13"/>
  <c r="H189" i="13"/>
  <c r="M188" i="13"/>
  <c r="H188" i="13"/>
  <c r="I188" i="13" s="1"/>
  <c r="M187" i="13"/>
  <c r="H187" i="13"/>
  <c r="I187" i="13" s="1"/>
  <c r="M186" i="13"/>
  <c r="H186" i="13"/>
  <c r="I186" i="13" s="1"/>
  <c r="M185" i="13"/>
  <c r="I185" i="13"/>
  <c r="H185" i="13"/>
  <c r="M184" i="13"/>
  <c r="H184" i="13"/>
  <c r="I184" i="13" s="1"/>
  <c r="M183" i="13"/>
  <c r="I183" i="13"/>
  <c r="H183" i="13"/>
  <c r="M182" i="13"/>
  <c r="H182" i="13"/>
  <c r="I182" i="13" s="1"/>
  <c r="M181" i="13"/>
  <c r="H181" i="13"/>
  <c r="I181" i="13" s="1"/>
  <c r="M180" i="13"/>
  <c r="H180" i="13"/>
  <c r="I180" i="13" s="1"/>
  <c r="M179" i="13"/>
  <c r="I179" i="13"/>
  <c r="H179" i="13"/>
  <c r="M178" i="13"/>
  <c r="H178" i="13"/>
  <c r="I178" i="13" s="1"/>
  <c r="M177" i="13"/>
  <c r="I177" i="13"/>
  <c r="H177" i="13"/>
  <c r="M176" i="13"/>
  <c r="H176" i="13"/>
  <c r="I176" i="13" s="1"/>
  <c r="M175" i="13"/>
  <c r="I175" i="13"/>
  <c r="H175" i="13"/>
  <c r="M174" i="13"/>
  <c r="H174" i="13"/>
  <c r="I174" i="13" s="1"/>
  <c r="M173" i="13"/>
  <c r="H173" i="13"/>
  <c r="I173" i="13" s="1"/>
  <c r="M172" i="13"/>
  <c r="H172" i="13"/>
  <c r="I172" i="13" s="1"/>
  <c r="M171" i="13"/>
  <c r="I171" i="13"/>
  <c r="H171" i="13"/>
  <c r="M170" i="13"/>
  <c r="H170" i="13"/>
  <c r="I170" i="13" s="1"/>
  <c r="M169" i="13"/>
  <c r="I169" i="13"/>
  <c r="H169" i="13"/>
  <c r="M168" i="13"/>
  <c r="H168" i="13"/>
  <c r="I168" i="13" s="1"/>
  <c r="M167" i="13"/>
  <c r="I167" i="13"/>
  <c r="H167" i="13"/>
  <c r="M166" i="13"/>
  <c r="H166" i="13"/>
  <c r="I166" i="13" s="1"/>
  <c r="M165" i="13"/>
  <c r="H165" i="13"/>
  <c r="I165" i="13" s="1"/>
  <c r="M164" i="13"/>
  <c r="H164" i="13"/>
  <c r="I164" i="13" s="1"/>
  <c r="M163" i="13"/>
  <c r="I163" i="13"/>
  <c r="H163" i="13"/>
  <c r="M162" i="13"/>
  <c r="H162" i="13"/>
  <c r="I162" i="13" s="1"/>
  <c r="M161" i="13"/>
  <c r="I161" i="13"/>
  <c r="H161" i="13"/>
  <c r="M160" i="13"/>
  <c r="H160" i="13"/>
  <c r="I160" i="13" s="1"/>
  <c r="M159" i="13"/>
  <c r="I159" i="13"/>
  <c r="H159" i="13"/>
  <c r="M158" i="13"/>
  <c r="H158" i="13"/>
  <c r="I158" i="13" s="1"/>
  <c r="M157" i="13"/>
  <c r="H157" i="13"/>
  <c r="I157" i="13" s="1"/>
  <c r="M156" i="13"/>
  <c r="H156" i="13"/>
  <c r="I156" i="13" s="1"/>
  <c r="M252" i="13" l="1"/>
  <c r="M253" i="13" s="1"/>
  <c r="M195" i="13"/>
  <c r="M423" i="13"/>
  <c r="M424" i="13" s="1"/>
  <c r="M722" i="13"/>
  <c r="M723" i="13" s="1"/>
  <c r="H1201" i="13"/>
  <c r="I195" i="13"/>
  <c r="M227" i="13"/>
  <c r="M228" i="13" s="1"/>
  <c r="M310" i="13"/>
  <c r="M311" i="13" s="1"/>
  <c r="M435" i="13"/>
  <c r="M436" i="13" s="1"/>
  <c r="M359" i="13"/>
  <c r="M360" i="13" s="1"/>
  <c r="M626" i="13"/>
  <c r="M627" i="13" s="1"/>
  <c r="M679" i="13"/>
  <c r="M680" i="13" s="1"/>
  <c r="M1148" i="13"/>
  <c r="M1149" i="13" s="1"/>
  <c r="J1201" i="13"/>
  <c r="M846" i="13"/>
  <c r="M847" i="13" s="1"/>
  <c r="M1196" i="13"/>
  <c r="M1197" i="13" s="1"/>
  <c r="L1201" i="13"/>
  <c r="M611" i="13"/>
  <c r="M612" i="13" s="1"/>
  <c r="M695" i="13"/>
  <c r="M696" i="13" s="1"/>
  <c r="M876" i="13"/>
  <c r="M877" i="13" s="1"/>
  <c r="M1114" i="13"/>
  <c r="M1115" i="13" s="1"/>
  <c r="M915" i="13"/>
  <c r="M916" i="13" s="1"/>
  <c r="M959" i="13"/>
  <c r="M960" i="13" s="1"/>
  <c r="M672" i="13"/>
  <c r="M673" i="13" s="1"/>
  <c r="M812" i="13"/>
  <c r="M813" i="13" s="1"/>
  <c r="M1201" i="13" l="1"/>
  <c r="M196" i="13"/>
  <c r="L323" i="4" l="1"/>
  <c r="L316" i="4"/>
  <c r="L317" i="4"/>
  <c r="L315" i="4"/>
  <c r="L285" i="4"/>
  <c r="L286" i="4"/>
  <c r="L289" i="4"/>
  <c r="L292" i="4"/>
  <c r="L295" i="4"/>
  <c r="L297" i="4"/>
  <c r="L299" i="4"/>
  <c r="L300" i="4"/>
  <c r="L301" i="4"/>
  <c r="L302" i="4"/>
  <c r="L303" i="4"/>
  <c r="L304" i="4"/>
  <c r="L305" i="4"/>
  <c r="L306" i="4"/>
  <c r="L307" i="4"/>
  <c r="L308" i="4"/>
  <c r="L309" i="4"/>
  <c r="L257" i="4"/>
  <c r="L258" i="4"/>
  <c r="L261" i="4"/>
  <c r="L262" i="4"/>
  <c r="L265" i="4"/>
  <c r="L268" i="4"/>
  <c r="L270" i="4"/>
  <c r="L271" i="4"/>
  <c r="L273" i="4"/>
  <c r="L274" i="4"/>
  <c r="L275" i="4"/>
  <c r="L276" i="4"/>
  <c r="L277" i="4"/>
  <c r="L278" i="4"/>
  <c r="L279" i="4"/>
  <c r="L232" i="4"/>
  <c r="L233" i="4"/>
  <c r="L240" i="4"/>
  <c r="L242" i="4"/>
  <c r="L244" i="4"/>
  <c r="L245" i="4"/>
  <c r="L246" i="4"/>
  <c r="L248" i="4"/>
  <c r="L249" i="4"/>
  <c r="L250" i="4"/>
  <c r="L251" i="4"/>
  <c r="L200" i="4"/>
  <c r="L201" i="4"/>
  <c r="L204" i="4"/>
  <c r="L205" i="4"/>
  <c r="L208" i="4"/>
  <c r="L211" i="4"/>
  <c r="L213" i="4"/>
  <c r="L215" i="4"/>
  <c r="L216" i="4"/>
  <c r="L218" i="4"/>
  <c r="L219" i="4"/>
  <c r="L220" i="4"/>
  <c r="L221" i="4"/>
  <c r="L222" i="4"/>
  <c r="L223" i="4"/>
  <c r="L224" i="4"/>
  <c r="L225" i="4"/>
  <c r="L226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K1201" i="12"/>
  <c r="G1201" i="12"/>
  <c r="F1201" i="12"/>
  <c r="E1201" i="12"/>
  <c r="D1201" i="12"/>
  <c r="H1197" i="12"/>
  <c r="I1197" i="12" s="1"/>
  <c r="L1196" i="12"/>
  <c r="L1197" i="12" s="1"/>
  <c r="J1196" i="12"/>
  <c r="J1197" i="12" s="1"/>
  <c r="I1196" i="12"/>
  <c r="H1196" i="12"/>
  <c r="M1195" i="12"/>
  <c r="H1195" i="12"/>
  <c r="I1195" i="12" s="1"/>
  <c r="M1194" i="12"/>
  <c r="I1194" i="12"/>
  <c r="H1194" i="12"/>
  <c r="M1193" i="12"/>
  <c r="I1193" i="12"/>
  <c r="H1193" i="12"/>
  <c r="M1192" i="12"/>
  <c r="H1192" i="12"/>
  <c r="I1192" i="12" s="1"/>
  <c r="M1191" i="12"/>
  <c r="H1191" i="12"/>
  <c r="I1191" i="12" s="1"/>
  <c r="M1190" i="12"/>
  <c r="I1190" i="12"/>
  <c r="H1190" i="12"/>
  <c r="M1189" i="12"/>
  <c r="H1189" i="12"/>
  <c r="I1189" i="12" s="1"/>
  <c r="M1188" i="12"/>
  <c r="I1188" i="12"/>
  <c r="H1188" i="12"/>
  <c r="M1187" i="12"/>
  <c r="H1187" i="12"/>
  <c r="I1187" i="12" s="1"/>
  <c r="M1186" i="12"/>
  <c r="I1186" i="12"/>
  <c r="H1186" i="12"/>
  <c r="H1183" i="12"/>
  <c r="I1183" i="12" s="1"/>
  <c r="L1182" i="12"/>
  <c r="L1183" i="12" s="1"/>
  <c r="J1182" i="12"/>
  <c r="J1183" i="12" s="1"/>
  <c r="I1182" i="12"/>
  <c r="H1182" i="12"/>
  <c r="M1181" i="12"/>
  <c r="H1181" i="12"/>
  <c r="I1181" i="12" s="1"/>
  <c r="M1180" i="12"/>
  <c r="I1180" i="12"/>
  <c r="H1180" i="12"/>
  <c r="M1179" i="12"/>
  <c r="I1179" i="12"/>
  <c r="H1179" i="12"/>
  <c r="M1178" i="12"/>
  <c r="H1178" i="12"/>
  <c r="I1178" i="12" s="1"/>
  <c r="M1177" i="12"/>
  <c r="H1177" i="12"/>
  <c r="I1177" i="12" s="1"/>
  <c r="M1176" i="12"/>
  <c r="H1176" i="12"/>
  <c r="I1176" i="12" s="1"/>
  <c r="M1175" i="12"/>
  <c r="H1175" i="12"/>
  <c r="I1175" i="12" s="1"/>
  <c r="M1174" i="12"/>
  <c r="I1174" i="12"/>
  <c r="H1174" i="12"/>
  <c r="M1173" i="12"/>
  <c r="H1173" i="12"/>
  <c r="I1173" i="12" s="1"/>
  <c r="M1172" i="12"/>
  <c r="I1172" i="12"/>
  <c r="H1172" i="12"/>
  <c r="M1171" i="12"/>
  <c r="I1171" i="12"/>
  <c r="H1171" i="12"/>
  <c r="M1170" i="12"/>
  <c r="H1170" i="12"/>
  <c r="I1170" i="12" s="1"/>
  <c r="M1169" i="12"/>
  <c r="H1169" i="12"/>
  <c r="I1169" i="12" s="1"/>
  <c r="M1168" i="12"/>
  <c r="H1168" i="12"/>
  <c r="I1168" i="12" s="1"/>
  <c r="M1167" i="12"/>
  <c r="H1167" i="12"/>
  <c r="I1167" i="12" s="1"/>
  <c r="M1166" i="12"/>
  <c r="I1166" i="12"/>
  <c r="H1166" i="12"/>
  <c r="M1165" i="12"/>
  <c r="H1165" i="12"/>
  <c r="I1165" i="12" s="1"/>
  <c r="M1164" i="12"/>
  <c r="I1164" i="12"/>
  <c r="H1164" i="12"/>
  <c r="M1163" i="12"/>
  <c r="I1163" i="12"/>
  <c r="H1163" i="12"/>
  <c r="M1162" i="12"/>
  <c r="H1162" i="12"/>
  <c r="I1162" i="12" s="1"/>
  <c r="M1161" i="12"/>
  <c r="H1161" i="12"/>
  <c r="I1161" i="12" s="1"/>
  <c r="M1160" i="12"/>
  <c r="I1160" i="12"/>
  <c r="H1160" i="12"/>
  <c r="M1159" i="12"/>
  <c r="H1159" i="12"/>
  <c r="I1159" i="12" s="1"/>
  <c r="M1158" i="12"/>
  <c r="I1158" i="12"/>
  <c r="H1158" i="12"/>
  <c r="M1157" i="12"/>
  <c r="H1157" i="12"/>
  <c r="I1157" i="12" s="1"/>
  <c r="M1156" i="12"/>
  <c r="I1156" i="12"/>
  <c r="H1156" i="12"/>
  <c r="M1155" i="12"/>
  <c r="I1155" i="12"/>
  <c r="H1155" i="12"/>
  <c r="M1154" i="12"/>
  <c r="H1154" i="12"/>
  <c r="I1154" i="12" s="1"/>
  <c r="M1153" i="12"/>
  <c r="H1153" i="12"/>
  <c r="I1153" i="12" s="1"/>
  <c r="M1152" i="12"/>
  <c r="M1182" i="12" s="1"/>
  <c r="M1183" i="12" s="1"/>
  <c r="I1152" i="12"/>
  <c r="H1152" i="12"/>
  <c r="L1149" i="12"/>
  <c r="J1149" i="12"/>
  <c r="H1149" i="12"/>
  <c r="I1149" i="12" s="1"/>
  <c r="L1148" i="12"/>
  <c r="J1148" i="12"/>
  <c r="H1148" i="12"/>
  <c r="I1148" i="12" s="1"/>
  <c r="M1147" i="12"/>
  <c r="H1147" i="12"/>
  <c r="I1147" i="12" s="1"/>
  <c r="M1146" i="12"/>
  <c r="H1146" i="12"/>
  <c r="I1146" i="12" s="1"/>
  <c r="M1145" i="12"/>
  <c r="H1145" i="12"/>
  <c r="I1145" i="12" s="1"/>
  <c r="M1144" i="12"/>
  <c r="I1144" i="12"/>
  <c r="H1144" i="12"/>
  <c r="M1143" i="12"/>
  <c r="H1143" i="12"/>
  <c r="I1143" i="12" s="1"/>
  <c r="M1142" i="12"/>
  <c r="I1142" i="12"/>
  <c r="H1142" i="12"/>
  <c r="M1141" i="12"/>
  <c r="I1141" i="12"/>
  <c r="H1141" i="12"/>
  <c r="M1140" i="12"/>
  <c r="H1140" i="12"/>
  <c r="I1140" i="12" s="1"/>
  <c r="M1139" i="12"/>
  <c r="H1139" i="12"/>
  <c r="I1139" i="12" s="1"/>
  <c r="M1138" i="12"/>
  <c r="H1138" i="12"/>
  <c r="I1138" i="12" s="1"/>
  <c r="M1137" i="12"/>
  <c r="H1137" i="12"/>
  <c r="I1137" i="12" s="1"/>
  <c r="M1136" i="12"/>
  <c r="I1136" i="12"/>
  <c r="H1136" i="12"/>
  <c r="M1135" i="12"/>
  <c r="H1135" i="12"/>
  <c r="I1135" i="12" s="1"/>
  <c r="M1134" i="12"/>
  <c r="I1134" i="12"/>
  <c r="H1134" i="12"/>
  <c r="M1133" i="12"/>
  <c r="I1133" i="12"/>
  <c r="H1133" i="12"/>
  <c r="M1132" i="12"/>
  <c r="H1132" i="12"/>
  <c r="I1132" i="12" s="1"/>
  <c r="M1131" i="12"/>
  <c r="H1131" i="12"/>
  <c r="I1131" i="12" s="1"/>
  <c r="M1130" i="12"/>
  <c r="H1130" i="12"/>
  <c r="I1130" i="12" s="1"/>
  <c r="M1129" i="12"/>
  <c r="H1129" i="12"/>
  <c r="I1129" i="12" s="1"/>
  <c r="M1128" i="12"/>
  <c r="I1128" i="12"/>
  <c r="H1128" i="12"/>
  <c r="M1127" i="12"/>
  <c r="H1127" i="12"/>
  <c r="I1127" i="12" s="1"/>
  <c r="M1126" i="12"/>
  <c r="I1126" i="12"/>
  <c r="H1126" i="12"/>
  <c r="M1125" i="12"/>
  <c r="I1125" i="12"/>
  <c r="H1125" i="12"/>
  <c r="M1124" i="12"/>
  <c r="H1124" i="12"/>
  <c r="I1124" i="12" s="1"/>
  <c r="M1123" i="12"/>
  <c r="H1123" i="12"/>
  <c r="I1123" i="12" s="1"/>
  <c r="M1122" i="12"/>
  <c r="I1122" i="12"/>
  <c r="H1122" i="12"/>
  <c r="M1121" i="12"/>
  <c r="H1121" i="12"/>
  <c r="I1121" i="12" s="1"/>
  <c r="M1120" i="12"/>
  <c r="I1120" i="12"/>
  <c r="H1120" i="12"/>
  <c r="M1119" i="12"/>
  <c r="H1119" i="12"/>
  <c r="I1119" i="12" s="1"/>
  <c r="M1118" i="12"/>
  <c r="I1118" i="12"/>
  <c r="H1118" i="12"/>
  <c r="H1115" i="12"/>
  <c r="I1115" i="12" s="1"/>
  <c r="L1114" i="12"/>
  <c r="L1115" i="12" s="1"/>
  <c r="J1114" i="12"/>
  <c r="J1115" i="12" s="1"/>
  <c r="I1114" i="12"/>
  <c r="H1114" i="12"/>
  <c r="M1113" i="12"/>
  <c r="H1113" i="12"/>
  <c r="I1113" i="12" s="1"/>
  <c r="M1112" i="12"/>
  <c r="I1112" i="12"/>
  <c r="H1112" i="12"/>
  <c r="M1111" i="12"/>
  <c r="I1111" i="12"/>
  <c r="H1111" i="12"/>
  <c r="M1110" i="12"/>
  <c r="H1110" i="12"/>
  <c r="I1110" i="12" s="1"/>
  <c r="M1109" i="12"/>
  <c r="H1109" i="12"/>
  <c r="I1109" i="12" s="1"/>
  <c r="M1108" i="12"/>
  <c r="H1108" i="12"/>
  <c r="I1108" i="12" s="1"/>
  <c r="M1107" i="12"/>
  <c r="H1107" i="12"/>
  <c r="I1107" i="12" s="1"/>
  <c r="M1106" i="12"/>
  <c r="I1106" i="12"/>
  <c r="H1106" i="12"/>
  <c r="M1105" i="12"/>
  <c r="H1105" i="12"/>
  <c r="I1105" i="12" s="1"/>
  <c r="M1104" i="12"/>
  <c r="I1104" i="12"/>
  <c r="H1104" i="12"/>
  <c r="M1103" i="12"/>
  <c r="I1103" i="12"/>
  <c r="H1103" i="12"/>
  <c r="M1102" i="12"/>
  <c r="H1102" i="12"/>
  <c r="I1102" i="12" s="1"/>
  <c r="M1101" i="12"/>
  <c r="H1101" i="12"/>
  <c r="I1101" i="12" s="1"/>
  <c r="M1100" i="12"/>
  <c r="H1100" i="12"/>
  <c r="I1100" i="12" s="1"/>
  <c r="M1099" i="12"/>
  <c r="H1099" i="12"/>
  <c r="I1099" i="12" s="1"/>
  <c r="M1098" i="12"/>
  <c r="I1098" i="12"/>
  <c r="H1098" i="12"/>
  <c r="M1097" i="12"/>
  <c r="H1097" i="12"/>
  <c r="I1097" i="12" s="1"/>
  <c r="M1096" i="12"/>
  <c r="I1096" i="12"/>
  <c r="H1096" i="12"/>
  <c r="M1095" i="12"/>
  <c r="I1095" i="12"/>
  <c r="H1095" i="12"/>
  <c r="M1094" i="12"/>
  <c r="H1094" i="12"/>
  <c r="I1094" i="12" s="1"/>
  <c r="M1093" i="12"/>
  <c r="H1093" i="12"/>
  <c r="I1093" i="12" s="1"/>
  <c r="M1092" i="12"/>
  <c r="H1092" i="12"/>
  <c r="I1092" i="12" s="1"/>
  <c r="M1091" i="12"/>
  <c r="H1091" i="12"/>
  <c r="I1091" i="12" s="1"/>
  <c r="M1090" i="12"/>
  <c r="I1090" i="12"/>
  <c r="H1090" i="12"/>
  <c r="M1089" i="12"/>
  <c r="H1089" i="12"/>
  <c r="I1089" i="12" s="1"/>
  <c r="M1088" i="12"/>
  <c r="I1088" i="12"/>
  <c r="H1088" i="12"/>
  <c r="M1087" i="12"/>
  <c r="I1087" i="12"/>
  <c r="H1087" i="12"/>
  <c r="M1086" i="12"/>
  <c r="H1086" i="12"/>
  <c r="I1086" i="12" s="1"/>
  <c r="M1085" i="12"/>
  <c r="H1085" i="12"/>
  <c r="I1085" i="12" s="1"/>
  <c r="M1084" i="12"/>
  <c r="H1084" i="12"/>
  <c r="I1084" i="12" s="1"/>
  <c r="M1083" i="12"/>
  <c r="H1083" i="12"/>
  <c r="I1083" i="12" s="1"/>
  <c r="L1080" i="12"/>
  <c r="H1080" i="12"/>
  <c r="I1080" i="12" s="1"/>
  <c r="L1079" i="12"/>
  <c r="J1079" i="12"/>
  <c r="J1080" i="12" s="1"/>
  <c r="H1079" i="12"/>
  <c r="I1079" i="12" s="1"/>
  <c r="M1078" i="12"/>
  <c r="H1078" i="12"/>
  <c r="I1078" i="12" s="1"/>
  <c r="M1077" i="12"/>
  <c r="H1077" i="12"/>
  <c r="I1077" i="12" s="1"/>
  <c r="M1076" i="12"/>
  <c r="I1076" i="12"/>
  <c r="H1076" i="12"/>
  <c r="M1075" i="12"/>
  <c r="H1075" i="12"/>
  <c r="I1075" i="12" s="1"/>
  <c r="M1074" i="12"/>
  <c r="I1074" i="12"/>
  <c r="H1074" i="12"/>
  <c r="M1073" i="12"/>
  <c r="I1073" i="12"/>
  <c r="H1073" i="12"/>
  <c r="M1072" i="12"/>
  <c r="H1072" i="12"/>
  <c r="I1072" i="12" s="1"/>
  <c r="M1071" i="12"/>
  <c r="H1071" i="12"/>
  <c r="I1071" i="12" s="1"/>
  <c r="M1070" i="12"/>
  <c r="H1070" i="12"/>
  <c r="I1070" i="12" s="1"/>
  <c r="M1069" i="12"/>
  <c r="H1069" i="12"/>
  <c r="I1069" i="12" s="1"/>
  <c r="M1068" i="12"/>
  <c r="I1068" i="12"/>
  <c r="H1068" i="12"/>
  <c r="M1067" i="12"/>
  <c r="H1067" i="12"/>
  <c r="I1067" i="12" s="1"/>
  <c r="M1066" i="12"/>
  <c r="I1066" i="12"/>
  <c r="H1066" i="12"/>
  <c r="M1065" i="12"/>
  <c r="I1065" i="12"/>
  <c r="H1065" i="12"/>
  <c r="M1064" i="12"/>
  <c r="H1064" i="12"/>
  <c r="I1064" i="12" s="1"/>
  <c r="M1063" i="12"/>
  <c r="H1063" i="12"/>
  <c r="I1063" i="12" s="1"/>
  <c r="M1062" i="12"/>
  <c r="H1062" i="12"/>
  <c r="I1062" i="12" s="1"/>
  <c r="M1061" i="12"/>
  <c r="H1061" i="12"/>
  <c r="I1061" i="12" s="1"/>
  <c r="M1060" i="12"/>
  <c r="I1060" i="12"/>
  <c r="H1060" i="12"/>
  <c r="M1059" i="12"/>
  <c r="I1059" i="12"/>
  <c r="H1059" i="12"/>
  <c r="M1058" i="12"/>
  <c r="I1058" i="12"/>
  <c r="H1058" i="12"/>
  <c r="M1057" i="12"/>
  <c r="I1057" i="12"/>
  <c r="H1057" i="12"/>
  <c r="M1056" i="12"/>
  <c r="H1056" i="12"/>
  <c r="I1056" i="12" s="1"/>
  <c r="J1053" i="12"/>
  <c r="I1053" i="12"/>
  <c r="H1053" i="12"/>
  <c r="L1052" i="12"/>
  <c r="L1053" i="12" s="1"/>
  <c r="J1052" i="12"/>
  <c r="I1052" i="12"/>
  <c r="H1052" i="12"/>
  <c r="M1051" i="12"/>
  <c r="I1051" i="12"/>
  <c r="H1051" i="12"/>
  <c r="M1050" i="12"/>
  <c r="H1050" i="12"/>
  <c r="I1050" i="12" s="1"/>
  <c r="M1049" i="12"/>
  <c r="H1049" i="12"/>
  <c r="I1049" i="12" s="1"/>
  <c r="M1048" i="12"/>
  <c r="H1048" i="12"/>
  <c r="I1048" i="12" s="1"/>
  <c r="H1047" i="12"/>
  <c r="I1047" i="12" s="1"/>
  <c r="J1044" i="12"/>
  <c r="I1044" i="12"/>
  <c r="H1044" i="12"/>
  <c r="L1043" i="12"/>
  <c r="L1044" i="12" s="1"/>
  <c r="J1043" i="12"/>
  <c r="I1043" i="12"/>
  <c r="H1043" i="12"/>
  <c r="M1042" i="12"/>
  <c r="I1042" i="12"/>
  <c r="H1042" i="12"/>
  <c r="M1041" i="12"/>
  <c r="H1041" i="12"/>
  <c r="I1041" i="12" s="1"/>
  <c r="M1040" i="12"/>
  <c r="H1040" i="12"/>
  <c r="I1040" i="12" s="1"/>
  <c r="M1039" i="12"/>
  <c r="H1039" i="12"/>
  <c r="I1039" i="12" s="1"/>
  <c r="M1038" i="12"/>
  <c r="H1038" i="12"/>
  <c r="I1038" i="12" s="1"/>
  <c r="M1037" i="12"/>
  <c r="I1037" i="12"/>
  <c r="H1037" i="12"/>
  <c r="M1036" i="12"/>
  <c r="I1036" i="12"/>
  <c r="H1036" i="12"/>
  <c r="M1035" i="12"/>
  <c r="I1035" i="12"/>
  <c r="H1035" i="12"/>
  <c r="M1034" i="12"/>
  <c r="I1034" i="12"/>
  <c r="H1034" i="12"/>
  <c r="M1033" i="12"/>
  <c r="H1033" i="12"/>
  <c r="I1033" i="12" s="1"/>
  <c r="M1032" i="12"/>
  <c r="H1032" i="12"/>
  <c r="I1032" i="12" s="1"/>
  <c r="M1031" i="12"/>
  <c r="H1031" i="12"/>
  <c r="I1031" i="12" s="1"/>
  <c r="M1030" i="12"/>
  <c r="H1030" i="12"/>
  <c r="I1030" i="12" s="1"/>
  <c r="M1029" i="12"/>
  <c r="I1029" i="12"/>
  <c r="H1029" i="12"/>
  <c r="M1028" i="12"/>
  <c r="I1028" i="12"/>
  <c r="H1028" i="12"/>
  <c r="M1027" i="12"/>
  <c r="I1027" i="12"/>
  <c r="H1027" i="12"/>
  <c r="M1026" i="12"/>
  <c r="I1026" i="12"/>
  <c r="H1026" i="12"/>
  <c r="M1025" i="12"/>
  <c r="H1025" i="12"/>
  <c r="I1025" i="12" s="1"/>
  <c r="M1024" i="12"/>
  <c r="H1024" i="12"/>
  <c r="I1024" i="12" s="1"/>
  <c r="M1023" i="12"/>
  <c r="H1023" i="12"/>
  <c r="I1023" i="12" s="1"/>
  <c r="M1022" i="12"/>
  <c r="H1022" i="12"/>
  <c r="I1022" i="12" s="1"/>
  <c r="M1021" i="12"/>
  <c r="I1021" i="12"/>
  <c r="H1021" i="12"/>
  <c r="M1020" i="12"/>
  <c r="I1020" i="12"/>
  <c r="H1020" i="12"/>
  <c r="M1019" i="12"/>
  <c r="I1019" i="12"/>
  <c r="H1019" i="12"/>
  <c r="M1018" i="12"/>
  <c r="I1018" i="12"/>
  <c r="H1018" i="12"/>
  <c r="M1017" i="12"/>
  <c r="H1017" i="12"/>
  <c r="I1017" i="12" s="1"/>
  <c r="M1016" i="12"/>
  <c r="H1016" i="12"/>
  <c r="I1016" i="12" s="1"/>
  <c r="M1015" i="12"/>
  <c r="H1015" i="12"/>
  <c r="I1015" i="12" s="1"/>
  <c r="M1014" i="12"/>
  <c r="M1043" i="12" s="1"/>
  <c r="M1044" i="12" s="1"/>
  <c r="H1014" i="12"/>
  <c r="I1014" i="12" s="1"/>
  <c r="L1011" i="12"/>
  <c r="H1011" i="12"/>
  <c r="I1011" i="12" s="1"/>
  <c r="L1010" i="12"/>
  <c r="J1010" i="12"/>
  <c r="J1011" i="12" s="1"/>
  <c r="H1010" i="12"/>
  <c r="I1010" i="12" s="1"/>
  <c r="M1009" i="12"/>
  <c r="H1009" i="12"/>
  <c r="I1009" i="12" s="1"/>
  <c r="M1008" i="12"/>
  <c r="H1008" i="12"/>
  <c r="I1008" i="12" s="1"/>
  <c r="M1007" i="12"/>
  <c r="I1007" i="12"/>
  <c r="H1007" i="12"/>
  <c r="M1006" i="12"/>
  <c r="I1006" i="12"/>
  <c r="H1006" i="12"/>
  <c r="M1005" i="12"/>
  <c r="I1005" i="12"/>
  <c r="H1005" i="12"/>
  <c r="M1004" i="12"/>
  <c r="I1004" i="12"/>
  <c r="H1004" i="12"/>
  <c r="M1003" i="12"/>
  <c r="H1003" i="12"/>
  <c r="I1003" i="12" s="1"/>
  <c r="M1002" i="12"/>
  <c r="H1002" i="12"/>
  <c r="I1002" i="12" s="1"/>
  <c r="M1001" i="12"/>
  <c r="H1001" i="12"/>
  <c r="I1001" i="12" s="1"/>
  <c r="M1000" i="12"/>
  <c r="H1000" i="12"/>
  <c r="I1000" i="12" s="1"/>
  <c r="M999" i="12"/>
  <c r="I999" i="12"/>
  <c r="H999" i="12"/>
  <c r="M998" i="12"/>
  <c r="I998" i="12"/>
  <c r="H998" i="12"/>
  <c r="M997" i="12"/>
  <c r="I997" i="12"/>
  <c r="H997" i="12"/>
  <c r="M996" i="12"/>
  <c r="I996" i="12"/>
  <c r="H996" i="12"/>
  <c r="M995" i="12"/>
  <c r="H995" i="12"/>
  <c r="I995" i="12" s="1"/>
  <c r="M994" i="12"/>
  <c r="H994" i="12"/>
  <c r="I994" i="12" s="1"/>
  <c r="M993" i="12"/>
  <c r="H993" i="12"/>
  <c r="I993" i="12" s="1"/>
  <c r="L990" i="12"/>
  <c r="J990" i="12"/>
  <c r="H990" i="12"/>
  <c r="I990" i="12" s="1"/>
  <c r="L989" i="12"/>
  <c r="J989" i="12"/>
  <c r="H989" i="12"/>
  <c r="I989" i="12" s="1"/>
  <c r="M988" i="12"/>
  <c r="H988" i="12"/>
  <c r="I988" i="12" s="1"/>
  <c r="M987" i="12"/>
  <c r="H987" i="12"/>
  <c r="I987" i="12" s="1"/>
  <c r="M986" i="12"/>
  <c r="H986" i="12"/>
  <c r="I986" i="12" s="1"/>
  <c r="M985" i="12"/>
  <c r="I985" i="12"/>
  <c r="H985" i="12"/>
  <c r="M984" i="12"/>
  <c r="I984" i="12"/>
  <c r="H984" i="12"/>
  <c r="M983" i="12"/>
  <c r="I983" i="12"/>
  <c r="H983" i="12"/>
  <c r="M982" i="12"/>
  <c r="I982" i="12"/>
  <c r="H982" i="12"/>
  <c r="M981" i="12"/>
  <c r="H981" i="12"/>
  <c r="I981" i="12" s="1"/>
  <c r="M980" i="12"/>
  <c r="H980" i="12"/>
  <c r="I980" i="12" s="1"/>
  <c r="M979" i="12"/>
  <c r="H979" i="12"/>
  <c r="I979" i="12" s="1"/>
  <c r="M978" i="12"/>
  <c r="H978" i="12"/>
  <c r="I978" i="12" s="1"/>
  <c r="M977" i="12"/>
  <c r="I977" i="12"/>
  <c r="H977" i="12"/>
  <c r="M976" i="12"/>
  <c r="I976" i="12"/>
  <c r="H976" i="12"/>
  <c r="M975" i="12"/>
  <c r="I975" i="12"/>
  <c r="H975" i="12"/>
  <c r="M974" i="12"/>
  <c r="I974" i="12"/>
  <c r="H974" i="12"/>
  <c r="M973" i="12"/>
  <c r="H973" i="12"/>
  <c r="I973" i="12" s="1"/>
  <c r="M972" i="12"/>
  <c r="H972" i="12"/>
  <c r="I972" i="12" s="1"/>
  <c r="M971" i="12"/>
  <c r="H971" i="12"/>
  <c r="I971" i="12" s="1"/>
  <c r="M970" i="12"/>
  <c r="H970" i="12"/>
  <c r="I970" i="12" s="1"/>
  <c r="M969" i="12"/>
  <c r="I969" i="12"/>
  <c r="H969" i="12"/>
  <c r="M968" i="12"/>
  <c r="I968" i="12"/>
  <c r="H968" i="12"/>
  <c r="M967" i="12"/>
  <c r="I967" i="12"/>
  <c r="H967" i="12"/>
  <c r="M966" i="12"/>
  <c r="I966" i="12"/>
  <c r="H966" i="12"/>
  <c r="M965" i="12"/>
  <c r="H965" i="12"/>
  <c r="I965" i="12" s="1"/>
  <c r="M964" i="12"/>
  <c r="M989" i="12" s="1"/>
  <c r="M990" i="12" s="1"/>
  <c r="H964" i="12"/>
  <c r="I964" i="12" s="1"/>
  <c r="L960" i="12"/>
  <c r="H960" i="12"/>
  <c r="I960" i="12" s="1"/>
  <c r="L959" i="12"/>
  <c r="J959" i="12"/>
  <c r="J960" i="12" s="1"/>
  <c r="I959" i="12"/>
  <c r="H959" i="12"/>
  <c r="M958" i="12"/>
  <c r="H958" i="12"/>
  <c r="I958" i="12" s="1"/>
  <c r="M957" i="12"/>
  <c r="H957" i="12"/>
  <c r="I957" i="12" s="1"/>
  <c r="M956" i="12"/>
  <c r="H956" i="12"/>
  <c r="I956" i="12" s="1"/>
  <c r="M955" i="12"/>
  <c r="H955" i="12"/>
  <c r="I955" i="12" s="1"/>
  <c r="M954" i="12"/>
  <c r="I954" i="12"/>
  <c r="H954" i="12"/>
  <c r="M953" i="12"/>
  <c r="I953" i="12"/>
  <c r="H953" i="12"/>
  <c r="M952" i="12"/>
  <c r="I952" i="12"/>
  <c r="H952" i="12"/>
  <c r="M951" i="12"/>
  <c r="I951" i="12"/>
  <c r="H951" i="12"/>
  <c r="M950" i="12"/>
  <c r="H950" i="12"/>
  <c r="I950" i="12" s="1"/>
  <c r="M949" i="12"/>
  <c r="H949" i="12"/>
  <c r="I949" i="12" s="1"/>
  <c r="M948" i="12"/>
  <c r="H948" i="12"/>
  <c r="I948" i="12" s="1"/>
  <c r="M947" i="12"/>
  <c r="H947" i="12"/>
  <c r="I947" i="12" s="1"/>
  <c r="M946" i="12"/>
  <c r="I946" i="12"/>
  <c r="H946" i="12"/>
  <c r="M945" i="12"/>
  <c r="I945" i="12"/>
  <c r="H945" i="12"/>
  <c r="M944" i="12"/>
  <c r="I944" i="12"/>
  <c r="H944" i="12"/>
  <c r="M943" i="12"/>
  <c r="I943" i="12"/>
  <c r="H943" i="12"/>
  <c r="M942" i="12"/>
  <c r="H942" i="12"/>
  <c r="I942" i="12" s="1"/>
  <c r="M941" i="12"/>
  <c r="M959" i="12" s="1"/>
  <c r="M960" i="12" s="1"/>
  <c r="H941" i="12"/>
  <c r="I941" i="12" s="1"/>
  <c r="L938" i="12"/>
  <c r="H938" i="12"/>
  <c r="I938" i="12" s="1"/>
  <c r="L937" i="12"/>
  <c r="J937" i="12"/>
  <c r="J938" i="12" s="1"/>
  <c r="I937" i="12"/>
  <c r="H937" i="12"/>
  <c r="M936" i="12"/>
  <c r="H936" i="12"/>
  <c r="I936" i="12" s="1"/>
  <c r="M935" i="12"/>
  <c r="H935" i="12"/>
  <c r="I935" i="12" s="1"/>
  <c r="M934" i="12"/>
  <c r="H934" i="12"/>
  <c r="I934" i="12" s="1"/>
  <c r="M933" i="12"/>
  <c r="H933" i="12"/>
  <c r="I933" i="12" s="1"/>
  <c r="M932" i="12"/>
  <c r="I932" i="12"/>
  <c r="H932" i="12"/>
  <c r="M931" i="12"/>
  <c r="I931" i="12"/>
  <c r="H931" i="12"/>
  <c r="M930" i="12"/>
  <c r="I930" i="12"/>
  <c r="H930" i="12"/>
  <c r="M929" i="12"/>
  <c r="I929" i="12"/>
  <c r="H929" i="12"/>
  <c r="M928" i="12"/>
  <c r="H928" i="12"/>
  <c r="I928" i="12" s="1"/>
  <c r="M927" i="12"/>
  <c r="M937" i="12" s="1"/>
  <c r="M938" i="12" s="1"/>
  <c r="H927" i="12"/>
  <c r="I927" i="12" s="1"/>
  <c r="M926" i="12"/>
  <c r="H926" i="12"/>
  <c r="I926" i="12" s="1"/>
  <c r="M925" i="12"/>
  <c r="H925" i="12"/>
  <c r="I925" i="12" s="1"/>
  <c r="M924" i="12"/>
  <c r="I924" i="12"/>
  <c r="H924" i="12"/>
  <c r="M923" i="12"/>
  <c r="I923" i="12"/>
  <c r="H923" i="12"/>
  <c r="M922" i="12"/>
  <c r="I922" i="12"/>
  <c r="H922" i="12"/>
  <c r="M921" i="12"/>
  <c r="I921" i="12"/>
  <c r="H921" i="12"/>
  <c r="M920" i="12"/>
  <c r="H920" i="12"/>
  <c r="I920" i="12" s="1"/>
  <c r="M919" i="12"/>
  <c r="H919" i="12"/>
  <c r="I919" i="12" s="1"/>
  <c r="L916" i="12"/>
  <c r="H916" i="12"/>
  <c r="I916" i="12" s="1"/>
  <c r="L915" i="12"/>
  <c r="J915" i="12"/>
  <c r="J916" i="12" s="1"/>
  <c r="I915" i="12"/>
  <c r="H915" i="12"/>
  <c r="M914" i="12"/>
  <c r="H914" i="12"/>
  <c r="I914" i="12" s="1"/>
  <c r="M913" i="12"/>
  <c r="H913" i="12"/>
  <c r="I913" i="12" s="1"/>
  <c r="M912" i="12"/>
  <c r="H912" i="12"/>
  <c r="I912" i="12" s="1"/>
  <c r="M911" i="12"/>
  <c r="H911" i="12"/>
  <c r="I911" i="12" s="1"/>
  <c r="M910" i="12"/>
  <c r="I910" i="12"/>
  <c r="H910" i="12"/>
  <c r="M909" i="12"/>
  <c r="I909" i="12"/>
  <c r="H909" i="12"/>
  <c r="M908" i="12"/>
  <c r="I908" i="12"/>
  <c r="H908" i="12"/>
  <c r="M907" i="12"/>
  <c r="I907" i="12"/>
  <c r="H907" i="12"/>
  <c r="M906" i="12"/>
  <c r="H906" i="12"/>
  <c r="I906" i="12" s="1"/>
  <c r="M905" i="12"/>
  <c r="H905" i="12"/>
  <c r="I905" i="12" s="1"/>
  <c r="M904" i="12"/>
  <c r="H904" i="12"/>
  <c r="I904" i="12" s="1"/>
  <c r="M903" i="12"/>
  <c r="H903" i="12"/>
  <c r="I903" i="12" s="1"/>
  <c r="M902" i="12"/>
  <c r="I902" i="12"/>
  <c r="H902" i="12"/>
  <c r="M901" i="12"/>
  <c r="I901" i="12"/>
  <c r="H901" i="12"/>
  <c r="M900" i="12"/>
  <c r="I900" i="12"/>
  <c r="H900" i="12"/>
  <c r="M899" i="12"/>
  <c r="I899" i="12"/>
  <c r="H899" i="12"/>
  <c r="M898" i="12"/>
  <c r="H898" i="12"/>
  <c r="I898" i="12" s="1"/>
  <c r="M897" i="12"/>
  <c r="H897" i="12"/>
  <c r="I897" i="12" s="1"/>
  <c r="M896" i="12"/>
  <c r="H896" i="12"/>
  <c r="I896" i="12" s="1"/>
  <c r="M895" i="12"/>
  <c r="H895" i="12"/>
  <c r="I895" i="12" s="1"/>
  <c r="M894" i="12"/>
  <c r="I894" i="12"/>
  <c r="H894" i="12"/>
  <c r="M893" i="12"/>
  <c r="I893" i="12"/>
  <c r="H893" i="12"/>
  <c r="M892" i="12"/>
  <c r="I892" i="12"/>
  <c r="H892" i="12"/>
  <c r="M891" i="12"/>
  <c r="I891" i="12"/>
  <c r="H891" i="12"/>
  <c r="M890" i="12"/>
  <c r="H890" i="12"/>
  <c r="I890" i="12" s="1"/>
  <c r="M889" i="12"/>
  <c r="H889" i="12"/>
  <c r="I889" i="12" s="1"/>
  <c r="M888" i="12"/>
  <c r="H888" i="12"/>
  <c r="I888" i="12" s="1"/>
  <c r="M887" i="12"/>
  <c r="H887" i="12"/>
  <c r="I887" i="12" s="1"/>
  <c r="M886" i="12"/>
  <c r="I886" i="12"/>
  <c r="H886" i="12"/>
  <c r="M885" i="12"/>
  <c r="I885" i="12"/>
  <c r="H885" i="12"/>
  <c r="M884" i="12"/>
  <c r="I884" i="12"/>
  <c r="H884" i="12"/>
  <c r="M883" i="12"/>
  <c r="I883" i="12"/>
  <c r="H883" i="12"/>
  <c r="M882" i="12"/>
  <c r="H882" i="12"/>
  <c r="I882" i="12" s="1"/>
  <c r="M881" i="12"/>
  <c r="M915" i="12" s="1"/>
  <c r="M916" i="12" s="1"/>
  <c r="H881" i="12"/>
  <c r="I881" i="12" s="1"/>
  <c r="M880" i="12"/>
  <c r="H880" i="12"/>
  <c r="I880" i="12" s="1"/>
  <c r="L877" i="12"/>
  <c r="J877" i="12"/>
  <c r="H877" i="12"/>
  <c r="I877" i="12" s="1"/>
  <c r="L876" i="12"/>
  <c r="J876" i="12"/>
  <c r="H876" i="12"/>
  <c r="I876" i="12" s="1"/>
  <c r="M875" i="12"/>
  <c r="H875" i="12"/>
  <c r="I875" i="12" s="1"/>
  <c r="M874" i="12"/>
  <c r="H874" i="12"/>
  <c r="I874" i="12" s="1"/>
  <c r="M873" i="12"/>
  <c r="H873" i="12"/>
  <c r="I873" i="12" s="1"/>
  <c r="M872" i="12"/>
  <c r="I872" i="12"/>
  <c r="H872" i="12"/>
  <c r="M871" i="12"/>
  <c r="I871" i="12"/>
  <c r="H871" i="12"/>
  <c r="M870" i="12"/>
  <c r="I870" i="12"/>
  <c r="H870" i="12"/>
  <c r="M869" i="12"/>
  <c r="I869" i="12"/>
  <c r="H869" i="12"/>
  <c r="M868" i="12"/>
  <c r="H868" i="12"/>
  <c r="I868" i="12" s="1"/>
  <c r="M867" i="12"/>
  <c r="H867" i="12"/>
  <c r="I867" i="12" s="1"/>
  <c r="M866" i="12"/>
  <c r="H866" i="12"/>
  <c r="I866" i="12" s="1"/>
  <c r="M865" i="12"/>
  <c r="H865" i="12"/>
  <c r="I865" i="12" s="1"/>
  <c r="M864" i="12"/>
  <c r="I864" i="12"/>
  <c r="H864" i="12"/>
  <c r="M863" i="12"/>
  <c r="I863" i="12"/>
  <c r="H863" i="12"/>
  <c r="M862" i="12"/>
  <c r="I862" i="12"/>
  <c r="H862" i="12"/>
  <c r="M861" i="12"/>
  <c r="I861" i="12"/>
  <c r="H861" i="12"/>
  <c r="M860" i="12"/>
  <c r="H860" i="12"/>
  <c r="I860" i="12" s="1"/>
  <c r="M859" i="12"/>
  <c r="H859" i="12"/>
  <c r="I859" i="12" s="1"/>
  <c r="M858" i="12"/>
  <c r="H858" i="12"/>
  <c r="I858" i="12" s="1"/>
  <c r="M857" i="12"/>
  <c r="H857" i="12"/>
  <c r="I857" i="12" s="1"/>
  <c r="M856" i="12"/>
  <c r="I856" i="12"/>
  <c r="H856" i="12"/>
  <c r="M855" i="12"/>
  <c r="I855" i="12"/>
  <c r="H855" i="12"/>
  <c r="M854" i="12"/>
  <c r="I854" i="12"/>
  <c r="H854" i="12"/>
  <c r="M853" i="12"/>
  <c r="I853" i="12"/>
  <c r="H853" i="12"/>
  <c r="M852" i="12"/>
  <c r="H852" i="12"/>
  <c r="I852" i="12" s="1"/>
  <c r="M851" i="12"/>
  <c r="H851" i="12"/>
  <c r="I851" i="12" s="1"/>
  <c r="M850" i="12"/>
  <c r="H850" i="12"/>
  <c r="I850" i="12" s="1"/>
  <c r="L847" i="12"/>
  <c r="J847" i="12"/>
  <c r="H847" i="12"/>
  <c r="I847" i="12" s="1"/>
  <c r="L846" i="12"/>
  <c r="J846" i="12"/>
  <c r="H846" i="12"/>
  <c r="I846" i="12" s="1"/>
  <c r="M845" i="12"/>
  <c r="H845" i="12"/>
  <c r="I845" i="12" s="1"/>
  <c r="M844" i="12"/>
  <c r="H844" i="12"/>
  <c r="I844" i="12" s="1"/>
  <c r="M843" i="12"/>
  <c r="H843" i="12"/>
  <c r="I843" i="12" s="1"/>
  <c r="M842" i="12"/>
  <c r="I842" i="12"/>
  <c r="H842" i="12"/>
  <c r="M841" i="12"/>
  <c r="I841" i="12"/>
  <c r="H841" i="12"/>
  <c r="M840" i="12"/>
  <c r="I840" i="12"/>
  <c r="H840" i="12"/>
  <c r="M839" i="12"/>
  <c r="I839" i="12"/>
  <c r="H839" i="12"/>
  <c r="M838" i="12"/>
  <c r="H838" i="12"/>
  <c r="I838" i="12" s="1"/>
  <c r="M837" i="12"/>
  <c r="H837" i="12"/>
  <c r="I837" i="12" s="1"/>
  <c r="M836" i="12"/>
  <c r="H836" i="12"/>
  <c r="I836" i="12" s="1"/>
  <c r="M835" i="12"/>
  <c r="H835" i="12"/>
  <c r="I835" i="12" s="1"/>
  <c r="M834" i="12"/>
  <c r="I834" i="12"/>
  <c r="H834" i="12"/>
  <c r="M833" i="12"/>
  <c r="I833" i="12"/>
  <c r="H833" i="12"/>
  <c r="M832" i="12"/>
  <c r="I832" i="12"/>
  <c r="H832" i="12"/>
  <c r="M831" i="12"/>
  <c r="I831" i="12"/>
  <c r="H831" i="12"/>
  <c r="M830" i="12"/>
  <c r="H830" i="12"/>
  <c r="I830" i="12" s="1"/>
  <c r="M829" i="12"/>
  <c r="H829" i="12"/>
  <c r="I829" i="12" s="1"/>
  <c r="M828" i="12"/>
  <c r="H828" i="12"/>
  <c r="I828" i="12" s="1"/>
  <c r="M827" i="12"/>
  <c r="H827" i="12"/>
  <c r="I827" i="12" s="1"/>
  <c r="M826" i="12"/>
  <c r="I826" i="12"/>
  <c r="H826" i="12"/>
  <c r="M825" i="12"/>
  <c r="I825" i="12"/>
  <c r="H825" i="12"/>
  <c r="M824" i="12"/>
  <c r="I824" i="12"/>
  <c r="H824" i="12"/>
  <c r="M823" i="12"/>
  <c r="I823" i="12"/>
  <c r="H823" i="12"/>
  <c r="M822" i="12"/>
  <c r="H822" i="12"/>
  <c r="I822" i="12" s="1"/>
  <c r="M821" i="12"/>
  <c r="H821" i="12"/>
  <c r="I821" i="12" s="1"/>
  <c r="M820" i="12"/>
  <c r="H820" i="12"/>
  <c r="I820" i="12" s="1"/>
  <c r="M819" i="12"/>
  <c r="H819" i="12"/>
  <c r="I819" i="12" s="1"/>
  <c r="M818" i="12"/>
  <c r="I818" i="12"/>
  <c r="H818" i="12"/>
  <c r="M817" i="12"/>
  <c r="I817" i="12"/>
  <c r="H817" i="12"/>
  <c r="M816" i="12"/>
  <c r="M846" i="12" s="1"/>
  <c r="M847" i="12" s="1"/>
  <c r="I816" i="12"/>
  <c r="H816" i="12"/>
  <c r="J813" i="12"/>
  <c r="I813" i="12"/>
  <c r="H813" i="12"/>
  <c r="L812" i="12"/>
  <c r="L813" i="12" s="1"/>
  <c r="J812" i="12"/>
  <c r="I812" i="12"/>
  <c r="H812" i="12"/>
  <c r="M811" i="12"/>
  <c r="I811" i="12"/>
  <c r="H811" i="12"/>
  <c r="M810" i="12"/>
  <c r="I810" i="12"/>
  <c r="H810" i="12"/>
  <c r="M809" i="12"/>
  <c r="I809" i="12"/>
  <c r="H809" i="12"/>
  <c r="M808" i="12"/>
  <c r="H808" i="12"/>
  <c r="I808" i="12" s="1"/>
  <c r="M807" i="12"/>
  <c r="M812" i="12" s="1"/>
  <c r="M813" i="12" s="1"/>
  <c r="H807" i="12"/>
  <c r="I807" i="12" s="1"/>
  <c r="M806" i="12"/>
  <c r="H806" i="12"/>
  <c r="I806" i="12" s="1"/>
  <c r="H805" i="12"/>
  <c r="I805" i="12" s="1"/>
  <c r="J802" i="12"/>
  <c r="I802" i="12"/>
  <c r="H802" i="12"/>
  <c r="L801" i="12"/>
  <c r="L802" i="12" s="1"/>
  <c r="J801" i="12"/>
  <c r="I801" i="12"/>
  <c r="H801" i="12"/>
  <c r="M800" i="12"/>
  <c r="I800" i="12"/>
  <c r="H800" i="12"/>
  <c r="M799" i="12"/>
  <c r="H799" i="12"/>
  <c r="I799" i="12" s="1"/>
  <c r="M798" i="12"/>
  <c r="H798" i="12"/>
  <c r="I798" i="12" s="1"/>
  <c r="M797" i="12"/>
  <c r="H797" i="12"/>
  <c r="I797" i="12" s="1"/>
  <c r="M796" i="12"/>
  <c r="H796" i="12"/>
  <c r="I796" i="12" s="1"/>
  <c r="M795" i="12"/>
  <c r="H795" i="12"/>
  <c r="I795" i="12" s="1"/>
  <c r="M794" i="12"/>
  <c r="I794" i="12"/>
  <c r="H794" i="12"/>
  <c r="M793" i="12"/>
  <c r="I793" i="12"/>
  <c r="H793" i="12"/>
  <c r="M792" i="12"/>
  <c r="I792" i="12"/>
  <c r="H792" i="12"/>
  <c r="M791" i="12"/>
  <c r="H791" i="12"/>
  <c r="I791" i="12" s="1"/>
  <c r="M790" i="12"/>
  <c r="H790" i="12"/>
  <c r="I790" i="12" s="1"/>
  <c r="M789" i="12"/>
  <c r="H789" i="12"/>
  <c r="I789" i="12" s="1"/>
  <c r="M788" i="12"/>
  <c r="I788" i="12"/>
  <c r="H788" i="12"/>
  <c r="M787" i="12"/>
  <c r="H787" i="12"/>
  <c r="I787" i="12" s="1"/>
  <c r="M786" i="12"/>
  <c r="I786" i="12"/>
  <c r="H786" i="12"/>
  <c r="M785" i="12"/>
  <c r="I785" i="12"/>
  <c r="H785" i="12"/>
  <c r="M784" i="12"/>
  <c r="I784" i="12"/>
  <c r="H784" i="12"/>
  <c r="M783" i="12"/>
  <c r="H783" i="12"/>
  <c r="I783" i="12" s="1"/>
  <c r="M782" i="12"/>
  <c r="H782" i="12"/>
  <c r="I782" i="12" s="1"/>
  <c r="M781" i="12"/>
  <c r="H781" i="12"/>
  <c r="I781" i="12" s="1"/>
  <c r="M780" i="12"/>
  <c r="I780" i="12"/>
  <c r="H780" i="12"/>
  <c r="H777" i="12"/>
  <c r="I777" i="12" s="1"/>
  <c r="L776" i="12"/>
  <c r="L777" i="12" s="1"/>
  <c r="J776" i="12"/>
  <c r="J777" i="12" s="1"/>
  <c r="H776" i="12"/>
  <c r="I776" i="12" s="1"/>
  <c r="M775" i="12"/>
  <c r="M776" i="12" s="1"/>
  <c r="M777" i="12" s="1"/>
  <c r="H775" i="12"/>
  <c r="I775" i="12" s="1"/>
  <c r="H774" i="12"/>
  <c r="I774" i="12" s="1"/>
  <c r="I771" i="12"/>
  <c r="H771" i="12"/>
  <c r="L770" i="12"/>
  <c r="L771" i="12" s="1"/>
  <c r="J770" i="12"/>
  <c r="J771" i="12" s="1"/>
  <c r="I770" i="12"/>
  <c r="H770" i="12"/>
  <c r="M769" i="12"/>
  <c r="I769" i="12"/>
  <c r="H769" i="12"/>
  <c r="M768" i="12"/>
  <c r="H768" i="12"/>
  <c r="I768" i="12" s="1"/>
  <c r="M767" i="12"/>
  <c r="H767" i="12"/>
  <c r="I767" i="12" s="1"/>
  <c r="M766" i="12"/>
  <c r="H766" i="12"/>
  <c r="I766" i="12" s="1"/>
  <c r="M765" i="12"/>
  <c r="I765" i="12"/>
  <c r="H765" i="12"/>
  <c r="M764" i="12"/>
  <c r="I764" i="12"/>
  <c r="H764" i="12"/>
  <c r="M763" i="12"/>
  <c r="I763" i="12"/>
  <c r="H763" i="12"/>
  <c r="M762" i="12"/>
  <c r="I762" i="12"/>
  <c r="H762" i="12"/>
  <c r="M761" i="12"/>
  <c r="I761" i="12"/>
  <c r="H761" i="12"/>
  <c r="M760" i="12"/>
  <c r="H760" i="12"/>
  <c r="I760" i="12" s="1"/>
  <c r="M759" i="12"/>
  <c r="H759" i="12"/>
  <c r="I759" i="12" s="1"/>
  <c r="M758" i="12"/>
  <c r="H758" i="12"/>
  <c r="I758" i="12" s="1"/>
  <c r="M757" i="12"/>
  <c r="I757" i="12"/>
  <c r="H757" i="12"/>
  <c r="M756" i="12"/>
  <c r="H756" i="12"/>
  <c r="I756" i="12" s="1"/>
  <c r="H753" i="12"/>
  <c r="I753" i="12" s="1"/>
  <c r="L752" i="12"/>
  <c r="L753" i="12" s="1"/>
  <c r="J752" i="12"/>
  <c r="J753" i="12" s="1"/>
  <c r="H752" i="12"/>
  <c r="I752" i="12" s="1"/>
  <c r="M751" i="12"/>
  <c r="H751" i="12"/>
  <c r="I751" i="12" s="1"/>
  <c r="M750" i="12"/>
  <c r="I750" i="12"/>
  <c r="H750" i="12"/>
  <c r="M749" i="12"/>
  <c r="I749" i="12"/>
  <c r="H749" i="12"/>
  <c r="M748" i="12"/>
  <c r="I748" i="12"/>
  <c r="H748" i="12"/>
  <c r="M747" i="12"/>
  <c r="I747" i="12"/>
  <c r="H747" i="12"/>
  <c r="M746" i="12"/>
  <c r="H746" i="12"/>
  <c r="I746" i="12" s="1"/>
  <c r="M745" i="12"/>
  <c r="H745" i="12"/>
  <c r="I745" i="12" s="1"/>
  <c r="M744" i="12"/>
  <c r="H744" i="12"/>
  <c r="I744" i="12" s="1"/>
  <c r="M743" i="12"/>
  <c r="I743" i="12"/>
  <c r="H743" i="12"/>
  <c r="H740" i="12"/>
  <c r="I740" i="12" s="1"/>
  <c r="L739" i="12"/>
  <c r="L740" i="12" s="1"/>
  <c r="J739" i="12"/>
  <c r="J740" i="12" s="1"/>
  <c r="H739" i="12"/>
  <c r="I739" i="12" s="1"/>
  <c r="M738" i="12"/>
  <c r="H738" i="12"/>
  <c r="I738" i="12" s="1"/>
  <c r="M737" i="12"/>
  <c r="H737" i="12"/>
  <c r="I737" i="12" s="1"/>
  <c r="M736" i="12"/>
  <c r="I736" i="12"/>
  <c r="H736" i="12"/>
  <c r="M735" i="12"/>
  <c r="I735" i="12"/>
  <c r="H735" i="12"/>
  <c r="M734" i="12"/>
  <c r="I734" i="12"/>
  <c r="H734" i="12"/>
  <c r="M733" i="12"/>
  <c r="I733" i="12"/>
  <c r="H733" i="12"/>
  <c r="M732" i="12"/>
  <c r="H732" i="12"/>
  <c r="I732" i="12" s="1"/>
  <c r="M731" i="12"/>
  <c r="H731" i="12"/>
  <c r="I731" i="12" s="1"/>
  <c r="M730" i="12"/>
  <c r="H730" i="12"/>
  <c r="I730" i="12" s="1"/>
  <c r="M729" i="12"/>
  <c r="I729" i="12"/>
  <c r="H729" i="12"/>
  <c r="M728" i="12"/>
  <c r="H728" i="12"/>
  <c r="I728" i="12" s="1"/>
  <c r="M727" i="12"/>
  <c r="I727" i="12"/>
  <c r="H727" i="12"/>
  <c r="M726" i="12"/>
  <c r="I726" i="12"/>
  <c r="H726" i="12"/>
  <c r="L723" i="12"/>
  <c r="J723" i="12"/>
  <c r="I723" i="12"/>
  <c r="H723" i="12"/>
  <c r="L722" i="12"/>
  <c r="J722" i="12"/>
  <c r="H722" i="12"/>
  <c r="I722" i="12" s="1"/>
  <c r="M721" i="12"/>
  <c r="I721" i="12"/>
  <c r="H721" i="12"/>
  <c r="M720" i="12"/>
  <c r="I720" i="12"/>
  <c r="H720" i="12"/>
  <c r="M719" i="12"/>
  <c r="I719" i="12"/>
  <c r="H719" i="12"/>
  <c r="M718" i="12"/>
  <c r="H718" i="12"/>
  <c r="I718" i="12" s="1"/>
  <c r="M717" i="12"/>
  <c r="H717" i="12"/>
  <c r="I717" i="12" s="1"/>
  <c r="M716" i="12"/>
  <c r="H716" i="12"/>
  <c r="I716" i="12" s="1"/>
  <c r="M715" i="12"/>
  <c r="H715" i="12"/>
  <c r="I715" i="12" s="1"/>
  <c r="M714" i="12"/>
  <c r="I714" i="12"/>
  <c r="H714" i="12"/>
  <c r="M713" i="12"/>
  <c r="I713" i="12"/>
  <c r="H713" i="12"/>
  <c r="M712" i="12"/>
  <c r="I712" i="12"/>
  <c r="H712" i="12"/>
  <c r="M711" i="12"/>
  <c r="I711" i="12"/>
  <c r="H711" i="12"/>
  <c r="M710" i="12"/>
  <c r="H710" i="12"/>
  <c r="I710" i="12" s="1"/>
  <c r="M709" i="12"/>
  <c r="M722" i="12" s="1"/>
  <c r="M723" i="12" s="1"/>
  <c r="H709" i="12"/>
  <c r="I709" i="12" s="1"/>
  <c r="M708" i="12"/>
  <c r="H708" i="12"/>
  <c r="I708" i="12" s="1"/>
  <c r="M707" i="12"/>
  <c r="H707" i="12"/>
  <c r="I707" i="12" s="1"/>
  <c r="L704" i="12"/>
  <c r="J704" i="12"/>
  <c r="H704" i="12"/>
  <c r="I704" i="12" s="1"/>
  <c r="L703" i="12"/>
  <c r="J703" i="12"/>
  <c r="H703" i="12"/>
  <c r="I703" i="12" s="1"/>
  <c r="M702" i="12"/>
  <c r="H702" i="12"/>
  <c r="I702" i="12" s="1"/>
  <c r="M701" i="12"/>
  <c r="H701" i="12"/>
  <c r="I701" i="12" s="1"/>
  <c r="M700" i="12"/>
  <c r="I700" i="12"/>
  <c r="H700" i="12"/>
  <c r="H699" i="12"/>
  <c r="I699" i="12" s="1"/>
  <c r="L696" i="12"/>
  <c r="J696" i="12"/>
  <c r="H696" i="12"/>
  <c r="I696" i="12" s="1"/>
  <c r="M695" i="12"/>
  <c r="M696" i="12" s="1"/>
  <c r="L695" i="12"/>
  <c r="J695" i="12"/>
  <c r="H695" i="12"/>
  <c r="I695" i="12" s="1"/>
  <c r="M694" i="12"/>
  <c r="H694" i="12"/>
  <c r="I694" i="12" s="1"/>
  <c r="M693" i="12"/>
  <c r="H693" i="12"/>
  <c r="I693" i="12" s="1"/>
  <c r="M692" i="12"/>
  <c r="H692" i="12"/>
  <c r="I692" i="12" s="1"/>
  <c r="H691" i="12"/>
  <c r="I691" i="12" s="1"/>
  <c r="L688" i="12"/>
  <c r="J688" i="12"/>
  <c r="H688" i="12"/>
  <c r="I688" i="12" s="1"/>
  <c r="M687" i="12"/>
  <c r="M688" i="12" s="1"/>
  <c r="L687" i="12"/>
  <c r="J687" i="12"/>
  <c r="I687" i="12"/>
  <c r="H687" i="12"/>
  <c r="M686" i="12"/>
  <c r="H686" i="12"/>
  <c r="I686" i="12" s="1"/>
  <c r="M685" i="12"/>
  <c r="H685" i="12"/>
  <c r="I685" i="12" s="1"/>
  <c r="M684" i="12"/>
  <c r="H684" i="12"/>
  <c r="I684" i="12" s="1"/>
  <c r="L680" i="12"/>
  <c r="H680" i="12"/>
  <c r="I680" i="12" s="1"/>
  <c r="M679" i="12"/>
  <c r="M680" i="12" s="1"/>
  <c r="L679" i="12"/>
  <c r="J679" i="12"/>
  <c r="J680" i="12" s="1"/>
  <c r="H679" i="12"/>
  <c r="I679" i="12" s="1"/>
  <c r="M678" i="12"/>
  <c r="H678" i="12"/>
  <c r="I678" i="12" s="1"/>
  <c r="M677" i="12"/>
  <c r="H677" i="12"/>
  <c r="I677" i="12" s="1"/>
  <c r="L673" i="12"/>
  <c r="J673" i="12"/>
  <c r="H673" i="12"/>
  <c r="I673" i="12" s="1"/>
  <c r="L672" i="12"/>
  <c r="J672" i="12"/>
  <c r="H672" i="12"/>
  <c r="I672" i="12" s="1"/>
  <c r="M671" i="12"/>
  <c r="H671" i="12"/>
  <c r="I671" i="12" s="1"/>
  <c r="M670" i="12"/>
  <c r="H670" i="12"/>
  <c r="I670" i="12" s="1"/>
  <c r="M669" i="12"/>
  <c r="I669" i="12"/>
  <c r="H669" i="12"/>
  <c r="M668" i="12"/>
  <c r="H668" i="12"/>
  <c r="I668" i="12" s="1"/>
  <c r="M667" i="12"/>
  <c r="I667" i="12"/>
  <c r="H667" i="12"/>
  <c r="M666" i="12"/>
  <c r="I666" i="12"/>
  <c r="H666" i="12"/>
  <c r="M665" i="12"/>
  <c r="H665" i="12"/>
  <c r="I665" i="12" s="1"/>
  <c r="M664" i="12"/>
  <c r="H664" i="12"/>
  <c r="I664" i="12" s="1"/>
  <c r="M663" i="12"/>
  <c r="H663" i="12"/>
  <c r="I663" i="12" s="1"/>
  <c r="M662" i="12"/>
  <c r="H662" i="12"/>
  <c r="I662" i="12" s="1"/>
  <c r="M661" i="12"/>
  <c r="I661" i="12"/>
  <c r="H661" i="12"/>
  <c r="M660" i="12"/>
  <c r="I660" i="12"/>
  <c r="H660" i="12"/>
  <c r="M659" i="12"/>
  <c r="I659" i="12"/>
  <c r="H659" i="12"/>
  <c r="M658" i="12"/>
  <c r="I658" i="12"/>
  <c r="H658" i="12"/>
  <c r="M657" i="12"/>
  <c r="H657" i="12"/>
  <c r="I657" i="12" s="1"/>
  <c r="M656" i="12"/>
  <c r="H656" i="12"/>
  <c r="I656" i="12" s="1"/>
  <c r="M655" i="12"/>
  <c r="H655" i="12"/>
  <c r="I655" i="12" s="1"/>
  <c r="J652" i="12"/>
  <c r="H652" i="12"/>
  <c r="I652" i="12" s="1"/>
  <c r="L651" i="12"/>
  <c r="L652" i="12" s="1"/>
  <c r="J651" i="12"/>
  <c r="I651" i="12"/>
  <c r="H651" i="12"/>
  <c r="M650" i="12"/>
  <c r="H650" i="12"/>
  <c r="I650" i="12" s="1"/>
  <c r="M649" i="12"/>
  <c r="I649" i="12"/>
  <c r="H649" i="12"/>
  <c r="M648" i="12"/>
  <c r="I648" i="12"/>
  <c r="H648" i="12"/>
  <c r="M647" i="12"/>
  <c r="H647" i="12"/>
  <c r="I647" i="12" s="1"/>
  <c r="M646" i="12"/>
  <c r="H646" i="12"/>
  <c r="I646" i="12" s="1"/>
  <c r="M645" i="12"/>
  <c r="H645" i="12"/>
  <c r="I645" i="12" s="1"/>
  <c r="M644" i="12"/>
  <c r="H644" i="12"/>
  <c r="I644" i="12" s="1"/>
  <c r="M643" i="12"/>
  <c r="I643" i="12"/>
  <c r="H643" i="12"/>
  <c r="M642" i="12"/>
  <c r="H642" i="12"/>
  <c r="I642" i="12" s="1"/>
  <c r="M641" i="12"/>
  <c r="I641" i="12"/>
  <c r="H641" i="12"/>
  <c r="M640" i="12"/>
  <c r="I640" i="12"/>
  <c r="H640" i="12"/>
  <c r="M639" i="12"/>
  <c r="H639" i="12"/>
  <c r="I639" i="12" s="1"/>
  <c r="M638" i="12"/>
  <c r="H638" i="12"/>
  <c r="I638" i="12" s="1"/>
  <c r="M637" i="12"/>
  <c r="H637" i="12"/>
  <c r="I637" i="12" s="1"/>
  <c r="M636" i="12"/>
  <c r="H636" i="12"/>
  <c r="I636" i="12" s="1"/>
  <c r="M635" i="12"/>
  <c r="I635" i="12"/>
  <c r="H635" i="12"/>
  <c r="M634" i="12"/>
  <c r="H634" i="12"/>
  <c r="I634" i="12" s="1"/>
  <c r="M633" i="12"/>
  <c r="I633" i="12"/>
  <c r="H633" i="12"/>
  <c r="M632" i="12"/>
  <c r="I632" i="12"/>
  <c r="H632" i="12"/>
  <c r="M631" i="12"/>
  <c r="H631" i="12"/>
  <c r="I631" i="12" s="1"/>
  <c r="M630" i="12"/>
  <c r="H630" i="12"/>
  <c r="I630" i="12" s="1"/>
  <c r="L627" i="12"/>
  <c r="J627" i="12"/>
  <c r="H627" i="12"/>
  <c r="I627" i="12" s="1"/>
  <c r="L626" i="12"/>
  <c r="J626" i="12"/>
  <c r="I626" i="12"/>
  <c r="H626" i="12"/>
  <c r="M625" i="12"/>
  <c r="H625" i="12"/>
  <c r="I625" i="12" s="1"/>
  <c r="M624" i="12"/>
  <c r="H624" i="12"/>
  <c r="I624" i="12" s="1"/>
  <c r="M623" i="12"/>
  <c r="H623" i="12"/>
  <c r="I623" i="12" s="1"/>
  <c r="M622" i="12"/>
  <c r="H622" i="12"/>
  <c r="I622" i="12" s="1"/>
  <c r="M621" i="12"/>
  <c r="I621" i="12"/>
  <c r="H621" i="12"/>
  <c r="M620" i="12"/>
  <c r="H620" i="12"/>
  <c r="I620" i="12" s="1"/>
  <c r="M619" i="12"/>
  <c r="I619" i="12"/>
  <c r="H619" i="12"/>
  <c r="M618" i="12"/>
  <c r="I618" i="12"/>
  <c r="H618" i="12"/>
  <c r="M617" i="12"/>
  <c r="H617" i="12"/>
  <c r="I617" i="12" s="1"/>
  <c r="M616" i="12"/>
  <c r="M626" i="12" s="1"/>
  <c r="M627" i="12" s="1"/>
  <c r="H616" i="12"/>
  <c r="I616" i="12" s="1"/>
  <c r="M615" i="12"/>
  <c r="H615" i="12"/>
  <c r="I615" i="12" s="1"/>
  <c r="L612" i="12"/>
  <c r="J612" i="12"/>
  <c r="H612" i="12"/>
  <c r="I612" i="12" s="1"/>
  <c r="L611" i="12"/>
  <c r="J611" i="12"/>
  <c r="H611" i="12"/>
  <c r="I611" i="12" s="1"/>
  <c r="M610" i="12"/>
  <c r="H610" i="12"/>
  <c r="I610" i="12" s="1"/>
  <c r="M609" i="12"/>
  <c r="H609" i="12"/>
  <c r="I609" i="12" s="1"/>
  <c r="M608" i="12"/>
  <c r="H608" i="12"/>
  <c r="I608" i="12" s="1"/>
  <c r="M607" i="12"/>
  <c r="I607" i="12"/>
  <c r="H607" i="12"/>
  <c r="H606" i="12"/>
  <c r="I606" i="12" s="1"/>
  <c r="L603" i="12"/>
  <c r="J603" i="12"/>
  <c r="H603" i="12"/>
  <c r="I603" i="12" s="1"/>
  <c r="L602" i="12"/>
  <c r="J602" i="12"/>
  <c r="H602" i="12"/>
  <c r="I602" i="12" s="1"/>
  <c r="M601" i="12"/>
  <c r="H601" i="12"/>
  <c r="I601" i="12" s="1"/>
  <c r="M600" i="12"/>
  <c r="H600" i="12"/>
  <c r="I600" i="12" s="1"/>
  <c r="M599" i="12"/>
  <c r="H599" i="12"/>
  <c r="I599" i="12" s="1"/>
  <c r="M598" i="12"/>
  <c r="I598" i="12"/>
  <c r="H598" i="12"/>
  <c r="J594" i="12"/>
  <c r="H594" i="12"/>
  <c r="I594" i="12" s="1"/>
  <c r="L593" i="12"/>
  <c r="L594" i="12" s="1"/>
  <c r="J593" i="12"/>
  <c r="H593" i="12"/>
  <c r="I593" i="12" s="1"/>
  <c r="M592" i="12"/>
  <c r="H592" i="12"/>
  <c r="I592" i="12" s="1"/>
  <c r="M591" i="12"/>
  <c r="I591" i="12"/>
  <c r="H591" i="12"/>
  <c r="M590" i="12"/>
  <c r="H590" i="12"/>
  <c r="I590" i="12" s="1"/>
  <c r="M589" i="12"/>
  <c r="M593" i="12" s="1"/>
  <c r="M594" i="12" s="1"/>
  <c r="I589" i="12"/>
  <c r="H589" i="12"/>
  <c r="J586" i="12"/>
  <c r="H586" i="12"/>
  <c r="I586" i="12" s="1"/>
  <c r="L585" i="12"/>
  <c r="L586" i="12" s="1"/>
  <c r="J585" i="12"/>
  <c r="I585" i="12"/>
  <c r="H585" i="12"/>
  <c r="M584" i="12"/>
  <c r="H584" i="12"/>
  <c r="I584" i="12" s="1"/>
  <c r="M583" i="12"/>
  <c r="M585" i="12" s="1"/>
  <c r="M586" i="12" s="1"/>
  <c r="I583" i="12"/>
  <c r="H583" i="12"/>
  <c r="J579" i="12"/>
  <c r="H579" i="12"/>
  <c r="I579" i="12" s="1"/>
  <c r="L578" i="12"/>
  <c r="L579" i="12" s="1"/>
  <c r="J578" i="12"/>
  <c r="I578" i="12"/>
  <c r="H578" i="12"/>
  <c r="M577" i="12"/>
  <c r="H577" i="12"/>
  <c r="I577" i="12" s="1"/>
  <c r="M576" i="12"/>
  <c r="M578" i="12" s="1"/>
  <c r="M579" i="12" s="1"/>
  <c r="I576" i="12"/>
  <c r="H576" i="12"/>
  <c r="M575" i="12"/>
  <c r="I575" i="12"/>
  <c r="H575" i="12"/>
  <c r="M574" i="12"/>
  <c r="H574" i="12"/>
  <c r="I574" i="12" s="1"/>
  <c r="I570" i="12"/>
  <c r="H570" i="12"/>
  <c r="L569" i="12"/>
  <c r="L570" i="12" s="1"/>
  <c r="J569" i="12"/>
  <c r="J570" i="12" s="1"/>
  <c r="I569" i="12"/>
  <c r="H569" i="12"/>
  <c r="M568" i="12"/>
  <c r="I568" i="12"/>
  <c r="H568" i="12"/>
  <c r="M567" i="12"/>
  <c r="H567" i="12"/>
  <c r="I567" i="12" s="1"/>
  <c r="M566" i="12"/>
  <c r="H566" i="12"/>
  <c r="I566" i="12" s="1"/>
  <c r="M565" i="12"/>
  <c r="H565" i="12"/>
  <c r="I565" i="12" s="1"/>
  <c r="M564" i="12"/>
  <c r="H564" i="12"/>
  <c r="I564" i="12" s="1"/>
  <c r="M563" i="12"/>
  <c r="I563" i="12"/>
  <c r="H563" i="12"/>
  <c r="M562" i="12"/>
  <c r="H562" i="12"/>
  <c r="I562" i="12" s="1"/>
  <c r="M561" i="12"/>
  <c r="I561" i="12"/>
  <c r="H561" i="12"/>
  <c r="M560" i="12"/>
  <c r="I560" i="12"/>
  <c r="H560" i="12"/>
  <c r="M559" i="12"/>
  <c r="H559" i="12"/>
  <c r="I559" i="12" s="1"/>
  <c r="M558" i="12"/>
  <c r="H558" i="12"/>
  <c r="I558" i="12" s="1"/>
  <c r="M557" i="12"/>
  <c r="H557" i="12"/>
  <c r="I557" i="12" s="1"/>
  <c r="M556" i="12"/>
  <c r="H556" i="12"/>
  <c r="I556" i="12" s="1"/>
  <c r="M555" i="12"/>
  <c r="I555" i="12"/>
  <c r="H555" i="12"/>
  <c r="M554" i="12"/>
  <c r="H554" i="12"/>
  <c r="I554" i="12" s="1"/>
  <c r="M553" i="12"/>
  <c r="I553" i="12"/>
  <c r="H553" i="12"/>
  <c r="M552" i="12"/>
  <c r="I552" i="12"/>
  <c r="H552" i="12"/>
  <c r="M551" i="12"/>
  <c r="H551" i="12"/>
  <c r="I551" i="12" s="1"/>
  <c r="M550" i="12"/>
  <c r="H550" i="12"/>
  <c r="I550" i="12" s="1"/>
  <c r="M549" i="12"/>
  <c r="H549" i="12"/>
  <c r="I549" i="12" s="1"/>
  <c r="L546" i="12"/>
  <c r="J546" i="12"/>
  <c r="H546" i="12"/>
  <c r="I546" i="12" s="1"/>
  <c r="L545" i="12"/>
  <c r="J545" i="12"/>
  <c r="H545" i="12"/>
  <c r="I545" i="12" s="1"/>
  <c r="M544" i="12"/>
  <c r="H544" i="12"/>
  <c r="I544" i="12" s="1"/>
  <c r="M543" i="12"/>
  <c r="H543" i="12"/>
  <c r="I543" i="12" s="1"/>
  <c r="M542" i="12"/>
  <c r="H542" i="12"/>
  <c r="I542" i="12" s="1"/>
  <c r="M541" i="12"/>
  <c r="I541" i="12"/>
  <c r="H541" i="12"/>
  <c r="M540" i="12"/>
  <c r="H540" i="12"/>
  <c r="I540" i="12" s="1"/>
  <c r="M539" i="12"/>
  <c r="I539" i="12"/>
  <c r="H539" i="12"/>
  <c r="M538" i="12"/>
  <c r="I538" i="12"/>
  <c r="H538" i="12"/>
  <c r="M537" i="12"/>
  <c r="H537" i="12"/>
  <c r="I537" i="12" s="1"/>
  <c r="M536" i="12"/>
  <c r="H536" i="12"/>
  <c r="I536" i="12" s="1"/>
  <c r="M535" i="12"/>
  <c r="H535" i="12"/>
  <c r="I535" i="12" s="1"/>
  <c r="M534" i="12"/>
  <c r="H534" i="12"/>
  <c r="I534" i="12" s="1"/>
  <c r="M533" i="12"/>
  <c r="I533" i="12"/>
  <c r="H533" i="12"/>
  <c r="M532" i="12"/>
  <c r="H532" i="12"/>
  <c r="I532" i="12" s="1"/>
  <c r="M531" i="12"/>
  <c r="I531" i="12"/>
  <c r="H531" i="12"/>
  <c r="M530" i="12"/>
  <c r="I530" i="12"/>
  <c r="H530" i="12"/>
  <c r="M529" i="12"/>
  <c r="H529" i="12"/>
  <c r="I529" i="12" s="1"/>
  <c r="M528" i="12"/>
  <c r="H528" i="12"/>
  <c r="I528" i="12" s="1"/>
  <c r="M527" i="12"/>
  <c r="H527" i="12"/>
  <c r="I527" i="12" s="1"/>
  <c r="M526" i="12"/>
  <c r="H526" i="12"/>
  <c r="I526" i="12" s="1"/>
  <c r="M525" i="12"/>
  <c r="I525" i="12"/>
  <c r="H525" i="12"/>
  <c r="M524" i="12"/>
  <c r="H524" i="12"/>
  <c r="I524" i="12" s="1"/>
  <c r="M523" i="12"/>
  <c r="I523" i="12"/>
  <c r="H523" i="12"/>
  <c r="M522" i="12"/>
  <c r="I522" i="12"/>
  <c r="H522" i="12"/>
  <c r="M521" i="12"/>
  <c r="H521" i="12"/>
  <c r="I521" i="12" s="1"/>
  <c r="M520" i="12"/>
  <c r="H520" i="12"/>
  <c r="I520" i="12" s="1"/>
  <c r="M519" i="12"/>
  <c r="H519" i="12"/>
  <c r="I519" i="12" s="1"/>
  <c r="M518" i="12"/>
  <c r="H518" i="12"/>
  <c r="I518" i="12" s="1"/>
  <c r="M517" i="12"/>
  <c r="I517" i="12"/>
  <c r="H517" i="12"/>
  <c r="M516" i="12"/>
  <c r="H516" i="12"/>
  <c r="I516" i="12" s="1"/>
  <c r="M515" i="12"/>
  <c r="I515" i="12"/>
  <c r="H515" i="12"/>
  <c r="M514" i="12"/>
  <c r="I514" i="12"/>
  <c r="H514" i="12"/>
  <c r="M513" i="12"/>
  <c r="H513" i="12"/>
  <c r="I513" i="12" s="1"/>
  <c r="M512" i="12"/>
  <c r="H512" i="12"/>
  <c r="I512" i="12" s="1"/>
  <c r="L509" i="12"/>
  <c r="H509" i="12"/>
  <c r="I509" i="12" s="1"/>
  <c r="L508" i="12"/>
  <c r="J508" i="12"/>
  <c r="J509" i="12" s="1"/>
  <c r="I508" i="12"/>
  <c r="H508" i="12"/>
  <c r="M507" i="12"/>
  <c r="H507" i="12"/>
  <c r="I507" i="12" s="1"/>
  <c r="M506" i="12"/>
  <c r="H506" i="12"/>
  <c r="I506" i="12" s="1"/>
  <c r="M505" i="12"/>
  <c r="H505" i="12"/>
  <c r="I505" i="12" s="1"/>
  <c r="M504" i="12"/>
  <c r="H504" i="12"/>
  <c r="I504" i="12" s="1"/>
  <c r="M503" i="12"/>
  <c r="I503" i="12"/>
  <c r="H503" i="12"/>
  <c r="M502" i="12"/>
  <c r="H502" i="12"/>
  <c r="I502" i="12" s="1"/>
  <c r="M501" i="12"/>
  <c r="I501" i="12"/>
  <c r="H501" i="12"/>
  <c r="M500" i="12"/>
  <c r="I500" i="12"/>
  <c r="H500" i="12"/>
  <c r="M499" i="12"/>
  <c r="H499" i="12"/>
  <c r="I499" i="12" s="1"/>
  <c r="M498" i="12"/>
  <c r="H498" i="12"/>
  <c r="I498" i="12" s="1"/>
  <c r="M497" i="12"/>
  <c r="H497" i="12"/>
  <c r="I497" i="12" s="1"/>
  <c r="M496" i="12"/>
  <c r="H496" i="12"/>
  <c r="I496" i="12" s="1"/>
  <c r="M495" i="12"/>
  <c r="I495" i="12"/>
  <c r="H495" i="12"/>
  <c r="M494" i="12"/>
  <c r="H494" i="12"/>
  <c r="I494" i="12" s="1"/>
  <c r="M493" i="12"/>
  <c r="I493" i="12"/>
  <c r="H493" i="12"/>
  <c r="M492" i="12"/>
  <c r="I492" i="12"/>
  <c r="H492" i="12"/>
  <c r="M491" i="12"/>
  <c r="H491" i="12"/>
  <c r="I491" i="12" s="1"/>
  <c r="M490" i="12"/>
  <c r="H490" i="12"/>
  <c r="I490" i="12" s="1"/>
  <c r="M489" i="12"/>
  <c r="H489" i="12"/>
  <c r="I489" i="12" s="1"/>
  <c r="M488" i="12"/>
  <c r="H488" i="12"/>
  <c r="I488" i="12" s="1"/>
  <c r="M487" i="12"/>
  <c r="I487" i="12"/>
  <c r="H487" i="12"/>
  <c r="M486" i="12"/>
  <c r="H486" i="12"/>
  <c r="I486" i="12" s="1"/>
  <c r="M485" i="12"/>
  <c r="I485" i="12"/>
  <c r="H485" i="12"/>
  <c r="M484" i="12"/>
  <c r="I484" i="12"/>
  <c r="H484" i="12"/>
  <c r="M483" i="12"/>
  <c r="H483" i="12"/>
  <c r="I483" i="12" s="1"/>
  <c r="M482" i="12"/>
  <c r="M508" i="12" s="1"/>
  <c r="M509" i="12" s="1"/>
  <c r="H482" i="12"/>
  <c r="I482" i="12" s="1"/>
  <c r="M481" i="12"/>
  <c r="H481" i="12"/>
  <c r="I481" i="12" s="1"/>
  <c r="M480" i="12"/>
  <c r="H480" i="12"/>
  <c r="I480" i="12" s="1"/>
  <c r="M479" i="12"/>
  <c r="I479" i="12"/>
  <c r="H479" i="12"/>
  <c r="M478" i="12"/>
  <c r="H478" i="12"/>
  <c r="I478" i="12" s="1"/>
  <c r="L475" i="12"/>
  <c r="I475" i="12"/>
  <c r="H475" i="12"/>
  <c r="L474" i="12"/>
  <c r="J474" i="12"/>
  <c r="J475" i="12" s="1"/>
  <c r="H474" i="12"/>
  <c r="I474" i="12" s="1"/>
  <c r="M473" i="12"/>
  <c r="I473" i="12"/>
  <c r="H473" i="12"/>
  <c r="M472" i="12"/>
  <c r="H472" i="12"/>
  <c r="I472" i="12" s="1"/>
  <c r="M471" i="12"/>
  <c r="I471" i="12"/>
  <c r="H471" i="12"/>
  <c r="M470" i="12"/>
  <c r="I470" i="12"/>
  <c r="H470" i="12"/>
  <c r="M469" i="12"/>
  <c r="H469" i="12"/>
  <c r="I469" i="12" s="1"/>
  <c r="M468" i="12"/>
  <c r="H468" i="12"/>
  <c r="I468" i="12" s="1"/>
  <c r="M467" i="12"/>
  <c r="H467" i="12"/>
  <c r="I467" i="12" s="1"/>
  <c r="M466" i="12"/>
  <c r="H466" i="12"/>
  <c r="I466" i="12" s="1"/>
  <c r="M465" i="12"/>
  <c r="I465" i="12"/>
  <c r="H465" i="12"/>
  <c r="M464" i="12"/>
  <c r="H464" i="12"/>
  <c r="I464" i="12" s="1"/>
  <c r="M463" i="12"/>
  <c r="I463" i="12"/>
  <c r="H463" i="12"/>
  <c r="M462" i="12"/>
  <c r="I462" i="12"/>
  <c r="H462" i="12"/>
  <c r="M461" i="12"/>
  <c r="H461" i="12"/>
  <c r="I461" i="12" s="1"/>
  <c r="M460" i="12"/>
  <c r="H460" i="12"/>
  <c r="I460" i="12" s="1"/>
  <c r="M459" i="12"/>
  <c r="H459" i="12"/>
  <c r="I459" i="12" s="1"/>
  <c r="M458" i="12"/>
  <c r="H458" i="12"/>
  <c r="I458" i="12" s="1"/>
  <c r="M457" i="12"/>
  <c r="I457" i="12"/>
  <c r="H457" i="12"/>
  <c r="M456" i="12"/>
  <c r="H456" i="12"/>
  <c r="I456" i="12" s="1"/>
  <c r="M455" i="12"/>
  <c r="I455" i="12"/>
  <c r="H455" i="12"/>
  <c r="M454" i="12"/>
  <c r="I454" i="12"/>
  <c r="H454" i="12"/>
  <c r="M453" i="12"/>
  <c r="H453" i="12"/>
  <c r="I453" i="12" s="1"/>
  <c r="M452" i="12"/>
  <c r="H452" i="12"/>
  <c r="I452" i="12" s="1"/>
  <c r="M451" i="12"/>
  <c r="H451" i="12"/>
  <c r="I451" i="12" s="1"/>
  <c r="M450" i="12"/>
  <c r="H450" i="12"/>
  <c r="I450" i="12" s="1"/>
  <c r="M449" i="12"/>
  <c r="I449" i="12"/>
  <c r="H449" i="12"/>
  <c r="M448" i="12"/>
  <c r="H448" i="12"/>
  <c r="I448" i="12" s="1"/>
  <c r="M447" i="12"/>
  <c r="I447" i="12"/>
  <c r="H447" i="12"/>
  <c r="M446" i="12"/>
  <c r="I446" i="12"/>
  <c r="H446" i="12"/>
  <c r="M445" i="12"/>
  <c r="H445" i="12"/>
  <c r="I445" i="12" s="1"/>
  <c r="M444" i="12"/>
  <c r="H444" i="12"/>
  <c r="I444" i="12" s="1"/>
  <c r="M443" i="12"/>
  <c r="H443" i="12"/>
  <c r="I443" i="12" s="1"/>
  <c r="M442" i="12"/>
  <c r="H442" i="12"/>
  <c r="I442" i="12" s="1"/>
  <c r="M441" i="12"/>
  <c r="I441" i="12"/>
  <c r="H441" i="12"/>
  <c r="M440" i="12"/>
  <c r="H440" i="12"/>
  <c r="I440" i="12" s="1"/>
  <c r="M439" i="12"/>
  <c r="I439" i="12"/>
  <c r="H439" i="12"/>
  <c r="H436" i="12"/>
  <c r="I436" i="12" s="1"/>
  <c r="L435" i="12"/>
  <c r="L436" i="12" s="1"/>
  <c r="J435" i="12"/>
  <c r="J436" i="12" s="1"/>
  <c r="I435" i="12"/>
  <c r="H435" i="12"/>
  <c r="M434" i="12"/>
  <c r="H434" i="12"/>
  <c r="I434" i="12" s="1"/>
  <c r="M433" i="12"/>
  <c r="I433" i="12"/>
  <c r="H433" i="12"/>
  <c r="M432" i="12"/>
  <c r="I432" i="12"/>
  <c r="H432" i="12"/>
  <c r="M431" i="12"/>
  <c r="H431" i="12"/>
  <c r="I431" i="12" s="1"/>
  <c r="M430" i="12"/>
  <c r="M435" i="12" s="1"/>
  <c r="M436" i="12" s="1"/>
  <c r="H430" i="12"/>
  <c r="I430" i="12" s="1"/>
  <c r="M429" i="12"/>
  <c r="H429" i="12"/>
  <c r="I429" i="12" s="1"/>
  <c r="M428" i="12"/>
  <c r="H428" i="12"/>
  <c r="I428" i="12" s="1"/>
  <c r="H424" i="12"/>
  <c r="I424" i="12" s="1"/>
  <c r="L423" i="12"/>
  <c r="L424" i="12" s="1"/>
  <c r="J423" i="12"/>
  <c r="J424" i="12" s="1"/>
  <c r="H423" i="12"/>
  <c r="I423" i="12" s="1"/>
  <c r="M422" i="12"/>
  <c r="H422" i="12"/>
  <c r="I422" i="12" s="1"/>
  <c r="M421" i="12"/>
  <c r="H421" i="12"/>
  <c r="I421" i="12" s="1"/>
  <c r="M420" i="12"/>
  <c r="I420" i="12"/>
  <c r="H420" i="12"/>
  <c r="M419" i="12"/>
  <c r="H419" i="12"/>
  <c r="I419" i="12" s="1"/>
  <c r="M418" i="12"/>
  <c r="I418" i="12"/>
  <c r="H418" i="12"/>
  <c r="M417" i="12"/>
  <c r="I417" i="12"/>
  <c r="H417" i="12"/>
  <c r="M416" i="12"/>
  <c r="H416" i="12"/>
  <c r="I416" i="12" s="1"/>
  <c r="M415" i="12"/>
  <c r="H415" i="12"/>
  <c r="I415" i="12" s="1"/>
  <c r="M414" i="12"/>
  <c r="H414" i="12"/>
  <c r="I414" i="12" s="1"/>
  <c r="M413" i="12"/>
  <c r="H413" i="12"/>
  <c r="I413" i="12" s="1"/>
  <c r="M412" i="12"/>
  <c r="I412" i="12"/>
  <c r="H412" i="12"/>
  <c r="M411" i="12"/>
  <c r="H411" i="12"/>
  <c r="I411" i="12" s="1"/>
  <c r="M410" i="12"/>
  <c r="I410" i="12"/>
  <c r="H410" i="12"/>
  <c r="M409" i="12"/>
  <c r="I409" i="12"/>
  <c r="H409" i="12"/>
  <c r="M408" i="12"/>
  <c r="H408" i="12"/>
  <c r="I408" i="12" s="1"/>
  <c r="M407" i="12"/>
  <c r="H407" i="12"/>
  <c r="I407" i="12" s="1"/>
  <c r="M406" i="12"/>
  <c r="H406" i="12"/>
  <c r="I406" i="12" s="1"/>
  <c r="M405" i="12"/>
  <c r="H405" i="12"/>
  <c r="I405" i="12" s="1"/>
  <c r="M404" i="12"/>
  <c r="I404" i="12"/>
  <c r="H404" i="12"/>
  <c r="M403" i="12"/>
  <c r="H403" i="12"/>
  <c r="I403" i="12" s="1"/>
  <c r="M402" i="12"/>
  <c r="I402" i="12"/>
  <c r="H402" i="12"/>
  <c r="M401" i="12"/>
  <c r="I401" i="12"/>
  <c r="H401" i="12"/>
  <c r="M400" i="12"/>
  <c r="H400" i="12"/>
  <c r="I400" i="12" s="1"/>
  <c r="M399" i="12"/>
  <c r="H399" i="12"/>
  <c r="I399" i="12" s="1"/>
  <c r="M398" i="12"/>
  <c r="H398" i="12"/>
  <c r="I398" i="12" s="1"/>
  <c r="M397" i="12"/>
  <c r="H397" i="12"/>
  <c r="I397" i="12" s="1"/>
  <c r="M396" i="12"/>
  <c r="I396" i="12"/>
  <c r="H396" i="12"/>
  <c r="M395" i="12"/>
  <c r="H395" i="12"/>
  <c r="I395" i="12" s="1"/>
  <c r="M394" i="12"/>
  <c r="I394" i="12"/>
  <c r="H394" i="12"/>
  <c r="M393" i="12"/>
  <c r="I393" i="12"/>
  <c r="H393" i="12"/>
  <c r="M392" i="12"/>
  <c r="H392" i="12"/>
  <c r="I392" i="12" s="1"/>
  <c r="M391" i="12"/>
  <c r="H391" i="12"/>
  <c r="I391" i="12" s="1"/>
  <c r="M390" i="12"/>
  <c r="H390" i="12"/>
  <c r="I390" i="12" s="1"/>
  <c r="L387" i="12"/>
  <c r="J387" i="12"/>
  <c r="H387" i="12"/>
  <c r="I387" i="12" s="1"/>
  <c r="L386" i="12"/>
  <c r="J386" i="12"/>
  <c r="H386" i="12"/>
  <c r="I386" i="12" s="1"/>
  <c r="M385" i="12"/>
  <c r="H385" i="12"/>
  <c r="I385" i="12" s="1"/>
  <c r="M384" i="12"/>
  <c r="H384" i="12"/>
  <c r="I384" i="12" s="1"/>
  <c r="M383" i="12"/>
  <c r="H383" i="12"/>
  <c r="I383" i="12" s="1"/>
  <c r="M382" i="12"/>
  <c r="I382" i="12"/>
  <c r="H382" i="12"/>
  <c r="M381" i="12"/>
  <c r="H381" i="12"/>
  <c r="I381" i="12" s="1"/>
  <c r="M380" i="12"/>
  <c r="I380" i="12"/>
  <c r="H380" i="12"/>
  <c r="M379" i="12"/>
  <c r="I379" i="12"/>
  <c r="H379" i="12"/>
  <c r="M378" i="12"/>
  <c r="H378" i="12"/>
  <c r="I378" i="12" s="1"/>
  <c r="M377" i="12"/>
  <c r="H377" i="12"/>
  <c r="I377" i="12" s="1"/>
  <c r="M376" i="12"/>
  <c r="H376" i="12"/>
  <c r="I376" i="12" s="1"/>
  <c r="M375" i="12"/>
  <c r="H375" i="12"/>
  <c r="I375" i="12" s="1"/>
  <c r="M374" i="12"/>
  <c r="I374" i="12"/>
  <c r="H374" i="12"/>
  <c r="M373" i="12"/>
  <c r="H373" i="12"/>
  <c r="I373" i="12" s="1"/>
  <c r="M372" i="12"/>
  <c r="I372" i="12"/>
  <c r="H372" i="12"/>
  <c r="M371" i="12"/>
  <c r="I371" i="12"/>
  <c r="H371" i="12"/>
  <c r="M370" i="12"/>
  <c r="H370" i="12"/>
  <c r="I370" i="12" s="1"/>
  <c r="M369" i="12"/>
  <c r="H369" i="12"/>
  <c r="I369" i="12" s="1"/>
  <c r="M368" i="12"/>
  <c r="H368" i="12"/>
  <c r="I368" i="12" s="1"/>
  <c r="M367" i="12"/>
  <c r="H367" i="12"/>
  <c r="I367" i="12" s="1"/>
  <c r="M366" i="12"/>
  <c r="I366" i="12"/>
  <c r="H366" i="12"/>
  <c r="M365" i="12"/>
  <c r="H365" i="12"/>
  <c r="I365" i="12" s="1"/>
  <c r="M364" i="12"/>
  <c r="I364" i="12"/>
  <c r="H364" i="12"/>
  <c r="M363" i="12"/>
  <c r="I363" i="12"/>
  <c r="H363" i="12"/>
  <c r="L360" i="12"/>
  <c r="J360" i="12"/>
  <c r="I360" i="12"/>
  <c r="H360" i="12"/>
  <c r="L359" i="12"/>
  <c r="J359" i="12"/>
  <c r="H359" i="12"/>
  <c r="I359" i="12" s="1"/>
  <c r="M358" i="12"/>
  <c r="I358" i="12"/>
  <c r="H358" i="12"/>
  <c r="M357" i="12"/>
  <c r="I357" i="12"/>
  <c r="H357" i="12"/>
  <c r="M356" i="12"/>
  <c r="H356" i="12"/>
  <c r="I356" i="12" s="1"/>
  <c r="M355" i="12"/>
  <c r="H355" i="12"/>
  <c r="I355" i="12" s="1"/>
  <c r="M354" i="12"/>
  <c r="H354" i="12"/>
  <c r="I354" i="12" s="1"/>
  <c r="M353" i="12"/>
  <c r="H353" i="12"/>
  <c r="I353" i="12" s="1"/>
  <c r="M352" i="12"/>
  <c r="I352" i="12"/>
  <c r="H352" i="12"/>
  <c r="M351" i="12"/>
  <c r="H351" i="12"/>
  <c r="I351" i="12" s="1"/>
  <c r="M350" i="12"/>
  <c r="I350" i="12"/>
  <c r="H350" i="12"/>
  <c r="M349" i="12"/>
  <c r="I349" i="12"/>
  <c r="H349" i="12"/>
  <c r="M348" i="12"/>
  <c r="H348" i="12"/>
  <c r="I348" i="12" s="1"/>
  <c r="M347" i="12"/>
  <c r="H347" i="12"/>
  <c r="I347" i="12" s="1"/>
  <c r="M346" i="12"/>
  <c r="H346" i="12"/>
  <c r="I346" i="12" s="1"/>
  <c r="M345" i="12"/>
  <c r="I345" i="12"/>
  <c r="H345" i="12"/>
  <c r="M344" i="12"/>
  <c r="I344" i="12"/>
  <c r="H344" i="12"/>
  <c r="M343" i="12"/>
  <c r="H343" i="12"/>
  <c r="I343" i="12" s="1"/>
  <c r="M342" i="12"/>
  <c r="I342" i="12"/>
  <c r="H342" i="12"/>
  <c r="M341" i="12"/>
  <c r="I341" i="12"/>
  <c r="H341" i="12"/>
  <c r="M340" i="12"/>
  <c r="H340" i="12"/>
  <c r="I340" i="12" s="1"/>
  <c r="M339" i="12"/>
  <c r="H339" i="12"/>
  <c r="I339" i="12" s="1"/>
  <c r="M338" i="12"/>
  <c r="H338" i="12"/>
  <c r="I338" i="12" s="1"/>
  <c r="M337" i="12"/>
  <c r="H337" i="12"/>
  <c r="I337" i="12" s="1"/>
  <c r="M336" i="12"/>
  <c r="I336" i="12"/>
  <c r="H336" i="12"/>
  <c r="M335" i="12"/>
  <c r="H335" i="12"/>
  <c r="I335" i="12" s="1"/>
  <c r="M334" i="12"/>
  <c r="I334" i="12"/>
  <c r="H334" i="12"/>
  <c r="M333" i="12"/>
  <c r="I333" i="12"/>
  <c r="H333" i="12"/>
  <c r="M332" i="12"/>
  <c r="H332" i="12"/>
  <c r="I332" i="12" s="1"/>
  <c r="M331" i="12"/>
  <c r="H331" i="12"/>
  <c r="I331" i="12" s="1"/>
  <c r="M330" i="12"/>
  <c r="H330" i="12"/>
  <c r="I330" i="12" s="1"/>
  <c r="M329" i="12"/>
  <c r="M359" i="12" s="1"/>
  <c r="M360" i="12" s="1"/>
  <c r="I329" i="12"/>
  <c r="H329" i="12"/>
  <c r="M328" i="12"/>
  <c r="I328" i="12"/>
  <c r="H328" i="12"/>
  <c r="L325" i="12"/>
  <c r="J325" i="12"/>
  <c r="H325" i="12"/>
  <c r="I325" i="12" s="1"/>
  <c r="L324" i="12"/>
  <c r="J324" i="12"/>
  <c r="H324" i="12"/>
  <c r="I324" i="12" s="1"/>
  <c r="M323" i="12"/>
  <c r="M324" i="12" s="1"/>
  <c r="H323" i="12"/>
  <c r="I323" i="12" s="1"/>
  <c r="H319" i="12"/>
  <c r="I319" i="12" s="1"/>
  <c r="L318" i="12"/>
  <c r="L319" i="12" s="1"/>
  <c r="J318" i="12"/>
  <c r="J319" i="12" s="1"/>
  <c r="H318" i="12"/>
  <c r="I318" i="12" s="1"/>
  <c r="M317" i="12"/>
  <c r="H317" i="12"/>
  <c r="I317" i="12" s="1"/>
  <c r="M316" i="12"/>
  <c r="M318" i="12" s="1"/>
  <c r="M319" i="12" s="1"/>
  <c r="H316" i="12"/>
  <c r="I316" i="12" s="1"/>
  <c r="M315" i="12"/>
  <c r="I315" i="12"/>
  <c r="H315" i="12"/>
  <c r="M314" i="12"/>
  <c r="H314" i="12"/>
  <c r="I314" i="12" s="1"/>
  <c r="L311" i="12"/>
  <c r="I311" i="12"/>
  <c r="H311" i="12"/>
  <c r="L310" i="12"/>
  <c r="J310" i="12"/>
  <c r="J311" i="12" s="1"/>
  <c r="H310" i="12"/>
  <c r="I310" i="12" s="1"/>
  <c r="M309" i="12"/>
  <c r="I309" i="12"/>
  <c r="H309" i="12"/>
  <c r="M308" i="12"/>
  <c r="H308" i="12"/>
  <c r="I308" i="12" s="1"/>
  <c r="M307" i="12"/>
  <c r="I307" i="12"/>
  <c r="H307" i="12"/>
  <c r="M306" i="12"/>
  <c r="I306" i="12"/>
  <c r="H306" i="12"/>
  <c r="M305" i="12"/>
  <c r="H305" i="12"/>
  <c r="I305" i="12" s="1"/>
  <c r="M304" i="12"/>
  <c r="H304" i="12"/>
  <c r="I304" i="12" s="1"/>
  <c r="M303" i="12"/>
  <c r="H303" i="12"/>
  <c r="I303" i="12" s="1"/>
  <c r="M302" i="12"/>
  <c r="H302" i="12"/>
  <c r="I302" i="12" s="1"/>
  <c r="M301" i="12"/>
  <c r="I301" i="12"/>
  <c r="H301" i="12"/>
  <c r="M300" i="12"/>
  <c r="H300" i="12"/>
  <c r="I300" i="12" s="1"/>
  <c r="M299" i="12"/>
  <c r="I299" i="12"/>
  <c r="H299" i="12"/>
  <c r="M298" i="12"/>
  <c r="I298" i="12"/>
  <c r="H298" i="12"/>
  <c r="M297" i="12"/>
  <c r="H297" i="12"/>
  <c r="I297" i="12" s="1"/>
  <c r="M296" i="12"/>
  <c r="H296" i="12"/>
  <c r="I296" i="12" s="1"/>
  <c r="M295" i="12"/>
  <c r="H295" i="12"/>
  <c r="I295" i="12" s="1"/>
  <c r="M294" i="12"/>
  <c r="H294" i="12"/>
  <c r="I294" i="12" s="1"/>
  <c r="M293" i="12"/>
  <c r="I293" i="12"/>
  <c r="H293" i="12"/>
  <c r="M292" i="12"/>
  <c r="H292" i="12"/>
  <c r="I292" i="12" s="1"/>
  <c r="M291" i="12"/>
  <c r="I291" i="12"/>
  <c r="H291" i="12"/>
  <c r="M290" i="12"/>
  <c r="I290" i="12"/>
  <c r="H290" i="12"/>
  <c r="M289" i="12"/>
  <c r="H289" i="12"/>
  <c r="I289" i="12" s="1"/>
  <c r="M288" i="12"/>
  <c r="H288" i="12"/>
  <c r="I288" i="12" s="1"/>
  <c r="M287" i="12"/>
  <c r="H287" i="12"/>
  <c r="I287" i="12" s="1"/>
  <c r="M286" i="12"/>
  <c r="H286" i="12"/>
  <c r="I286" i="12" s="1"/>
  <c r="M285" i="12"/>
  <c r="I285" i="12"/>
  <c r="H285" i="12"/>
  <c r="M284" i="12"/>
  <c r="H284" i="12"/>
  <c r="I284" i="12" s="1"/>
  <c r="L281" i="12"/>
  <c r="I281" i="12"/>
  <c r="H281" i="12"/>
  <c r="L280" i="12"/>
  <c r="J280" i="12"/>
  <c r="J281" i="12" s="1"/>
  <c r="H280" i="12"/>
  <c r="I280" i="12" s="1"/>
  <c r="M279" i="12"/>
  <c r="I279" i="12"/>
  <c r="H279" i="12"/>
  <c r="M278" i="12"/>
  <c r="H278" i="12"/>
  <c r="I278" i="12" s="1"/>
  <c r="M277" i="12"/>
  <c r="I277" i="12"/>
  <c r="H277" i="12"/>
  <c r="M276" i="12"/>
  <c r="I276" i="12"/>
  <c r="H276" i="12"/>
  <c r="M275" i="12"/>
  <c r="H275" i="12"/>
  <c r="I275" i="12" s="1"/>
  <c r="M274" i="12"/>
  <c r="H274" i="12"/>
  <c r="I274" i="12" s="1"/>
  <c r="M273" i="12"/>
  <c r="H273" i="12"/>
  <c r="I273" i="12" s="1"/>
  <c r="M272" i="12"/>
  <c r="I272" i="12"/>
  <c r="H272" i="12"/>
  <c r="M271" i="12"/>
  <c r="I271" i="12"/>
  <c r="H271" i="12"/>
  <c r="M270" i="12"/>
  <c r="H270" i="12"/>
  <c r="I270" i="12" s="1"/>
  <c r="M269" i="12"/>
  <c r="I269" i="12"/>
  <c r="H269" i="12"/>
  <c r="M268" i="12"/>
  <c r="I268" i="12"/>
  <c r="H268" i="12"/>
  <c r="M267" i="12"/>
  <c r="H267" i="12"/>
  <c r="I267" i="12" s="1"/>
  <c r="M266" i="12"/>
  <c r="H266" i="12"/>
  <c r="I266" i="12" s="1"/>
  <c r="M265" i="12"/>
  <c r="H265" i="12"/>
  <c r="I265" i="12" s="1"/>
  <c r="M264" i="12"/>
  <c r="H264" i="12"/>
  <c r="I264" i="12" s="1"/>
  <c r="M263" i="12"/>
  <c r="I263" i="12"/>
  <c r="H263" i="12"/>
  <c r="M262" i="12"/>
  <c r="H262" i="12"/>
  <c r="I262" i="12" s="1"/>
  <c r="M261" i="12"/>
  <c r="I261" i="12"/>
  <c r="H261" i="12"/>
  <c r="M260" i="12"/>
  <c r="I260" i="12"/>
  <c r="H260" i="12"/>
  <c r="M259" i="12"/>
  <c r="H259" i="12"/>
  <c r="I259" i="12" s="1"/>
  <c r="M258" i="12"/>
  <c r="H258" i="12"/>
  <c r="I258" i="12" s="1"/>
  <c r="M257" i="12"/>
  <c r="H257" i="12"/>
  <c r="I257" i="12" s="1"/>
  <c r="M256" i="12"/>
  <c r="I256" i="12"/>
  <c r="H256" i="12"/>
  <c r="H253" i="12"/>
  <c r="I253" i="12" s="1"/>
  <c r="L252" i="12"/>
  <c r="L253" i="12" s="1"/>
  <c r="J252" i="12"/>
  <c r="J253" i="12" s="1"/>
  <c r="H252" i="12"/>
  <c r="I252" i="12" s="1"/>
  <c r="M251" i="12"/>
  <c r="H251" i="12"/>
  <c r="I251" i="12" s="1"/>
  <c r="M250" i="12"/>
  <c r="H250" i="12"/>
  <c r="I250" i="12" s="1"/>
  <c r="M249" i="12"/>
  <c r="I249" i="12"/>
  <c r="H249" i="12"/>
  <c r="M248" i="12"/>
  <c r="H248" i="12"/>
  <c r="I248" i="12" s="1"/>
  <c r="M247" i="12"/>
  <c r="I247" i="12"/>
  <c r="H247" i="12"/>
  <c r="M246" i="12"/>
  <c r="I246" i="12"/>
  <c r="H246" i="12"/>
  <c r="M245" i="12"/>
  <c r="I245" i="12"/>
  <c r="H245" i="12"/>
  <c r="M244" i="12"/>
  <c r="H244" i="12"/>
  <c r="I244" i="12" s="1"/>
  <c r="M243" i="12"/>
  <c r="H243" i="12"/>
  <c r="I243" i="12" s="1"/>
  <c r="M242" i="12"/>
  <c r="H242" i="12"/>
  <c r="I242" i="12" s="1"/>
  <c r="M241" i="12"/>
  <c r="I241" i="12"/>
  <c r="H241" i="12"/>
  <c r="M240" i="12"/>
  <c r="H240" i="12"/>
  <c r="I240" i="12" s="1"/>
  <c r="M239" i="12"/>
  <c r="I239" i="12"/>
  <c r="H239" i="12"/>
  <c r="M238" i="12"/>
  <c r="I238" i="12"/>
  <c r="H238" i="12"/>
  <c r="M237" i="12"/>
  <c r="H237" i="12"/>
  <c r="I237" i="12" s="1"/>
  <c r="M236" i="12"/>
  <c r="H236" i="12"/>
  <c r="I236" i="12" s="1"/>
  <c r="M235" i="12"/>
  <c r="H235" i="12"/>
  <c r="I235" i="12" s="1"/>
  <c r="M234" i="12"/>
  <c r="H234" i="12"/>
  <c r="I234" i="12" s="1"/>
  <c r="M233" i="12"/>
  <c r="I233" i="12"/>
  <c r="H233" i="12"/>
  <c r="M232" i="12"/>
  <c r="H232" i="12"/>
  <c r="I232" i="12" s="1"/>
  <c r="M231" i="12"/>
  <c r="M252" i="12" s="1"/>
  <c r="M253" i="12" s="1"/>
  <c r="I231" i="12"/>
  <c r="H231" i="12"/>
  <c r="H228" i="12"/>
  <c r="I228" i="12" s="1"/>
  <c r="L227" i="12"/>
  <c r="L228" i="12" s="1"/>
  <c r="J227" i="12"/>
  <c r="J228" i="12" s="1"/>
  <c r="I227" i="12"/>
  <c r="H227" i="12"/>
  <c r="M226" i="12"/>
  <c r="H226" i="12"/>
  <c r="I226" i="12" s="1"/>
  <c r="M225" i="12"/>
  <c r="I225" i="12"/>
  <c r="H225" i="12"/>
  <c r="M224" i="12"/>
  <c r="I224" i="12"/>
  <c r="H224" i="12"/>
  <c r="M223" i="12"/>
  <c r="I223" i="12"/>
  <c r="H223" i="12"/>
  <c r="M222" i="12"/>
  <c r="H222" i="12"/>
  <c r="I222" i="12" s="1"/>
  <c r="M221" i="12"/>
  <c r="H221" i="12"/>
  <c r="I221" i="12" s="1"/>
  <c r="M220" i="12"/>
  <c r="H220" i="12"/>
  <c r="I220" i="12" s="1"/>
  <c r="M219" i="12"/>
  <c r="I219" i="12"/>
  <c r="H219" i="12"/>
  <c r="M218" i="12"/>
  <c r="H218" i="12"/>
  <c r="I218" i="12" s="1"/>
  <c r="M217" i="12"/>
  <c r="I217" i="12"/>
  <c r="H217" i="12"/>
  <c r="M216" i="12"/>
  <c r="I216" i="12"/>
  <c r="H216" i="12"/>
  <c r="M215" i="12"/>
  <c r="I215" i="12"/>
  <c r="H215" i="12"/>
  <c r="M214" i="12"/>
  <c r="H214" i="12"/>
  <c r="I214" i="12" s="1"/>
  <c r="M213" i="12"/>
  <c r="H213" i="12"/>
  <c r="I213" i="12" s="1"/>
  <c r="M212" i="12"/>
  <c r="H212" i="12"/>
  <c r="I212" i="12" s="1"/>
  <c r="M211" i="12"/>
  <c r="H211" i="12"/>
  <c r="I211" i="12" s="1"/>
  <c r="M210" i="12"/>
  <c r="H210" i="12"/>
  <c r="I210" i="12" s="1"/>
  <c r="M209" i="12"/>
  <c r="I209" i="12"/>
  <c r="H209" i="12"/>
  <c r="M208" i="12"/>
  <c r="I208" i="12"/>
  <c r="H208" i="12"/>
  <c r="M207" i="12"/>
  <c r="I207" i="12"/>
  <c r="H207" i="12"/>
  <c r="M206" i="12"/>
  <c r="H206" i="12"/>
  <c r="I206" i="12" s="1"/>
  <c r="M205" i="12"/>
  <c r="H205" i="12"/>
  <c r="I205" i="12" s="1"/>
  <c r="M204" i="12"/>
  <c r="H204" i="12"/>
  <c r="I204" i="12" s="1"/>
  <c r="M203" i="12"/>
  <c r="H203" i="12"/>
  <c r="I203" i="12" s="1"/>
  <c r="M202" i="12"/>
  <c r="H202" i="12"/>
  <c r="I202" i="12" s="1"/>
  <c r="M201" i="12"/>
  <c r="M227" i="12" s="1"/>
  <c r="M228" i="12" s="1"/>
  <c r="I201" i="12"/>
  <c r="H201" i="12"/>
  <c r="M200" i="12"/>
  <c r="I200" i="12"/>
  <c r="H200" i="12"/>
  <c r="M199" i="12"/>
  <c r="H199" i="12"/>
  <c r="I199" i="12" s="1"/>
  <c r="J196" i="12"/>
  <c r="I196" i="12"/>
  <c r="H196" i="12"/>
  <c r="L195" i="12"/>
  <c r="J195" i="12"/>
  <c r="I195" i="12"/>
  <c r="H195" i="12"/>
  <c r="M194" i="12"/>
  <c r="I194" i="12"/>
  <c r="H194" i="12"/>
  <c r="M193" i="12"/>
  <c r="I193" i="12"/>
  <c r="H193" i="12"/>
  <c r="M192" i="12"/>
  <c r="H192" i="12"/>
  <c r="I192" i="12" s="1"/>
  <c r="M191" i="12"/>
  <c r="H191" i="12"/>
  <c r="I191" i="12" s="1"/>
  <c r="M190" i="12"/>
  <c r="H190" i="12"/>
  <c r="I190" i="12" s="1"/>
  <c r="M189" i="12"/>
  <c r="H189" i="12"/>
  <c r="I189" i="12" s="1"/>
  <c r="M188" i="12"/>
  <c r="H188" i="12"/>
  <c r="I188" i="12" s="1"/>
  <c r="M187" i="12"/>
  <c r="I187" i="12"/>
  <c r="H187" i="12"/>
  <c r="M186" i="12"/>
  <c r="I186" i="12"/>
  <c r="H186" i="12"/>
  <c r="M185" i="12"/>
  <c r="I185" i="12"/>
  <c r="H185" i="12"/>
  <c r="M184" i="12"/>
  <c r="H184" i="12"/>
  <c r="I184" i="12" s="1"/>
  <c r="M183" i="12"/>
  <c r="H183" i="12"/>
  <c r="I183" i="12" s="1"/>
  <c r="M182" i="12"/>
  <c r="H182" i="12"/>
  <c r="I182" i="12" s="1"/>
  <c r="M181" i="12"/>
  <c r="H181" i="12"/>
  <c r="I181" i="12" s="1"/>
  <c r="M180" i="12"/>
  <c r="H180" i="12"/>
  <c r="I180" i="12" s="1"/>
  <c r="M179" i="12"/>
  <c r="I179" i="12"/>
  <c r="H179" i="12"/>
  <c r="M178" i="12"/>
  <c r="I178" i="12"/>
  <c r="H178" i="12"/>
  <c r="M177" i="12"/>
  <c r="H177" i="12"/>
  <c r="I177" i="12" s="1"/>
  <c r="M176" i="12"/>
  <c r="H176" i="12"/>
  <c r="I176" i="12" s="1"/>
  <c r="M175" i="12"/>
  <c r="H175" i="12"/>
  <c r="I175" i="12" s="1"/>
  <c r="M174" i="12"/>
  <c r="H174" i="12"/>
  <c r="I174" i="12" s="1"/>
  <c r="M173" i="12"/>
  <c r="H173" i="12"/>
  <c r="I173" i="12" s="1"/>
  <c r="M172" i="12"/>
  <c r="H172" i="12"/>
  <c r="I172" i="12" s="1"/>
  <c r="M171" i="12"/>
  <c r="I171" i="12"/>
  <c r="H171" i="12"/>
  <c r="M170" i="12"/>
  <c r="I170" i="12"/>
  <c r="H170" i="12"/>
  <c r="M169" i="12"/>
  <c r="H169" i="12"/>
  <c r="I169" i="12" s="1"/>
  <c r="M168" i="12"/>
  <c r="H168" i="12"/>
  <c r="I168" i="12" s="1"/>
  <c r="M167" i="12"/>
  <c r="H167" i="12"/>
  <c r="I167" i="12" s="1"/>
  <c r="M166" i="12"/>
  <c r="H166" i="12"/>
  <c r="I166" i="12" s="1"/>
  <c r="M165" i="12"/>
  <c r="H165" i="12"/>
  <c r="I165" i="12" s="1"/>
  <c r="M164" i="12"/>
  <c r="H164" i="12"/>
  <c r="I164" i="12" s="1"/>
  <c r="M163" i="12"/>
  <c r="I163" i="12"/>
  <c r="H163" i="12"/>
  <c r="M162" i="12"/>
  <c r="I162" i="12"/>
  <c r="H162" i="12"/>
  <c r="M161" i="12"/>
  <c r="I161" i="12"/>
  <c r="H161" i="12"/>
  <c r="M160" i="12"/>
  <c r="H160" i="12"/>
  <c r="I160" i="12" s="1"/>
  <c r="M159" i="12"/>
  <c r="H159" i="12"/>
  <c r="I159" i="12" s="1"/>
  <c r="M158" i="12"/>
  <c r="M195" i="12" s="1"/>
  <c r="H158" i="12"/>
  <c r="I158" i="12" s="1"/>
  <c r="M157" i="12"/>
  <c r="H157" i="12"/>
  <c r="I157" i="12" s="1"/>
  <c r="M156" i="12"/>
  <c r="H156" i="12"/>
  <c r="I156" i="12" s="1"/>
  <c r="M1201" i="12" l="1"/>
  <c r="J1201" i="12"/>
  <c r="M423" i="12"/>
  <c r="M424" i="12" s="1"/>
  <c r="M602" i="12"/>
  <c r="M603" i="12" s="1"/>
  <c r="M611" i="12"/>
  <c r="M612" i="12" s="1"/>
  <c r="L1201" i="12"/>
  <c r="L196" i="12"/>
  <c r="M386" i="12"/>
  <c r="M387" i="12" s="1"/>
  <c r="M545" i="12"/>
  <c r="M546" i="12" s="1"/>
  <c r="M310" i="12"/>
  <c r="M311" i="12" s="1"/>
  <c r="M474" i="12"/>
  <c r="M475" i="12" s="1"/>
  <c r="M196" i="12"/>
  <c r="M280" i="12"/>
  <c r="M281" i="12" s="1"/>
  <c r="M569" i="12"/>
  <c r="M570" i="12" s="1"/>
  <c r="M651" i="12"/>
  <c r="M652" i="12" s="1"/>
  <c r="M672" i="12"/>
  <c r="M673" i="12" s="1"/>
  <c r="M770" i="12"/>
  <c r="M771" i="12" s="1"/>
  <c r="M801" i="12"/>
  <c r="M802" i="12" s="1"/>
  <c r="M876" i="12"/>
  <c r="M877" i="12" s="1"/>
  <c r="M1148" i="12"/>
  <c r="M1149" i="12" s="1"/>
  <c r="M325" i="12"/>
  <c r="M739" i="12"/>
  <c r="M740" i="12" s="1"/>
  <c r="M1052" i="12"/>
  <c r="M1053" i="12" s="1"/>
  <c r="M1114" i="12"/>
  <c r="M1115" i="12" s="1"/>
  <c r="H1201" i="12"/>
  <c r="M703" i="12"/>
  <c r="M704" i="12" s="1"/>
  <c r="M752" i="12"/>
  <c r="M753" i="12" s="1"/>
  <c r="M1010" i="12"/>
  <c r="M1011" i="12" s="1"/>
  <c r="M1079" i="12"/>
  <c r="M1080" i="12" s="1"/>
  <c r="M1196" i="12"/>
  <c r="M1197" i="12" s="1"/>
  <c r="N1205" i="4" l="1"/>
  <c r="H1205" i="4"/>
  <c r="L1177" i="4"/>
  <c r="L1178" i="4"/>
  <c r="L1179" i="4"/>
  <c r="L1180" i="4"/>
  <c r="L1183" i="4"/>
  <c r="L1187" i="4"/>
  <c r="L1189" i="4"/>
  <c r="L1190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K1201" i="11"/>
  <c r="G1201" i="11"/>
  <c r="F1201" i="11"/>
  <c r="E1201" i="11"/>
  <c r="D1201" i="11"/>
  <c r="J1197" i="11"/>
  <c r="H1197" i="11"/>
  <c r="I1197" i="11" s="1"/>
  <c r="L1196" i="11"/>
  <c r="L1197" i="11" s="1"/>
  <c r="J1196" i="11"/>
  <c r="H1196" i="11"/>
  <c r="I1196" i="11" s="1"/>
  <c r="M1195" i="11"/>
  <c r="H1195" i="11"/>
  <c r="I1195" i="11" s="1"/>
  <c r="M1194" i="11"/>
  <c r="I1194" i="11"/>
  <c r="H1194" i="11"/>
  <c r="M1193" i="11"/>
  <c r="H1193" i="11"/>
  <c r="I1193" i="11" s="1"/>
  <c r="M1192" i="11"/>
  <c r="H1192" i="11"/>
  <c r="I1192" i="11" s="1"/>
  <c r="M1191" i="11"/>
  <c r="I1191" i="11"/>
  <c r="H1191" i="11"/>
  <c r="M1190" i="11"/>
  <c r="I1190" i="11"/>
  <c r="H1190" i="11"/>
  <c r="M1189" i="11"/>
  <c r="H1189" i="11"/>
  <c r="I1189" i="11" s="1"/>
  <c r="M1188" i="11"/>
  <c r="H1188" i="11"/>
  <c r="I1188" i="11" s="1"/>
  <c r="M1187" i="11"/>
  <c r="H1187" i="11"/>
  <c r="I1187" i="11" s="1"/>
  <c r="M1186" i="11"/>
  <c r="M1196" i="11" s="1"/>
  <c r="M1197" i="11" s="1"/>
  <c r="I1186" i="11"/>
  <c r="H1186" i="11"/>
  <c r="H1183" i="11"/>
  <c r="I1183" i="11" s="1"/>
  <c r="L1182" i="11"/>
  <c r="L1183" i="11" s="1"/>
  <c r="H1182" i="11"/>
  <c r="I1182" i="11" s="1"/>
  <c r="M1181" i="11"/>
  <c r="H1181" i="11"/>
  <c r="I1181" i="11" s="1"/>
  <c r="M1180" i="11"/>
  <c r="I1180" i="11"/>
  <c r="H1180" i="11"/>
  <c r="M1179" i="11"/>
  <c r="H1179" i="11"/>
  <c r="I1179" i="11" s="1"/>
  <c r="M1178" i="11"/>
  <c r="H1178" i="11"/>
  <c r="I1178" i="11" s="1"/>
  <c r="M1177" i="11"/>
  <c r="J1177" i="11"/>
  <c r="H1177" i="11"/>
  <c r="I1177" i="11" s="1"/>
  <c r="M1176" i="11"/>
  <c r="J1176" i="11"/>
  <c r="H1176" i="11"/>
  <c r="I1176" i="11" s="1"/>
  <c r="M1175" i="11"/>
  <c r="I1175" i="11"/>
  <c r="H1175" i="11"/>
  <c r="M1174" i="11"/>
  <c r="I1174" i="11"/>
  <c r="H1174" i="11"/>
  <c r="M1173" i="11"/>
  <c r="J1173" i="11"/>
  <c r="I1173" i="11"/>
  <c r="H1173" i="11"/>
  <c r="M1172" i="11"/>
  <c r="H1172" i="11"/>
  <c r="I1172" i="11" s="1"/>
  <c r="M1171" i="11"/>
  <c r="J1171" i="11"/>
  <c r="J1182" i="11" s="1"/>
  <c r="J1183" i="11" s="1"/>
  <c r="H1171" i="11"/>
  <c r="I1171" i="11" s="1"/>
  <c r="M1170" i="11"/>
  <c r="H1170" i="11"/>
  <c r="I1170" i="11" s="1"/>
  <c r="M1169" i="11"/>
  <c r="H1169" i="11"/>
  <c r="I1169" i="11" s="1"/>
  <c r="M1168" i="11"/>
  <c r="I1168" i="11"/>
  <c r="H1168" i="11"/>
  <c r="M1167" i="11"/>
  <c r="H1167" i="11"/>
  <c r="I1167" i="11" s="1"/>
  <c r="M1166" i="11"/>
  <c r="H1166" i="11"/>
  <c r="I1166" i="11" s="1"/>
  <c r="M1165" i="11"/>
  <c r="I1165" i="11"/>
  <c r="H1165" i="11"/>
  <c r="M1164" i="11"/>
  <c r="I1164" i="11"/>
  <c r="H1164" i="11"/>
  <c r="M1163" i="11"/>
  <c r="H1163" i="11"/>
  <c r="I1163" i="11" s="1"/>
  <c r="M1162" i="11"/>
  <c r="H1162" i="11"/>
  <c r="I1162" i="11" s="1"/>
  <c r="M1161" i="11"/>
  <c r="H1161" i="11"/>
  <c r="I1161" i="11" s="1"/>
  <c r="M1160" i="11"/>
  <c r="I1160" i="11"/>
  <c r="H1160" i="11"/>
  <c r="M1159" i="11"/>
  <c r="H1159" i="11"/>
  <c r="I1159" i="11" s="1"/>
  <c r="M1158" i="11"/>
  <c r="H1158" i="11"/>
  <c r="I1158" i="11" s="1"/>
  <c r="M1157" i="11"/>
  <c r="I1157" i="11"/>
  <c r="H1157" i="11"/>
  <c r="M1156" i="11"/>
  <c r="I1156" i="11"/>
  <c r="H1156" i="11"/>
  <c r="M1155" i="11"/>
  <c r="H1155" i="11"/>
  <c r="I1155" i="11" s="1"/>
  <c r="M1154" i="11"/>
  <c r="H1154" i="11"/>
  <c r="I1154" i="11" s="1"/>
  <c r="M1153" i="11"/>
  <c r="H1153" i="11"/>
  <c r="I1153" i="11" s="1"/>
  <c r="M1152" i="11"/>
  <c r="M1182" i="11" s="1"/>
  <c r="M1183" i="11" s="1"/>
  <c r="I1152" i="11"/>
  <c r="H1152" i="11"/>
  <c r="J1149" i="11"/>
  <c r="H1149" i="11"/>
  <c r="I1149" i="11" s="1"/>
  <c r="M1148" i="11"/>
  <c r="M1149" i="11" s="1"/>
  <c r="L1148" i="11"/>
  <c r="L1149" i="11" s="1"/>
  <c r="J1148" i="11"/>
  <c r="H1148" i="11"/>
  <c r="I1148" i="11" s="1"/>
  <c r="M1147" i="11"/>
  <c r="H1147" i="11"/>
  <c r="I1147" i="11" s="1"/>
  <c r="M1146" i="11"/>
  <c r="I1146" i="11"/>
  <c r="H1146" i="11"/>
  <c r="M1145" i="11"/>
  <c r="H1145" i="11"/>
  <c r="I1145" i="11" s="1"/>
  <c r="M1144" i="11"/>
  <c r="H1144" i="11"/>
  <c r="I1144" i="11" s="1"/>
  <c r="M1143" i="11"/>
  <c r="I1143" i="11"/>
  <c r="H1143" i="11"/>
  <c r="M1142" i="11"/>
  <c r="I1142" i="11"/>
  <c r="H1142" i="11"/>
  <c r="M1141" i="11"/>
  <c r="I1141" i="11"/>
  <c r="H1141" i="11"/>
  <c r="M1140" i="11"/>
  <c r="H1140" i="11"/>
  <c r="I1140" i="11" s="1"/>
  <c r="M1139" i="11"/>
  <c r="H1139" i="11"/>
  <c r="I1139" i="11" s="1"/>
  <c r="M1138" i="11"/>
  <c r="I1138" i="11"/>
  <c r="H1138" i="11"/>
  <c r="M1137" i="11"/>
  <c r="H1137" i="11"/>
  <c r="I1137" i="11" s="1"/>
  <c r="M1136" i="11"/>
  <c r="H1136" i="11"/>
  <c r="I1136" i="11" s="1"/>
  <c r="M1135" i="11"/>
  <c r="I1135" i="11"/>
  <c r="H1135" i="11"/>
  <c r="M1134" i="11"/>
  <c r="I1134" i="11"/>
  <c r="H1134" i="11"/>
  <c r="M1133" i="11"/>
  <c r="I1133" i="11"/>
  <c r="H1133" i="11"/>
  <c r="M1132" i="11"/>
  <c r="H1132" i="11"/>
  <c r="I1132" i="11" s="1"/>
  <c r="M1131" i="11"/>
  <c r="H1131" i="11"/>
  <c r="I1131" i="11" s="1"/>
  <c r="M1130" i="11"/>
  <c r="I1130" i="11"/>
  <c r="H1130" i="11"/>
  <c r="M1129" i="11"/>
  <c r="H1129" i="11"/>
  <c r="I1129" i="11" s="1"/>
  <c r="M1128" i="11"/>
  <c r="H1128" i="11"/>
  <c r="I1128" i="11" s="1"/>
  <c r="M1127" i="11"/>
  <c r="I1127" i="11"/>
  <c r="H1127" i="11"/>
  <c r="M1126" i="11"/>
  <c r="I1126" i="11"/>
  <c r="H1126" i="11"/>
  <c r="M1125" i="11"/>
  <c r="I1125" i="11"/>
  <c r="H1125" i="11"/>
  <c r="M1124" i="11"/>
  <c r="H1124" i="11"/>
  <c r="I1124" i="11" s="1"/>
  <c r="M1123" i="11"/>
  <c r="H1123" i="11"/>
  <c r="I1123" i="11" s="1"/>
  <c r="M1122" i="11"/>
  <c r="I1122" i="11"/>
  <c r="H1122" i="11"/>
  <c r="M1121" i="11"/>
  <c r="H1121" i="11"/>
  <c r="I1121" i="11" s="1"/>
  <c r="M1120" i="11"/>
  <c r="H1120" i="11"/>
  <c r="I1120" i="11" s="1"/>
  <c r="M1119" i="11"/>
  <c r="I1119" i="11"/>
  <c r="H1119" i="11"/>
  <c r="M1118" i="11"/>
  <c r="I1118" i="11"/>
  <c r="H1118" i="11"/>
  <c r="L1115" i="11"/>
  <c r="J1115" i="11"/>
  <c r="I1115" i="11"/>
  <c r="H1115" i="11"/>
  <c r="L1114" i="11"/>
  <c r="J1114" i="11"/>
  <c r="H1114" i="11"/>
  <c r="I1114" i="11" s="1"/>
  <c r="M1113" i="11"/>
  <c r="I1113" i="11"/>
  <c r="H1113" i="11"/>
  <c r="M1112" i="11"/>
  <c r="I1112" i="11"/>
  <c r="H1112" i="11"/>
  <c r="M1111" i="11"/>
  <c r="H1111" i="11"/>
  <c r="I1111" i="11" s="1"/>
  <c r="M1110" i="11"/>
  <c r="H1110" i="11"/>
  <c r="I1110" i="11" s="1"/>
  <c r="M1109" i="11"/>
  <c r="H1109" i="11"/>
  <c r="I1109" i="11" s="1"/>
  <c r="M1108" i="11"/>
  <c r="I1108" i="11"/>
  <c r="H1108" i="11"/>
  <c r="M1107" i="11"/>
  <c r="H1107" i="11"/>
  <c r="I1107" i="11" s="1"/>
  <c r="M1106" i="11"/>
  <c r="H1106" i="11"/>
  <c r="I1106" i="11" s="1"/>
  <c r="M1105" i="11"/>
  <c r="I1105" i="11"/>
  <c r="H1105" i="11"/>
  <c r="M1104" i="11"/>
  <c r="I1104" i="11"/>
  <c r="H1104" i="11"/>
  <c r="M1103" i="11"/>
  <c r="I1103" i="11"/>
  <c r="H1103" i="11"/>
  <c r="M1102" i="11"/>
  <c r="H1102" i="11"/>
  <c r="I1102" i="11" s="1"/>
  <c r="M1101" i="11"/>
  <c r="H1101" i="11"/>
  <c r="I1101" i="11" s="1"/>
  <c r="M1100" i="11"/>
  <c r="I1100" i="11"/>
  <c r="H1100" i="11"/>
  <c r="M1099" i="11"/>
  <c r="H1099" i="11"/>
  <c r="I1099" i="11" s="1"/>
  <c r="M1098" i="11"/>
  <c r="H1098" i="11"/>
  <c r="I1098" i="11" s="1"/>
  <c r="M1097" i="11"/>
  <c r="I1097" i="11"/>
  <c r="H1097" i="11"/>
  <c r="M1096" i="11"/>
  <c r="I1096" i="11"/>
  <c r="H1096" i="11"/>
  <c r="M1095" i="11"/>
  <c r="H1095" i="11"/>
  <c r="I1095" i="11" s="1"/>
  <c r="M1094" i="11"/>
  <c r="H1094" i="11"/>
  <c r="I1094" i="11" s="1"/>
  <c r="M1093" i="11"/>
  <c r="H1093" i="11"/>
  <c r="I1093" i="11" s="1"/>
  <c r="M1092" i="11"/>
  <c r="I1092" i="11"/>
  <c r="H1092" i="11"/>
  <c r="M1091" i="11"/>
  <c r="H1091" i="11"/>
  <c r="I1091" i="11" s="1"/>
  <c r="M1090" i="11"/>
  <c r="H1090" i="11"/>
  <c r="I1090" i="11" s="1"/>
  <c r="M1089" i="11"/>
  <c r="I1089" i="11"/>
  <c r="H1089" i="11"/>
  <c r="M1088" i="11"/>
  <c r="I1088" i="11"/>
  <c r="H1088" i="11"/>
  <c r="M1087" i="11"/>
  <c r="I1087" i="11"/>
  <c r="H1087" i="11"/>
  <c r="M1086" i="11"/>
  <c r="H1086" i="11"/>
  <c r="I1086" i="11" s="1"/>
  <c r="M1085" i="11"/>
  <c r="H1085" i="11"/>
  <c r="I1085" i="11" s="1"/>
  <c r="M1084" i="11"/>
  <c r="I1084" i="11"/>
  <c r="H1084" i="11"/>
  <c r="M1083" i="11"/>
  <c r="H1083" i="11"/>
  <c r="I1083" i="11" s="1"/>
  <c r="J1080" i="11"/>
  <c r="I1080" i="11"/>
  <c r="H1080" i="11"/>
  <c r="L1079" i="11"/>
  <c r="L1080" i="11" s="1"/>
  <c r="J1079" i="11"/>
  <c r="H1079" i="11"/>
  <c r="I1079" i="11" s="1"/>
  <c r="M1078" i="11"/>
  <c r="I1078" i="11"/>
  <c r="H1078" i="11"/>
  <c r="M1077" i="11"/>
  <c r="H1077" i="11"/>
  <c r="I1077" i="11" s="1"/>
  <c r="M1076" i="11"/>
  <c r="H1076" i="11"/>
  <c r="I1076" i="11" s="1"/>
  <c r="M1075" i="11"/>
  <c r="I1075" i="11"/>
  <c r="H1075" i="11"/>
  <c r="M1074" i="11"/>
  <c r="I1074" i="11"/>
  <c r="H1074" i="11"/>
  <c r="M1073" i="11"/>
  <c r="I1073" i="11"/>
  <c r="H1073" i="11"/>
  <c r="M1072" i="11"/>
  <c r="H1072" i="11"/>
  <c r="I1072" i="11" s="1"/>
  <c r="M1071" i="11"/>
  <c r="H1071" i="11"/>
  <c r="I1071" i="11" s="1"/>
  <c r="M1070" i="11"/>
  <c r="I1070" i="11"/>
  <c r="H1070" i="11"/>
  <c r="M1069" i="11"/>
  <c r="H1069" i="11"/>
  <c r="I1069" i="11" s="1"/>
  <c r="M1068" i="11"/>
  <c r="H1068" i="11"/>
  <c r="I1068" i="11" s="1"/>
  <c r="M1067" i="11"/>
  <c r="I1067" i="11"/>
  <c r="H1067" i="11"/>
  <c r="M1066" i="11"/>
  <c r="I1066" i="11"/>
  <c r="H1066" i="11"/>
  <c r="M1065" i="11"/>
  <c r="I1065" i="11"/>
  <c r="H1065" i="11"/>
  <c r="M1064" i="11"/>
  <c r="H1064" i="11"/>
  <c r="I1064" i="11" s="1"/>
  <c r="M1063" i="11"/>
  <c r="H1063" i="11"/>
  <c r="I1063" i="11" s="1"/>
  <c r="M1062" i="11"/>
  <c r="I1062" i="11"/>
  <c r="H1062" i="11"/>
  <c r="M1061" i="11"/>
  <c r="H1061" i="11"/>
  <c r="I1061" i="11" s="1"/>
  <c r="M1060" i="11"/>
  <c r="H1060" i="11"/>
  <c r="I1060" i="11" s="1"/>
  <c r="M1059" i="11"/>
  <c r="I1059" i="11"/>
  <c r="H1059" i="11"/>
  <c r="M1058" i="11"/>
  <c r="I1058" i="11"/>
  <c r="H1058" i="11"/>
  <c r="M1057" i="11"/>
  <c r="I1057" i="11"/>
  <c r="H1057" i="11"/>
  <c r="M1056" i="11"/>
  <c r="M1079" i="11" s="1"/>
  <c r="M1080" i="11" s="1"/>
  <c r="H1056" i="11"/>
  <c r="I1056" i="11" s="1"/>
  <c r="I1053" i="11"/>
  <c r="H1053" i="11"/>
  <c r="L1052" i="11"/>
  <c r="L1053" i="11" s="1"/>
  <c r="J1052" i="11"/>
  <c r="J1053" i="11" s="1"/>
  <c r="I1052" i="11"/>
  <c r="H1052" i="11"/>
  <c r="M1051" i="11"/>
  <c r="H1051" i="11"/>
  <c r="I1051" i="11" s="1"/>
  <c r="M1050" i="11"/>
  <c r="H1050" i="11"/>
  <c r="I1050" i="11" s="1"/>
  <c r="M1049" i="11"/>
  <c r="H1049" i="11"/>
  <c r="I1049" i="11" s="1"/>
  <c r="M1048" i="11"/>
  <c r="M1052" i="11" s="1"/>
  <c r="M1053" i="11" s="1"/>
  <c r="I1048" i="11"/>
  <c r="H1048" i="11"/>
  <c r="H1047" i="11"/>
  <c r="I1047" i="11" s="1"/>
  <c r="H1044" i="11"/>
  <c r="I1044" i="11" s="1"/>
  <c r="L1043" i="11"/>
  <c r="L1044" i="11" s="1"/>
  <c r="J1043" i="11"/>
  <c r="J1044" i="11" s="1"/>
  <c r="I1043" i="11"/>
  <c r="H1043" i="11"/>
  <c r="M1042" i="11"/>
  <c r="I1042" i="11"/>
  <c r="H1042" i="11"/>
  <c r="M1041" i="11"/>
  <c r="H1041" i="11"/>
  <c r="I1041" i="11" s="1"/>
  <c r="M1040" i="11"/>
  <c r="H1040" i="11"/>
  <c r="I1040" i="11" s="1"/>
  <c r="M1039" i="11"/>
  <c r="I1039" i="11"/>
  <c r="H1039" i="11"/>
  <c r="M1038" i="11"/>
  <c r="H1038" i="11"/>
  <c r="I1038" i="11" s="1"/>
  <c r="M1037" i="11"/>
  <c r="H1037" i="11"/>
  <c r="I1037" i="11" s="1"/>
  <c r="M1036" i="11"/>
  <c r="I1036" i="11"/>
  <c r="H1036" i="11"/>
  <c r="M1035" i="11"/>
  <c r="I1035" i="11"/>
  <c r="H1035" i="11"/>
  <c r="M1034" i="11"/>
  <c r="I1034" i="11"/>
  <c r="H1034" i="11"/>
  <c r="M1033" i="11"/>
  <c r="H1033" i="11"/>
  <c r="I1033" i="11" s="1"/>
  <c r="M1032" i="11"/>
  <c r="H1032" i="11"/>
  <c r="I1032" i="11" s="1"/>
  <c r="M1031" i="11"/>
  <c r="I1031" i="11"/>
  <c r="H1031" i="11"/>
  <c r="M1030" i="11"/>
  <c r="H1030" i="11"/>
  <c r="I1030" i="11" s="1"/>
  <c r="M1029" i="11"/>
  <c r="H1029" i="11"/>
  <c r="I1029" i="11" s="1"/>
  <c r="M1028" i="11"/>
  <c r="I1028" i="11"/>
  <c r="H1028" i="11"/>
  <c r="M1027" i="11"/>
  <c r="I1027" i="11"/>
  <c r="H1027" i="11"/>
  <c r="M1026" i="11"/>
  <c r="I1026" i="11"/>
  <c r="H1026" i="11"/>
  <c r="M1025" i="11"/>
  <c r="H1025" i="11"/>
  <c r="I1025" i="11" s="1"/>
  <c r="M1024" i="11"/>
  <c r="H1024" i="11"/>
  <c r="I1024" i="11" s="1"/>
  <c r="M1023" i="11"/>
  <c r="I1023" i="11"/>
  <c r="H1023" i="11"/>
  <c r="M1022" i="11"/>
  <c r="H1022" i="11"/>
  <c r="I1022" i="11" s="1"/>
  <c r="M1021" i="11"/>
  <c r="H1021" i="11"/>
  <c r="I1021" i="11" s="1"/>
  <c r="M1020" i="11"/>
  <c r="I1020" i="11"/>
  <c r="H1020" i="11"/>
  <c r="M1019" i="11"/>
  <c r="I1019" i="11"/>
  <c r="H1019" i="11"/>
  <c r="M1018" i="11"/>
  <c r="I1018" i="11"/>
  <c r="H1018" i="11"/>
  <c r="M1017" i="11"/>
  <c r="H1017" i="11"/>
  <c r="I1017" i="11" s="1"/>
  <c r="M1016" i="11"/>
  <c r="H1016" i="11"/>
  <c r="I1016" i="11" s="1"/>
  <c r="M1015" i="11"/>
  <c r="I1015" i="11"/>
  <c r="H1015" i="11"/>
  <c r="M1014" i="11"/>
  <c r="M1043" i="11" s="1"/>
  <c r="M1044" i="11" s="1"/>
  <c r="H1014" i="11"/>
  <c r="I1014" i="11" s="1"/>
  <c r="J1011" i="11"/>
  <c r="I1011" i="11"/>
  <c r="H1011" i="11"/>
  <c r="L1010" i="11"/>
  <c r="L1011" i="11" s="1"/>
  <c r="J1010" i="11"/>
  <c r="H1010" i="11"/>
  <c r="I1010" i="11" s="1"/>
  <c r="M1009" i="11"/>
  <c r="I1009" i="11"/>
  <c r="H1009" i="11"/>
  <c r="M1008" i="11"/>
  <c r="H1008" i="11"/>
  <c r="I1008" i="11" s="1"/>
  <c r="M1007" i="11"/>
  <c r="H1007" i="11"/>
  <c r="I1007" i="11" s="1"/>
  <c r="M1006" i="11"/>
  <c r="I1006" i="11"/>
  <c r="H1006" i="11"/>
  <c r="M1005" i="11"/>
  <c r="I1005" i="11"/>
  <c r="H1005" i="11"/>
  <c r="M1004" i="11"/>
  <c r="H1004" i="11"/>
  <c r="I1004" i="11" s="1"/>
  <c r="M1003" i="11"/>
  <c r="H1003" i="11"/>
  <c r="I1003" i="11" s="1"/>
  <c r="M1002" i="11"/>
  <c r="H1002" i="11"/>
  <c r="I1002" i="11" s="1"/>
  <c r="M1001" i="11"/>
  <c r="I1001" i="11"/>
  <c r="H1001" i="11"/>
  <c r="M1000" i="11"/>
  <c r="H1000" i="11"/>
  <c r="I1000" i="11" s="1"/>
  <c r="M999" i="11"/>
  <c r="H999" i="11"/>
  <c r="I999" i="11" s="1"/>
  <c r="M998" i="11"/>
  <c r="I998" i="11"/>
  <c r="H998" i="11"/>
  <c r="M997" i="11"/>
  <c r="I997" i="11"/>
  <c r="H997" i="11"/>
  <c r="M996" i="11"/>
  <c r="I996" i="11"/>
  <c r="H996" i="11"/>
  <c r="M995" i="11"/>
  <c r="H995" i="11"/>
  <c r="I995" i="11" s="1"/>
  <c r="M994" i="11"/>
  <c r="H994" i="11"/>
  <c r="I994" i="11" s="1"/>
  <c r="M993" i="11"/>
  <c r="I993" i="11"/>
  <c r="H993" i="11"/>
  <c r="J990" i="11"/>
  <c r="H990" i="11"/>
  <c r="I990" i="11" s="1"/>
  <c r="L989" i="11"/>
  <c r="L990" i="11" s="1"/>
  <c r="J989" i="11"/>
  <c r="H989" i="11"/>
  <c r="I989" i="11" s="1"/>
  <c r="M988" i="11"/>
  <c r="H988" i="11"/>
  <c r="I988" i="11" s="1"/>
  <c r="M987" i="11"/>
  <c r="I987" i="11"/>
  <c r="H987" i="11"/>
  <c r="M986" i="11"/>
  <c r="H986" i="11"/>
  <c r="I986" i="11" s="1"/>
  <c r="M985" i="11"/>
  <c r="H985" i="11"/>
  <c r="I985" i="11" s="1"/>
  <c r="M984" i="11"/>
  <c r="I984" i="11"/>
  <c r="H984" i="11"/>
  <c r="M983" i="11"/>
  <c r="I983" i="11"/>
  <c r="H983" i="11"/>
  <c r="M982" i="11"/>
  <c r="I982" i="11"/>
  <c r="H982" i="11"/>
  <c r="M981" i="11"/>
  <c r="H981" i="11"/>
  <c r="I981" i="11" s="1"/>
  <c r="M980" i="11"/>
  <c r="H980" i="11"/>
  <c r="I980" i="11" s="1"/>
  <c r="M979" i="11"/>
  <c r="I979" i="11"/>
  <c r="H979" i="11"/>
  <c r="M978" i="11"/>
  <c r="H978" i="11"/>
  <c r="I978" i="11" s="1"/>
  <c r="M977" i="11"/>
  <c r="H977" i="11"/>
  <c r="I977" i="11" s="1"/>
  <c r="M976" i="11"/>
  <c r="I976" i="11"/>
  <c r="H976" i="11"/>
  <c r="M975" i="11"/>
  <c r="I975" i="11"/>
  <c r="H975" i="11"/>
  <c r="M974" i="11"/>
  <c r="H974" i="11"/>
  <c r="I974" i="11" s="1"/>
  <c r="M973" i="11"/>
  <c r="H973" i="11"/>
  <c r="I973" i="11" s="1"/>
  <c r="M972" i="11"/>
  <c r="H972" i="11"/>
  <c r="I972" i="11" s="1"/>
  <c r="M971" i="11"/>
  <c r="I971" i="11"/>
  <c r="H971" i="11"/>
  <c r="M970" i="11"/>
  <c r="H970" i="11"/>
  <c r="I970" i="11" s="1"/>
  <c r="M969" i="11"/>
  <c r="H969" i="11"/>
  <c r="I969" i="11" s="1"/>
  <c r="M968" i="11"/>
  <c r="M989" i="11" s="1"/>
  <c r="M990" i="11" s="1"/>
  <c r="I968" i="11"/>
  <c r="H968" i="11"/>
  <c r="M967" i="11"/>
  <c r="I967" i="11"/>
  <c r="H967" i="11"/>
  <c r="M966" i="11"/>
  <c r="I966" i="11"/>
  <c r="H966" i="11"/>
  <c r="M965" i="11"/>
  <c r="H965" i="11"/>
  <c r="I965" i="11" s="1"/>
  <c r="M964" i="11"/>
  <c r="H964" i="11"/>
  <c r="I964" i="11" s="1"/>
  <c r="L960" i="11"/>
  <c r="H960" i="11"/>
  <c r="I960" i="11" s="1"/>
  <c r="L959" i="11"/>
  <c r="J959" i="11"/>
  <c r="J960" i="11" s="1"/>
  <c r="H959" i="11"/>
  <c r="I959" i="11" s="1"/>
  <c r="M958" i="11"/>
  <c r="H958" i="11"/>
  <c r="I958" i="11" s="1"/>
  <c r="M957" i="11"/>
  <c r="H957" i="11"/>
  <c r="I957" i="11" s="1"/>
  <c r="M956" i="11"/>
  <c r="I956" i="11"/>
  <c r="H956" i="11"/>
  <c r="M955" i="11"/>
  <c r="H955" i="11"/>
  <c r="I955" i="11" s="1"/>
  <c r="M954" i="11"/>
  <c r="H954" i="11"/>
  <c r="I954" i="11" s="1"/>
  <c r="M953" i="11"/>
  <c r="I953" i="11"/>
  <c r="H953" i="11"/>
  <c r="M952" i="11"/>
  <c r="I952" i="11"/>
  <c r="H952" i="11"/>
  <c r="M951" i="11"/>
  <c r="I951" i="11"/>
  <c r="H951" i="11"/>
  <c r="M950" i="11"/>
  <c r="H950" i="11"/>
  <c r="I950" i="11" s="1"/>
  <c r="M949" i="11"/>
  <c r="H949" i="11"/>
  <c r="I949" i="11" s="1"/>
  <c r="M948" i="11"/>
  <c r="I948" i="11"/>
  <c r="H948" i="11"/>
  <c r="M947" i="11"/>
  <c r="H947" i="11"/>
  <c r="I947" i="11" s="1"/>
  <c r="M946" i="11"/>
  <c r="H946" i="11"/>
  <c r="I946" i="11" s="1"/>
  <c r="M945" i="11"/>
  <c r="I945" i="11"/>
  <c r="H945" i="11"/>
  <c r="M944" i="11"/>
  <c r="I944" i="11"/>
  <c r="H944" i="11"/>
  <c r="M943" i="11"/>
  <c r="H943" i="11"/>
  <c r="I943" i="11" s="1"/>
  <c r="M942" i="11"/>
  <c r="H942" i="11"/>
  <c r="I942" i="11" s="1"/>
  <c r="M941" i="11"/>
  <c r="H941" i="11"/>
  <c r="I941" i="11" s="1"/>
  <c r="L938" i="11"/>
  <c r="H938" i="11"/>
  <c r="I938" i="11" s="1"/>
  <c r="L937" i="11"/>
  <c r="J937" i="11"/>
  <c r="J938" i="11" s="1"/>
  <c r="I937" i="11"/>
  <c r="H937" i="11"/>
  <c r="M936" i="11"/>
  <c r="H936" i="11"/>
  <c r="I936" i="11" s="1"/>
  <c r="M935" i="11"/>
  <c r="H935" i="11"/>
  <c r="I935" i="11" s="1"/>
  <c r="M934" i="11"/>
  <c r="I934" i="11"/>
  <c r="H934" i="11"/>
  <c r="M933" i="11"/>
  <c r="H933" i="11"/>
  <c r="I933" i="11" s="1"/>
  <c r="M932" i="11"/>
  <c r="H932" i="11"/>
  <c r="I932" i="11" s="1"/>
  <c r="M931" i="11"/>
  <c r="I931" i="11"/>
  <c r="H931" i="11"/>
  <c r="M930" i="11"/>
  <c r="I930" i="11"/>
  <c r="H930" i="11"/>
  <c r="M929" i="11"/>
  <c r="I929" i="11"/>
  <c r="H929" i="11"/>
  <c r="M928" i="11"/>
  <c r="H928" i="11"/>
  <c r="I928" i="11" s="1"/>
  <c r="M927" i="11"/>
  <c r="H927" i="11"/>
  <c r="I927" i="11" s="1"/>
  <c r="M926" i="11"/>
  <c r="I926" i="11"/>
  <c r="H926" i="11"/>
  <c r="M925" i="11"/>
  <c r="H925" i="11"/>
  <c r="I925" i="11" s="1"/>
  <c r="M924" i="11"/>
  <c r="H924" i="11"/>
  <c r="I924" i="11" s="1"/>
  <c r="M923" i="11"/>
  <c r="I923" i="11"/>
  <c r="H923" i="11"/>
  <c r="M922" i="11"/>
  <c r="I922" i="11"/>
  <c r="H922" i="11"/>
  <c r="M921" i="11"/>
  <c r="I921" i="11"/>
  <c r="H921" i="11"/>
  <c r="M920" i="11"/>
  <c r="H920" i="11"/>
  <c r="I920" i="11" s="1"/>
  <c r="M919" i="11"/>
  <c r="H919" i="11"/>
  <c r="I919" i="11" s="1"/>
  <c r="L916" i="11"/>
  <c r="H916" i="11"/>
  <c r="I916" i="11" s="1"/>
  <c r="L915" i="11"/>
  <c r="J915" i="11"/>
  <c r="J916" i="11" s="1"/>
  <c r="I915" i="11"/>
  <c r="H915" i="11"/>
  <c r="M914" i="11"/>
  <c r="H914" i="11"/>
  <c r="I914" i="11" s="1"/>
  <c r="M913" i="11"/>
  <c r="H913" i="11"/>
  <c r="I913" i="11" s="1"/>
  <c r="M912" i="11"/>
  <c r="I912" i="11"/>
  <c r="H912" i="11"/>
  <c r="M911" i="11"/>
  <c r="H911" i="11"/>
  <c r="I911" i="11" s="1"/>
  <c r="M910" i="11"/>
  <c r="H910" i="11"/>
  <c r="I910" i="11" s="1"/>
  <c r="M909" i="11"/>
  <c r="I909" i="11"/>
  <c r="H909" i="11"/>
  <c r="M908" i="11"/>
  <c r="I908" i="11"/>
  <c r="H908" i="11"/>
  <c r="M907" i="11"/>
  <c r="H907" i="11"/>
  <c r="I907" i="11" s="1"/>
  <c r="M906" i="11"/>
  <c r="H906" i="11"/>
  <c r="I906" i="11" s="1"/>
  <c r="M905" i="11"/>
  <c r="H905" i="11"/>
  <c r="I905" i="11" s="1"/>
  <c r="M904" i="11"/>
  <c r="I904" i="11"/>
  <c r="H904" i="11"/>
  <c r="M903" i="11"/>
  <c r="H903" i="11"/>
  <c r="I903" i="11" s="1"/>
  <c r="M902" i="11"/>
  <c r="H902" i="11"/>
  <c r="I902" i="11" s="1"/>
  <c r="M901" i="11"/>
  <c r="I901" i="11"/>
  <c r="H901" i="11"/>
  <c r="M900" i="11"/>
  <c r="I900" i="11"/>
  <c r="H900" i="11"/>
  <c r="M899" i="11"/>
  <c r="I899" i="11"/>
  <c r="H899" i="11"/>
  <c r="M898" i="11"/>
  <c r="H898" i="11"/>
  <c r="I898" i="11" s="1"/>
  <c r="M897" i="11"/>
  <c r="H897" i="11"/>
  <c r="I897" i="11" s="1"/>
  <c r="M896" i="11"/>
  <c r="I896" i="11"/>
  <c r="H896" i="11"/>
  <c r="M895" i="11"/>
  <c r="H895" i="11"/>
  <c r="I895" i="11" s="1"/>
  <c r="M894" i="11"/>
  <c r="H894" i="11"/>
  <c r="I894" i="11" s="1"/>
  <c r="M893" i="11"/>
  <c r="I893" i="11"/>
  <c r="H893" i="11"/>
  <c r="M892" i="11"/>
  <c r="I892" i="11"/>
  <c r="H892" i="11"/>
  <c r="M891" i="11"/>
  <c r="H891" i="11"/>
  <c r="I891" i="11" s="1"/>
  <c r="M890" i="11"/>
  <c r="H890" i="11"/>
  <c r="I890" i="11" s="1"/>
  <c r="M889" i="11"/>
  <c r="H889" i="11"/>
  <c r="I889" i="11" s="1"/>
  <c r="M888" i="11"/>
  <c r="I888" i="11"/>
  <c r="H888" i="11"/>
  <c r="M887" i="11"/>
  <c r="H887" i="11"/>
  <c r="I887" i="11" s="1"/>
  <c r="M886" i="11"/>
  <c r="H886" i="11"/>
  <c r="I886" i="11" s="1"/>
  <c r="M885" i="11"/>
  <c r="I885" i="11"/>
  <c r="H885" i="11"/>
  <c r="M884" i="11"/>
  <c r="I884" i="11"/>
  <c r="H884" i="11"/>
  <c r="M883" i="11"/>
  <c r="I883" i="11"/>
  <c r="H883" i="11"/>
  <c r="M882" i="11"/>
  <c r="H882" i="11"/>
  <c r="I882" i="11" s="1"/>
  <c r="M881" i="11"/>
  <c r="H881" i="11"/>
  <c r="I881" i="11" s="1"/>
  <c r="M880" i="11"/>
  <c r="I880" i="11"/>
  <c r="H880" i="11"/>
  <c r="J877" i="11"/>
  <c r="H877" i="11"/>
  <c r="I877" i="11" s="1"/>
  <c r="L876" i="11"/>
  <c r="L877" i="11" s="1"/>
  <c r="J876" i="11"/>
  <c r="H876" i="11"/>
  <c r="I876" i="11" s="1"/>
  <c r="M875" i="11"/>
  <c r="H875" i="11"/>
  <c r="I875" i="11" s="1"/>
  <c r="M874" i="11"/>
  <c r="I874" i="11"/>
  <c r="H874" i="11"/>
  <c r="M873" i="11"/>
  <c r="H873" i="11"/>
  <c r="I873" i="11" s="1"/>
  <c r="M872" i="11"/>
  <c r="H872" i="11"/>
  <c r="I872" i="11" s="1"/>
  <c r="M871" i="11"/>
  <c r="I871" i="11"/>
  <c r="H871" i="11"/>
  <c r="M870" i="11"/>
  <c r="I870" i="11"/>
  <c r="H870" i="11"/>
  <c r="M869" i="11"/>
  <c r="I869" i="11"/>
  <c r="H869" i="11"/>
  <c r="M868" i="11"/>
  <c r="H868" i="11"/>
  <c r="I868" i="11" s="1"/>
  <c r="M867" i="11"/>
  <c r="H867" i="11"/>
  <c r="I867" i="11" s="1"/>
  <c r="M866" i="11"/>
  <c r="I866" i="11"/>
  <c r="H866" i="11"/>
  <c r="M865" i="11"/>
  <c r="H865" i="11"/>
  <c r="I865" i="11" s="1"/>
  <c r="M864" i="11"/>
  <c r="H864" i="11"/>
  <c r="I864" i="11" s="1"/>
  <c r="M863" i="11"/>
  <c r="I863" i="11"/>
  <c r="H863" i="11"/>
  <c r="M862" i="11"/>
  <c r="I862" i="11"/>
  <c r="H862" i="11"/>
  <c r="M861" i="11"/>
  <c r="H861" i="11"/>
  <c r="I861" i="11" s="1"/>
  <c r="M860" i="11"/>
  <c r="H860" i="11"/>
  <c r="I860" i="11" s="1"/>
  <c r="M859" i="11"/>
  <c r="H859" i="11"/>
  <c r="I859" i="11" s="1"/>
  <c r="M858" i="11"/>
  <c r="I858" i="11"/>
  <c r="H858" i="11"/>
  <c r="M857" i="11"/>
  <c r="H857" i="11"/>
  <c r="I857" i="11" s="1"/>
  <c r="M856" i="11"/>
  <c r="H856" i="11"/>
  <c r="I856" i="11" s="1"/>
  <c r="M855" i="11"/>
  <c r="I855" i="11"/>
  <c r="H855" i="11"/>
  <c r="M854" i="11"/>
  <c r="I854" i="11"/>
  <c r="H854" i="11"/>
  <c r="M853" i="11"/>
  <c r="I853" i="11"/>
  <c r="H853" i="11"/>
  <c r="M852" i="11"/>
  <c r="H852" i="11"/>
  <c r="I852" i="11" s="1"/>
  <c r="M851" i="11"/>
  <c r="H851" i="11"/>
  <c r="I851" i="11" s="1"/>
  <c r="M850" i="11"/>
  <c r="I850" i="11"/>
  <c r="H850" i="11"/>
  <c r="J847" i="11"/>
  <c r="H847" i="11"/>
  <c r="I847" i="11" s="1"/>
  <c r="L846" i="11"/>
  <c r="L847" i="11" s="1"/>
  <c r="J846" i="11"/>
  <c r="H846" i="11"/>
  <c r="I846" i="11" s="1"/>
  <c r="M845" i="11"/>
  <c r="H845" i="11"/>
  <c r="I845" i="11" s="1"/>
  <c r="M844" i="11"/>
  <c r="I844" i="11"/>
  <c r="H844" i="11"/>
  <c r="M843" i="11"/>
  <c r="H843" i="11"/>
  <c r="I843" i="11" s="1"/>
  <c r="M842" i="11"/>
  <c r="H842" i="11"/>
  <c r="I842" i="11" s="1"/>
  <c r="M841" i="11"/>
  <c r="I841" i="11"/>
  <c r="H841" i="11"/>
  <c r="M840" i="11"/>
  <c r="I840" i="11"/>
  <c r="H840" i="11"/>
  <c r="M839" i="11"/>
  <c r="H839" i="11"/>
  <c r="I839" i="11" s="1"/>
  <c r="M838" i="11"/>
  <c r="H838" i="11"/>
  <c r="I838" i="11" s="1"/>
  <c r="M837" i="11"/>
  <c r="H837" i="11"/>
  <c r="I837" i="11" s="1"/>
  <c r="M836" i="11"/>
  <c r="I836" i="11"/>
  <c r="H836" i="11"/>
  <c r="M835" i="11"/>
  <c r="H835" i="11"/>
  <c r="I835" i="11" s="1"/>
  <c r="M834" i="11"/>
  <c r="H834" i="11"/>
  <c r="I834" i="11" s="1"/>
  <c r="M833" i="11"/>
  <c r="I833" i="11"/>
  <c r="H833" i="11"/>
  <c r="M832" i="11"/>
  <c r="I832" i="11"/>
  <c r="H832" i="11"/>
  <c r="M831" i="11"/>
  <c r="H831" i="11"/>
  <c r="I831" i="11" s="1"/>
  <c r="M830" i="11"/>
  <c r="H830" i="11"/>
  <c r="I830" i="11" s="1"/>
  <c r="M829" i="11"/>
  <c r="H829" i="11"/>
  <c r="I829" i="11" s="1"/>
  <c r="M828" i="11"/>
  <c r="I828" i="11"/>
  <c r="H828" i="11"/>
  <c r="M827" i="11"/>
  <c r="H827" i="11"/>
  <c r="I827" i="11" s="1"/>
  <c r="M826" i="11"/>
  <c r="H826" i="11"/>
  <c r="I826" i="11" s="1"/>
  <c r="M825" i="11"/>
  <c r="I825" i="11"/>
  <c r="H825" i="11"/>
  <c r="M824" i="11"/>
  <c r="I824" i="11"/>
  <c r="H824" i="11"/>
  <c r="M823" i="11"/>
  <c r="H823" i="11"/>
  <c r="I823" i="11" s="1"/>
  <c r="M822" i="11"/>
  <c r="H822" i="11"/>
  <c r="I822" i="11" s="1"/>
  <c r="M821" i="11"/>
  <c r="H821" i="11"/>
  <c r="I821" i="11" s="1"/>
  <c r="M820" i="11"/>
  <c r="I820" i="11"/>
  <c r="H820" i="11"/>
  <c r="M819" i="11"/>
  <c r="H819" i="11"/>
  <c r="I819" i="11" s="1"/>
  <c r="M818" i="11"/>
  <c r="H818" i="11"/>
  <c r="I818" i="11" s="1"/>
  <c r="M817" i="11"/>
  <c r="M846" i="11" s="1"/>
  <c r="M847" i="11" s="1"/>
  <c r="I817" i="11"/>
  <c r="H817" i="11"/>
  <c r="M816" i="11"/>
  <c r="I816" i="11"/>
  <c r="H816" i="11"/>
  <c r="L813" i="11"/>
  <c r="J813" i="11"/>
  <c r="I813" i="11"/>
  <c r="H813" i="11"/>
  <c r="L812" i="11"/>
  <c r="J812" i="11"/>
  <c r="H812" i="11"/>
  <c r="I812" i="11" s="1"/>
  <c r="M811" i="11"/>
  <c r="I811" i="11"/>
  <c r="H811" i="11"/>
  <c r="M810" i="11"/>
  <c r="I810" i="11"/>
  <c r="H810" i="11"/>
  <c r="M809" i="11"/>
  <c r="I809" i="11"/>
  <c r="H809" i="11"/>
  <c r="M808" i="11"/>
  <c r="H808" i="11"/>
  <c r="I808" i="11" s="1"/>
  <c r="M807" i="11"/>
  <c r="H807" i="11"/>
  <c r="I807" i="11" s="1"/>
  <c r="M806" i="11"/>
  <c r="M812" i="11" s="1"/>
  <c r="M813" i="11" s="1"/>
  <c r="I806" i="11"/>
  <c r="H806" i="11"/>
  <c r="H805" i="11"/>
  <c r="I805" i="11" s="1"/>
  <c r="L802" i="11"/>
  <c r="J802" i="11"/>
  <c r="H802" i="11"/>
  <c r="I802" i="11" s="1"/>
  <c r="L801" i="11"/>
  <c r="J801" i="11"/>
  <c r="I801" i="11"/>
  <c r="H801" i="11"/>
  <c r="M800" i="11"/>
  <c r="H800" i="11"/>
  <c r="I800" i="11" s="1"/>
  <c r="M799" i="11"/>
  <c r="H799" i="11"/>
  <c r="I799" i="11" s="1"/>
  <c r="M798" i="11"/>
  <c r="H798" i="11"/>
  <c r="I798" i="11" s="1"/>
  <c r="M797" i="11"/>
  <c r="I797" i="11"/>
  <c r="H797" i="11"/>
  <c r="M796" i="11"/>
  <c r="H796" i="11"/>
  <c r="I796" i="11" s="1"/>
  <c r="M795" i="11"/>
  <c r="H795" i="11"/>
  <c r="I795" i="11" s="1"/>
  <c r="M794" i="11"/>
  <c r="I794" i="11"/>
  <c r="H794" i="11"/>
  <c r="M793" i="11"/>
  <c r="I793" i="11"/>
  <c r="H793" i="11"/>
  <c r="M792" i="11"/>
  <c r="H792" i="11"/>
  <c r="I792" i="11" s="1"/>
  <c r="M791" i="11"/>
  <c r="H791" i="11"/>
  <c r="I791" i="11" s="1"/>
  <c r="M790" i="11"/>
  <c r="H790" i="11"/>
  <c r="I790" i="11" s="1"/>
  <c r="M789" i="11"/>
  <c r="I789" i="11"/>
  <c r="H789" i="11"/>
  <c r="M788" i="11"/>
  <c r="H788" i="11"/>
  <c r="I788" i="11" s="1"/>
  <c r="M787" i="11"/>
  <c r="H787" i="11"/>
  <c r="I787" i="11" s="1"/>
  <c r="M786" i="11"/>
  <c r="I786" i="11"/>
  <c r="H786" i="11"/>
  <c r="M785" i="11"/>
  <c r="I785" i="11"/>
  <c r="H785" i="11"/>
  <c r="M784" i="11"/>
  <c r="H784" i="11"/>
  <c r="I784" i="11" s="1"/>
  <c r="M783" i="11"/>
  <c r="H783" i="11"/>
  <c r="I783" i="11" s="1"/>
  <c r="M782" i="11"/>
  <c r="H782" i="11"/>
  <c r="I782" i="11" s="1"/>
  <c r="M781" i="11"/>
  <c r="I781" i="11"/>
  <c r="H781" i="11"/>
  <c r="M780" i="11"/>
  <c r="H780" i="11"/>
  <c r="I780" i="11" s="1"/>
  <c r="L777" i="11"/>
  <c r="J777" i="11"/>
  <c r="I777" i="11"/>
  <c r="H777" i="11"/>
  <c r="L776" i="11"/>
  <c r="J776" i="11"/>
  <c r="H776" i="11"/>
  <c r="I776" i="11" s="1"/>
  <c r="M775" i="11"/>
  <c r="M776" i="11" s="1"/>
  <c r="M777" i="11" s="1"/>
  <c r="I775" i="11"/>
  <c r="H775" i="11"/>
  <c r="H774" i="11"/>
  <c r="I774" i="11" s="1"/>
  <c r="L771" i="11"/>
  <c r="J771" i="11"/>
  <c r="H771" i="11"/>
  <c r="I771" i="11" s="1"/>
  <c r="L770" i="11"/>
  <c r="J770" i="11"/>
  <c r="I770" i="11"/>
  <c r="H770" i="11"/>
  <c r="M769" i="11"/>
  <c r="I769" i="11"/>
  <c r="H769" i="11"/>
  <c r="M768" i="11"/>
  <c r="H768" i="11"/>
  <c r="I768" i="11" s="1"/>
  <c r="M767" i="11"/>
  <c r="H767" i="11"/>
  <c r="I767" i="11" s="1"/>
  <c r="M766" i="11"/>
  <c r="I766" i="11"/>
  <c r="H766" i="11"/>
  <c r="M765" i="11"/>
  <c r="H765" i="11"/>
  <c r="I765" i="11" s="1"/>
  <c r="M764" i="11"/>
  <c r="H764" i="11"/>
  <c r="I764" i="11" s="1"/>
  <c r="M763" i="11"/>
  <c r="I763" i="11"/>
  <c r="H763" i="11"/>
  <c r="M762" i="11"/>
  <c r="I762" i="11"/>
  <c r="H762" i="11"/>
  <c r="M761" i="11"/>
  <c r="I761" i="11"/>
  <c r="H761" i="11"/>
  <c r="M760" i="11"/>
  <c r="H760" i="11"/>
  <c r="I760" i="11" s="1"/>
  <c r="M759" i="11"/>
  <c r="H759" i="11"/>
  <c r="I759" i="11" s="1"/>
  <c r="M758" i="11"/>
  <c r="I758" i="11"/>
  <c r="H758" i="11"/>
  <c r="M757" i="11"/>
  <c r="H757" i="11"/>
  <c r="I757" i="11" s="1"/>
  <c r="M756" i="11"/>
  <c r="H756" i="11"/>
  <c r="I756" i="11" s="1"/>
  <c r="H753" i="11"/>
  <c r="I753" i="11" s="1"/>
  <c r="L752" i="11"/>
  <c r="L753" i="11" s="1"/>
  <c r="J752" i="11"/>
  <c r="J753" i="11" s="1"/>
  <c r="I752" i="11"/>
  <c r="H752" i="11"/>
  <c r="M751" i="11"/>
  <c r="H751" i="11"/>
  <c r="I751" i="11" s="1"/>
  <c r="M750" i="11"/>
  <c r="H750" i="11"/>
  <c r="I750" i="11" s="1"/>
  <c r="M749" i="11"/>
  <c r="I749" i="11"/>
  <c r="H749" i="11"/>
  <c r="M748" i="11"/>
  <c r="I748" i="11"/>
  <c r="H748" i="11"/>
  <c r="M747" i="11"/>
  <c r="H747" i="11"/>
  <c r="I747" i="11" s="1"/>
  <c r="M746" i="11"/>
  <c r="H746" i="11"/>
  <c r="I746" i="11" s="1"/>
  <c r="M745" i="11"/>
  <c r="H745" i="11"/>
  <c r="I745" i="11" s="1"/>
  <c r="M744" i="11"/>
  <c r="I744" i="11"/>
  <c r="H744" i="11"/>
  <c r="M743" i="11"/>
  <c r="H743" i="11"/>
  <c r="I743" i="11" s="1"/>
  <c r="L740" i="11"/>
  <c r="J740" i="11"/>
  <c r="I740" i="11"/>
  <c r="H740" i="11"/>
  <c r="L739" i="11"/>
  <c r="J739" i="11"/>
  <c r="H739" i="11"/>
  <c r="I739" i="11" s="1"/>
  <c r="M738" i="11"/>
  <c r="I738" i="11"/>
  <c r="H738" i="11"/>
  <c r="M737" i="11"/>
  <c r="H737" i="11"/>
  <c r="I737" i="11" s="1"/>
  <c r="M736" i="11"/>
  <c r="H736" i="11"/>
  <c r="I736" i="11" s="1"/>
  <c r="M735" i="11"/>
  <c r="I735" i="11"/>
  <c r="H735" i="11"/>
  <c r="M734" i="11"/>
  <c r="I734" i="11"/>
  <c r="H734" i="11"/>
  <c r="M733" i="11"/>
  <c r="H733" i="11"/>
  <c r="I733" i="11" s="1"/>
  <c r="M732" i="11"/>
  <c r="H732" i="11"/>
  <c r="I732" i="11" s="1"/>
  <c r="M731" i="11"/>
  <c r="H731" i="11"/>
  <c r="I731" i="11" s="1"/>
  <c r="M730" i="11"/>
  <c r="I730" i="11"/>
  <c r="H730" i="11"/>
  <c r="M729" i="11"/>
  <c r="H729" i="11"/>
  <c r="I729" i="11" s="1"/>
  <c r="M728" i="11"/>
  <c r="I728" i="11"/>
  <c r="H728" i="11"/>
  <c r="M727" i="11"/>
  <c r="I727" i="11"/>
  <c r="H727" i="11"/>
  <c r="M726" i="11"/>
  <c r="I726" i="11"/>
  <c r="H726" i="11"/>
  <c r="J723" i="11"/>
  <c r="I723" i="11"/>
  <c r="H723" i="11"/>
  <c r="L722" i="11"/>
  <c r="L723" i="11" s="1"/>
  <c r="J722" i="11"/>
  <c r="H722" i="11"/>
  <c r="I722" i="11" s="1"/>
  <c r="M721" i="11"/>
  <c r="I721" i="11"/>
  <c r="H721" i="11"/>
  <c r="M720" i="11"/>
  <c r="I720" i="11"/>
  <c r="H720" i="11"/>
  <c r="M719" i="11"/>
  <c r="I719" i="11"/>
  <c r="H719" i="11"/>
  <c r="M718" i="11"/>
  <c r="H718" i="11"/>
  <c r="I718" i="11" s="1"/>
  <c r="M717" i="11"/>
  <c r="H717" i="11"/>
  <c r="I717" i="11" s="1"/>
  <c r="M716" i="11"/>
  <c r="I716" i="11"/>
  <c r="H716" i="11"/>
  <c r="M715" i="11"/>
  <c r="H715" i="11"/>
  <c r="I715" i="11" s="1"/>
  <c r="M714" i="11"/>
  <c r="I714" i="11"/>
  <c r="H714" i="11"/>
  <c r="M713" i="11"/>
  <c r="I713" i="11"/>
  <c r="H713" i="11"/>
  <c r="M712" i="11"/>
  <c r="I712" i="11"/>
  <c r="H712" i="11"/>
  <c r="M711" i="11"/>
  <c r="H711" i="11"/>
  <c r="I711" i="11" s="1"/>
  <c r="M710" i="11"/>
  <c r="H710" i="11"/>
  <c r="I710" i="11" s="1"/>
  <c r="M709" i="11"/>
  <c r="H709" i="11"/>
  <c r="I709" i="11" s="1"/>
  <c r="M708" i="11"/>
  <c r="I708" i="11"/>
  <c r="H708" i="11"/>
  <c r="M707" i="11"/>
  <c r="I707" i="11"/>
  <c r="H707" i="11"/>
  <c r="H704" i="11"/>
  <c r="I704" i="11" s="1"/>
  <c r="L703" i="11"/>
  <c r="L704" i="11" s="1"/>
  <c r="J703" i="11"/>
  <c r="J704" i="11" s="1"/>
  <c r="H703" i="11"/>
  <c r="I703" i="11" s="1"/>
  <c r="M702" i="11"/>
  <c r="H702" i="11"/>
  <c r="I702" i="11" s="1"/>
  <c r="M701" i="11"/>
  <c r="I701" i="11"/>
  <c r="H701" i="11"/>
  <c r="M700" i="11"/>
  <c r="M703" i="11" s="1"/>
  <c r="M704" i="11" s="1"/>
  <c r="I700" i="11"/>
  <c r="H700" i="11"/>
  <c r="H699" i="11"/>
  <c r="I699" i="11" s="1"/>
  <c r="L696" i="11"/>
  <c r="J696" i="11"/>
  <c r="H696" i="11"/>
  <c r="I696" i="11" s="1"/>
  <c r="L695" i="11"/>
  <c r="J695" i="11"/>
  <c r="H695" i="11"/>
  <c r="I695" i="11" s="1"/>
  <c r="M694" i="11"/>
  <c r="H694" i="11"/>
  <c r="I694" i="11" s="1"/>
  <c r="M693" i="11"/>
  <c r="M695" i="11" s="1"/>
  <c r="M696" i="11" s="1"/>
  <c r="H693" i="11"/>
  <c r="I693" i="11" s="1"/>
  <c r="M692" i="11"/>
  <c r="H692" i="11"/>
  <c r="I692" i="11" s="1"/>
  <c r="H691" i="11"/>
  <c r="I691" i="11" s="1"/>
  <c r="L688" i="11"/>
  <c r="H688" i="11"/>
  <c r="I688" i="11" s="1"/>
  <c r="L687" i="11"/>
  <c r="J687" i="11"/>
  <c r="J688" i="11" s="1"/>
  <c r="I687" i="11"/>
  <c r="H687" i="11"/>
  <c r="M686" i="11"/>
  <c r="H686" i="11"/>
  <c r="I686" i="11" s="1"/>
  <c r="M685" i="11"/>
  <c r="H685" i="11"/>
  <c r="I685" i="11" s="1"/>
  <c r="M684" i="11"/>
  <c r="M687" i="11" s="1"/>
  <c r="M688" i="11" s="1"/>
  <c r="I684" i="11"/>
  <c r="H684" i="11"/>
  <c r="I680" i="11"/>
  <c r="H680" i="11"/>
  <c r="L679" i="11"/>
  <c r="L680" i="11" s="1"/>
  <c r="J679" i="11"/>
  <c r="J680" i="11" s="1"/>
  <c r="H679" i="11"/>
  <c r="I679" i="11" s="1"/>
  <c r="M678" i="11"/>
  <c r="M679" i="11" s="1"/>
  <c r="M680" i="11" s="1"/>
  <c r="I678" i="11"/>
  <c r="H678" i="11"/>
  <c r="M677" i="11"/>
  <c r="H677" i="11"/>
  <c r="I677" i="11" s="1"/>
  <c r="L673" i="11"/>
  <c r="J673" i="11"/>
  <c r="H673" i="11"/>
  <c r="I673" i="11" s="1"/>
  <c r="L672" i="11"/>
  <c r="J672" i="11"/>
  <c r="H672" i="11"/>
  <c r="I672" i="11" s="1"/>
  <c r="M671" i="11"/>
  <c r="I671" i="11"/>
  <c r="H671" i="11"/>
  <c r="M670" i="11"/>
  <c r="I670" i="11"/>
  <c r="H670" i="11"/>
  <c r="M669" i="11"/>
  <c r="H669" i="11"/>
  <c r="I669" i="11" s="1"/>
  <c r="M668" i="11"/>
  <c r="H668" i="11"/>
  <c r="I668" i="11" s="1"/>
  <c r="M667" i="11"/>
  <c r="H667" i="11"/>
  <c r="I667" i="11" s="1"/>
  <c r="M666" i="11"/>
  <c r="I666" i="11"/>
  <c r="H666" i="11"/>
  <c r="M665" i="11"/>
  <c r="I665" i="11"/>
  <c r="H665" i="11"/>
  <c r="M664" i="11"/>
  <c r="H664" i="11"/>
  <c r="I664" i="11" s="1"/>
  <c r="M663" i="11"/>
  <c r="I663" i="11"/>
  <c r="H663" i="11"/>
  <c r="M662" i="11"/>
  <c r="I662" i="11"/>
  <c r="H662" i="11"/>
  <c r="M661" i="11"/>
  <c r="H661" i="11"/>
  <c r="I661" i="11" s="1"/>
  <c r="M660" i="11"/>
  <c r="H660" i="11"/>
  <c r="I660" i="11" s="1"/>
  <c r="M659" i="11"/>
  <c r="H659" i="11"/>
  <c r="I659" i="11" s="1"/>
  <c r="M658" i="11"/>
  <c r="I658" i="11"/>
  <c r="H658" i="11"/>
  <c r="M657" i="11"/>
  <c r="I657" i="11"/>
  <c r="H657" i="11"/>
  <c r="M656" i="11"/>
  <c r="H656" i="11"/>
  <c r="I656" i="11" s="1"/>
  <c r="M655" i="11"/>
  <c r="M672" i="11" s="1"/>
  <c r="M673" i="11" s="1"/>
  <c r="I655" i="11"/>
  <c r="H655" i="11"/>
  <c r="H652" i="11"/>
  <c r="I652" i="11" s="1"/>
  <c r="L651" i="11"/>
  <c r="L652" i="11" s="1"/>
  <c r="J651" i="11"/>
  <c r="J652" i="11" s="1"/>
  <c r="I651" i="11"/>
  <c r="H651" i="11"/>
  <c r="M650" i="11"/>
  <c r="H650" i="11"/>
  <c r="I650" i="11" s="1"/>
  <c r="M649" i="11"/>
  <c r="H649" i="11"/>
  <c r="I649" i="11" s="1"/>
  <c r="M648" i="11"/>
  <c r="I648" i="11"/>
  <c r="H648" i="11"/>
  <c r="M647" i="11"/>
  <c r="H647" i="11"/>
  <c r="I647" i="11" s="1"/>
  <c r="M646" i="11"/>
  <c r="H646" i="11"/>
  <c r="I646" i="11" s="1"/>
  <c r="M645" i="11"/>
  <c r="H645" i="11"/>
  <c r="I645" i="11" s="1"/>
  <c r="M644" i="11"/>
  <c r="I644" i="11"/>
  <c r="H644" i="11"/>
  <c r="M643" i="11"/>
  <c r="I643" i="11"/>
  <c r="H643" i="11"/>
  <c r="M642" i="11"/>
  <c r="H642" i="11"/>
  <c r="I642" i="11" s="1"/>
  <c r="M641" i="11"/>
  <c r="H641" i="11"/>
  <c r="I641" i="11" s="1"/>
  <c r="M640" i="11"/>
  <c r="I640" i="11"/>
  <c r="H640" i="11"/>
  <c r="M639" i="11"/>
  <c r="H639" i="11"/>
  <c r="I639" i="11" s="1"/>
  <c r="M638" i="11"/>
  <c r="H638" i="11"/>
  <c r="I638" i="11" s="1"/>
  <c r="M637" i="11"/>
  <c r="H637" i="11"/>
  <c r="I637" i="11" s="1"/>
  <c r="M636" i="11"/>
  <c r="I636" i="11"/>
  <c r="H636" i="11"/>
  <c r="M635" i="11"/>
  <c r="I635" i="11"/>
  <c r="H635" i="11"/>
  <c r="M634" i="11"/>
  <c r="H634" i="11"/>
  <c r="I634" i="11" s="1"/>
  <c r="M633" i="11"/>
  <c r="M651" i="11" s="1"/>
  <c r="M652" i="11" s="1"/>
  <c r="H633" i="11"/>
  <c r="I633" i="11" s="1"/>
  <c r="M632" i="11"/>
  <c r="I632" i="11"/>
  <c r="H632" i="11"/>
  <c r="M631" i="11"/>
  <c r="H631" i="11"/>
  <c r="I631" i="11" s="1"/>
  <c r="M630" i="11"/>
  <c r="H630" i="11"/>
  <c r="I630" i="11" s="1"/>
  <c r="H627" i="11"/>
  <c r="I627" i="11" s="1"/>
  <c r="L626" i="11"/>
  <c r="L627" i="11" s="1"/>
  <c r="J626" i="11"/>
  <c r="J627" i="11" s="1"/>
  <c r="I626" i="11"/>
  <c r="H626" i="11"/>
  <c r="M625" i="11"/>
  <c r="H625" i="11"/>
  <c r="I625" i="11" s="1"/>
  <c r="M624" i="11"/>
  <c r="H624" i="11"/>
  <c r="I624" i="11" s="1"/>
  <c r="M623" i="11"/>
  <c r="H623" i="11"/>
  <c r="I623" i="11" s="1"/>
  <c r="M622" i="11"/>
  <c r="I622" i="11"/>
  <c r="H622" i="11"/>
  <c r="M621" i="11"/>
  <c r="I621" i="11"/>
  <c r="H621" i="11"/>
  <c r="M620" i="11"/>
  <c r="H620" i="11"/>
  <c r="I620" i="11" s="1"/>
  <c r="M619" i="11"/>
  <c r="H619" i="11"/>
  <c r="I619" i="11" s="1"/>
  <c r="M618" i="11"/>
  <c r="I618" i="11"/>
  <c r="H618" i="11"/>
  <c r="M617" i="11"/>
  <c r="H617" i="11"/>
  <c r="I617" i="11" s="1"/>
  <c r="M616" i="11"/>
  <c r="H616" i="11"/>
  <c r="I616" i="11" s="1"/>
  <c r="M615" i="11"/>
  <c r="H615" i="11"/>
  <c r="I615" i="11" s="1"/>
  <c r="L612" i="11"/>
  <c r="J612" i="11"/>
  <c r="H612" i="11"/>
  <c r="I612" i="11" s="1"/>
  <c r="L611" i="11"/>
  <c r="J611" i="11"/>
  <c r="H611" i="11"/>
  <c r="I611" i="11" s="1"/>
  <c r="M610" i="11"/>
  <c r="H610" i="11"/>
  <c r="I610" i="11" s="1"/>
  <c r="M609" i="11"/>
  <c r="H609" i="11"/>
  <c r="I609" i="11" s="1"/>
  <c r="M608" i="11"/>
  <c r="I608" i="11"/>
  <c r="H608" i="11"/>
  <c r="M607" i="11"/>
  <c r="M611" i="11" s="1"/>
  <c r="M612" i="11" s="1"/>
  <c r="I607" i="11"/>
  <c r="H607" i="11"/>
  <c r="H606" i="11"/>
  <c r="I606" i="11" s="1"/>
  <c r="L603" i="11"/>
  <c r="J603" i="11"/>
  <c r="H603" i="11"/>
  <c r="I603" i="11" s="1"/>
  <c r="L602" i="11"/>
  <c r="J602" i="11"/>
  <c r="H602" i="11"/>
  <c r="I602" i="11" s="1"/>
  <c r="M601" i="11"/>
  <c r="H601" i="11"/>
  <c r="I601" i="11" s="1"/>
  <c r="M600" i="11"/>
  <c r="H600" i="11"/>
  <c r="I600" i="11" s="1"/>
  <c r="M599" i="11"/>
  <c r="I599" i="11"/>
  <c r="H599" i="11"/>
  <c r="M598" i="11"/>
  <c r="M602" i="11" s="1"/>
  <c r="M603" i="11" s="1"/>
  <c r="I598" i="11"/>
  <c r="H598" i="11"/>
  <c r="J594" i="11"/>
  <c r="I594" i="11"/>
  <c r="H594" i="11"/>
  <c r="L593" i="11"/>
  <c r="L594" i="11" s="1"/>
  <c r="J593" i="11"/>
  <c r="H593" i="11"/>
  <c r="I593" i="11" s="1"/>
  <c r="M592" i="11"/>
  <c r="I592" i="11"/>
  <c r="H592" i="11"/>
  <c r="M591" i="11"/>
  <c r="I591" i="11"/>
  <c r="H591" i="11"/>
  <c r="M590" i="11"/>
  <c r="H590" i="11"/>
  <c r="I590" i="11" s="1"/>
  <c r="M589" i="11"/>
  <c r="M593" i="11" s="1"/>
  <c r="M594" i="11" s="1"/>
  <c r="H589" i="11"/>
  <c r="I589" i="11" s="1"/>
  <c r="H586" i="11"/>
  <c r="I586" i="11" s="1"/>
  <c r="M585" i="11"/>
  <c r="M586" i="11" s="1"/>
  <c r="L585" i="11"/>
  <c r="L586" i="11" s="1"/>
  <c r="J585" i="11"/>
  <c r="J586" i="11" s="1"/>
  <c r="I585" i="11"/>
  <c r="H585" i="11"/>
  <c r="M584" i="11"/>
  <c r="H584" i="11"/>
  <c r="I584" i="11" s="1"/>
  <c r="M583" i="11"/>
  <c r="H583" i="11"/>
  <c r="I583" i="11" s="1"/>
  <c r="H579" i="11"/>
  <c r="I579" i="11" s="1"/>
  <c r="L578" i="11"/>
  <c r="L579" i="11" s="1"/>
  <c r="J578" i="11"/>
  <c r="J579" i="11" s="1"/>
  <c r="I578" i="11"/>
  <c r="H578" i="11"/>
  <c r="M577" i="11"/>
  <c r="H577" i="11"/>
  <c r="I577" i="11" s="1"/>
  <c r="M576" i="11"/>
  <c r="M578" i="11" s="1"/>
  <c r="M579" i="11" s="1"/>
  <c r="H576" i="11"/>
  <c r="I576" i="11" s="1"/>
  <c r="M575" i="11"/>
  <c r="I575" i="11"/>
  <c r="H575" i="11"/>
  <c r="M574" i="11"/>
  <c r="H574" i="11"/>
  <c r="I574" i="11" s="1"/>
  <c r="I570" i="11"/>
  <c r="H570" i="11"/>
  <c r="L569" i="11"/>
  <c r="L570" i="11" s="1"/>
  <c r="J569" i="11"/>
  <c r="J570" i="11" s="1"/>
  <c r="H569" i="11"/>
  <c r="I569" i="11" s="1"/>
  <c r="M568" i="11"/>
  <c r="I568" i="11"/>
  <c r="H568" i="11"/>
  <c r="M567" i="11"/>
  <c r="H567" i="11"/>
  <c r="I567" i="11" s="1"/>
  <c r="M566" i="11"/>
  <c r="H566" i="11"/>
  <c r="I566" i="11" s="1"/>
  <c r="M565" i="11"/>
  <c r="H565" i="11"/>
  <c r="I565" i="11" s="1"/>
  <c r="M564" i="11"/>
  <c r="I564" i="11"/>
  <c r="H564" i="11"/>
  <c r="M563" i="11"/>
  <c r="I563" i="11"/>
  <c r="H563" i="11"/>
  <c r="M562" i="11"/>
  <c r="H562" i="11"/>
  <c r="I562" i="11" s="1"/>
  <c r="M561" i="11"/>
  <c r="H561" i="11"/>
  <c r="I561" i="11" s="1"/>
  <c r="M560" i="11"/>
  <c r="I560" i="11"/>
  <c r="H560" i="11"/>
  <c r="M559" i="11"/>
  <c r="H559" i="11"/>
  <c r="I559" i="11" s="1"/>
  <c r="M558" i="11"/>
  <c r="H558" i="11"/>
  <c r="I558" i="11" s="1"/>
  <c r="M557" i="11"/>
  <c r="H557" i="11"/>
  <c r="I557" i="11" s="1"/>
  <c r="M556" i="11"/>
  <c r="I556" i="11"/>
  <c r="H556" i="11"/>
  <c r="M555" i="11"/>
  <c r="I555" i="11"/>
  <c r="H555" i="11"/>
  <c r="M554" i="11"/>
  <c r="H554" i="11"/>
  <c r="I554" i="11" s="1"/>
  <c r="M553" i="11"/>
  <c r="H553" i="11"/>
  <c r="I553" i="11" s="1"/>
  <c r="M552" i="11"/>
  <c r="I552" i="11"/>
  <c r="H552" i="11"/>
  <c r="M551" i="11"/>
  <c r="H551" i="11"/>
  <c r="I551" i="11" s="1"/>
  <c r="M550" i="11"/>
  <c r="H550" i="11"/>
  <c r="I550" i="11" s="1"/>
  <c r="M549" i="11"/>
  <c r="H549" i="11"/>
  <c r="I549" i="11" s="1"/>
  <c r="L546" i="11"/>
  <c r="J546" i="11"/>
  <c r="H546" i="11"/>
  <c r="I546" i="11" s="1"/>
  <c r="L545" i="11"/>
  <c r="J545" i="11"/>
  <c r="H545" i="11"/>
  <c r="I545" i="11" s="1"/>
  <c r="M544" i="11"/>
  <c r="H544" i="11"/>
  <c r="I544" i="11" s="1"/>
  <c r="M543" i="11"/>
  <c r="H543" i="11"/>
  <c r="I543" i="11" s="1"/>
  <c r="M542" i="11"/>
  <c r="I542" i="11"/>
  <c r="H542" i="11"/>
  <c r="M541" i="11"/>
  <c r="I541" i="11"/>
  <c r="H541" i="11"/>
  <c r="M540" i="11"/>
  <c r="H540" i="11"/>
  <c r="I540" i="11" s="1"/>
  <c r="M539" i="11"/>
  <c r="H539" i="11"/>
  <c r="I539" i="11" s="1"/>
  <c r="M538" i="11"/>
  <c r="I538" i="11"/>
  <c r="H538" i="11"/>
  <c r="M537" i="11"/>
  <c r="H537" i="11"/>
  <c r="I537" i="11" s="1"/>
  <c r="M536" i="11"/>
  <c r="H536" i="11"/>
  <c r="I536" i="11" s="1"/>
  <c r="M535" i="11"/>
  <c r="H535" i="11"/>
  <c r="I535" i="11" s="1"/>
  <c r="M534" i="11"/>
  <c r="I534" i="11"/>
  <c r="H534" i="11"/>
  <c r="M533" i="11"/>
  <c r="I533" i="11"/>
  <c r="H533" i="11"/>
  <c r="M532" i="11"/>
  <c r="H532" i="11"/>
  <c r="I532" i="11" s="1"/>
  <c r="M531" i="11"/>
  <c r="H531" i="11"/>
  <c r="I531" i="11" s="1"/>
  <c r="M530" i="11"/>
  <c r="I530" i="11"/>
  <c r="H530" i="11"/>
  <c r="M529" i="11"/>
  <c r="H529" i="11"/>
  <c r="I529" i="11" s="1"/>
  <c r="M528" i="11"/>
  <c r="H528" i="11"/>
  <c r="I528" i="11" s="1"/>
  <c r="M527" i="11"/>
  <c r="H527" i="11"/>
  <c r="I527" i="11" s="1"/>
  <c r="M526" i="11"/>
  <c r="I526" i="11"/>
  <c r="H526" i="11"/>
  <c r="M525" i="11"/>
  <c r="I525" i="11"/>
  <c r="H525" i="11"/>
  <c r="M524" i="11"/>
  <c r="H524" i="11"/>
  <c r="I524" i="11" s="1"/>
  <c r="M523" i="11"/>
  <c r="H523" i="11"/>
  <c r="I523" i="11" s="1"/>
  <c r="M522" i="11"/>
  <c r="I522" i="11"/>
  <c r="H522" i="11"/>
  <c r="M521" i="11"/>
  <c r="H521" i="11"/>
  <c r="I521" i="11" s="1"/>
  <c r="M520" i="11"/>
  <c r="H520" i="11"/>
  <c r="I520" i="11" s="1"/>
  <c r="M519" i="11"/>
  <c r="H519" i="11"/>
  <c r="I519" i="11" s="1"/>
  <c r="M518" i="11"/>
  <c r="I518" i="11"/>
  <c r="H518" i="11"/>
  <c r="M517" i="11"/>
  <c r="I517" i="11"/>
  <c r="H517" i="11"/>
  <c r="M516" i="11"/>
  <c r="H516" i="11"/>
  <c r="I516" i="11" s="1"/>
  <c r="M515" i="11"/>
  <c r="H515" i="11"/>
  <c r="I515" i="11" s="1"/>
  <c r="M514" i="11"/>
  <c r="I514" i="11"/>
  <c r="H514" i="11"/>
  <c r="M513" i="11"/>
  <c r="H513" i="11"/>
  <c r="I513" i="11" s="1"/>
  <c r="M512" i="11"/>
  <c r="H512" i="11"/>
  <c r="I512" i="11" s="1"/>
  <c r="H509" i="11"/>
  <c r="I509" i="11" s="1"/>
  <c r="L508" i="11"/>
  <c r="L509" i="11" s="1"/>
  <c r="J508" i="11"/>
  <c r="J509" i="11" s="1"/>
  <c r="I508" i="11"/>
  <c r="H508" i="11"/>
  <c r="M507" i="11"/>
  <c r="H507" i="11"/>
  <c r="I507" i="11" s="1"/>
  <c r="M506" i="11"/>
  <c r="H506" i="11"/>
  <c r="I506" i="11" s="1"/>
  <c r="M505" i="11"/>
  <c r="H505" i="11"/>
  <c r="I505" i="11" s="1"/>
  <c r="M504" i="11"/>
  <c r="I504" i="11"/>
  <c r="H504" i="11"/>
  <c r="M503" i="11"/>
  <c r="I503" i="11"/>
  <c r="H503" i="11"/>
  <c r="M502" i="11"/>
  <c r="H502" i="11"/>
  <c r="I502" i="11" s="1"/>
  <c r="M501" i="11"/>
  <c r="H501" i="11"/>
  <c r="I501" i="11" s="1"/>
  <c r="M500" i="11"/>
  <c r="I500" i="11"/>
  <c r="H500" i="11"/>
  <c r="M499" i="11"/>
  <c r="H499" i="11"/>
  <c r="I499" i="11" s="1"/>
  <c r="M498" i="11"/>
  <c r="H498" i="11"/>
  <c r="I498" i="11" s="1"/>
  <c r="M497" i="11"/>
  <c r="H497" i="11"/>
  <c r="I497" i="11" s="1"/>
  <c r="M496" i="11"/>
  <c r="I496" i="11"/>
  <c r="H496" i="11"/>
  <c r="M495" i="11"/>
  <c r="I495" i="11"/>
  <c r="H495" i="11"/>
  <c r="M494" i="11"/>
  <c r="H494" i="11"/>
  <c r="I494" i="11" s="1"/>
  <c r="M493" i="11"/>
  <c r="H493" i="11"/>
  <c r="I493" i="11" s="1"/>
  <c r="M492" i="11"/>
  <c r="I492" i="11"/>
  <c r="H492" i="11"/>
  <c r="M491" i="11"/>
  <c r="H491" i="11"/>
  <c r="I491" i="11" s="1"/>
  <c r="M490" i="11"/>
  <c r="H490" i="11"/>
  <c r="I490" i="11" s="1"/>
  <c r="M489" i="11"/>
  <c r="H489" i="11"/>
  <c r="I489" i="11" s="1"/>
  <c r="M488" i="11"/>
  <c r="I488" i="11"/>
  <c r="H488" i="11"/>
  <c r="M487" i="11"/>
  <c r="I487" i="11"/>
  <c r="H487" i="11"/>
  <c r="M486" i="11"/>
  <c r="H486" i="11"/>
  <c r="I486" i="11" s="1"/>
  <c r="M485" i="11"/>
  <c r="H485" i="11"/>
  <c r="I485" i="11" s="1"/>
  <c r="M484" i="11"/>
  <c r="I484" i="11"/>
  <c r="H484" i="11"/>
  <c r="M483" i="11"/>
  <c r="H483" i="11"/>
  <c r="I483" i="11" s="1"/>
  <c r="M482" i="11"/>
  <c r="H482" i="11"/>
  <c r="I482" i="11" s="1"/>
  <c r="M481" i="11"/>
  <c r="H481" i="11"/>
  <c r="I481" i="11" s="1"/>
  <c r="M480" i="11"/>
  <c r="I480" i="11"/>
  <c r="H480" i="11"/>
  <c r="M479" i="11"/>
  <c r="M508" i="11" s="1"/>
  <c r="M509" i="11" s="1"/>
  <c r="I479" i="11"/>
  <c r="H479" i="11"/>
  <c r="M478" i="11"/>
  <c r="H478" i="11"/>
  <c r="I478" i="11" s="1"/>
  <c r="L475" i="11"/>
  <c r="I475" i="11"/>
  <c r="H475" i="11"/>
  <c r="L474" i="11"/>
  <c r="J474" i="11"/>
  <c r="J475" i="11" s="1"/>
  <c r="I474" i="11"/>
  <c r="H474" i="11"/>
  <c r="M473" i="11"/>
  <c r="I473" i="11"/>
  <c r="H473" i="11"/>
  <c r="M472" i="11"/>
  <c r="H472" i="11"/>
  <c r="I472" i="11" s="1"/>
  <c r="M471" i="11"/>
  <c r="H471" i="11"/>
  <c r="I471" i="11" s="1"/>
  <c r="M470" i="11"/>
  <c r="I470" i="11"/>
  <c r="H470" i="11"/>
  <c r="M469" i="11"/>
  <c r="H469" i="11"/>
  <c r="I469" i="11" s="1"/>
  <c r="M468" i="11"/>
  <c r="H468" i="11"/>
  <c r="I468" i="11" s="1"/>
  <c r="M467" i="11"/>
  <c r="H467" i="11"/>
  <c r="I467" i="11" s="1"/>
  <c r="M466" i="11"/>
  <c r="I466" i="11"/>
  <c r="H466" i="11"/>
  <c r="M465" i="11"/>
  <c r="I465" i="11"/>
  <c r="H465" i="11"/>
  <c r="M464" i="11"/>
  <c r="H464" i="11"/>
  <c r="I464" i="11" s="1"/>
  <c r="M463" i="11"/>
  <c r="H463" i="11"/>
  <c r="I463" i="11" s="1"/>
  <c r="M462" i="11"/>
  <c r="I462" i="11"/>
  <c r="H462" i="11"/>
  <c r="M461" i="11"/>
  <c r="H461" i="11"/>
  <c r="I461" i="11" s="1"/>
  <c r="M460" i="11"/>
  <c r="H460" i="11"/>
  <c r="I460" i="11" s="1"/>
  <c r="M459" i="11"/>
  <c r="H459" i="11"/>
  <c r="I459" i="11" s="1"/>
  <c r="M458" i="11"/>
  <c r="I458" i="11"/>
  <c r="H458" i="11"/>
  <c r="M457" i="11"/>
  <c r="I457" i="11"/>
  <c r="H457" i="11"/>
  <c r="M456" i="11"/>
  <c r="H456" i="11"/>
  <c r="I456" i="11" s="1"/>
  <c r="M455" i="11"/>
  <c r="H455" i="11"/>
  <c r="I455" i="11" s="1"/>
  <c r="M454" i="11"/>
  <c r="I454" i="11"/>
  <c r="H454" i="11"/>
  <c r="M453" i="11"/>
  <c r="H453" i="11"/>
  <c r="I453" i="11" s="1"/>
  <c r="M452" i="11"/>
  <c r="H452" i="11"/>
  <c r="I452" i="11" s="1"/>
  <c r="M451" i="11"/>
  <c r="H451" i="11"/>
  <c r="I451" i="11" s="1"/>
  <c r="M450" i="11"/>
  <c r="I450" i="11"/>
  <c r="H450" i="11"/>
  <c r="M449" i="11"/>
  <c r="I449" i="11"/>
  <c r="H449" i="11"/>
  <c r="M448" i="11"/>
  <c r="H448" i="11"/>
  <c r="I448" i="11" s="1"/>
  <c r="M447" i="11"/>
  <c r="H447" i="11"/>
  <c r="I447" i="11" s="1"/>
  <c r="M446" i="11"/>
  <c r="I446" i="11"/>
  <c r="H446" i="11"/>
  <c r="M445" i="11"/>
  <c r="H445" i="11"/>
  <c r="I445" i="11" s="1"/>
  <c r="M444" i="11"/>
  <c r="H444" i="11"/>
  <c r="I444" i="11" s="1"/>
  <c r="M443" i="11"/>
  <c r="H443" i="11"/>
  <c r="I443" i="11" s="1"/>
  <c r="M442" i="11"/>
  <c r="I442" i="11"/>
  <c r="H442" i="11"/>
  <c r="M441" i="11"/>
  <c r="I441" i="11"/>
  <c r="H441" i="11"/>
  <c r="M440" i="11"/>
  <c r="H440" i="11"/>
  <c r="I440" i="11" s="1"/>
  <c r="M439" i="11"/>
  <c r="H439" i="11"/>
  <c r="I439" i="11" s="1"/>
  <c r="H436" i="11"/>
  <c r="I436" i="11" s="1"/>
  <c r="M435" i="11"/>
  <c r="M436" i="11" s="1"/>
  <c r="L435" i="11"/>
  <c r="L436" i="11" s="1"/>
  <c r="J435" i="11"/>
  <c r="J436" i="11" s="1"/>
  <c r="I435" i="11"/>
  <c r="H435" i="11"/>
  <c r="M434" i="11"/>
  <c r="H434" i="11"/>
  <c r="I434" i="11" s="1"/>
  <c r="M433" i="11"/>
  <c r="H433" i="11"/>
  <c r="I433" i="11" s="1"/>
  <c r="M432" i="11"/>
  <c r="I432" i="11"/>
  <c r="H432" i="11"/>
  <c r="M431" i="11"/>
  <c r="H431" i="11"/>
  <c r="I431" i="11" s="1"/>
  <c r="M430" i="11"/>
  <c r="H430" i="11"/>
  <c r="I430" i="11" s="1"/>
  <c r="M429" i="11"/>
  <c r="H429" i="11"/>
  <c r="I429" i="11" s="1"/>
  <c r="M428" i="11"/>
  <c r="I428" i="11"/>
  <c r="H428" i="11"/>
  <c r="H424" i="11"/>
  <c r="I424" i="11" s="1"/>
  <c r="L423" i="11"/>
  <c r="L424" i="11" s="1"/>
  <c r="J423" i="11"/>
  <c r="J424" i="11" s="1"/>
  <c r="H423" i="11"/>
  <c r="I423" i="11" s="1"/>
  <c r="M422" i="11"/>
  <c r="H422" i="11"/>
  <c r="I422" i="11" s="1"/>
  <c r="M421" i="11"/>
  <c r="I421" i="11"/>
  <c r="H421" i="11"/>
  <c r="M420" i="11"/>
  <c r="I420" i="11"/>
  <c r="H420" i="11"/>
  <c r="M419" i="11"/>
  <c r="H419" i="11"/>
  <c r="I419" i="11" s="1"/>
  <c r="M418" i="11"/>
  <c r="I418" i="11"/>
  <c r="H418" i="11"/>
  <c r="M417" i="11"/>
  <c r="I417" i="11"/>
  <c r="H417" i="11"/>
  <c r="M416" i="11"/>
  <c r="H416" i="11"/>
  <c r="I416" i="11" s="1"/>
  <c r="M415" i="11"/>
  <c r="H415" i="11"/>
  <c r="I415" i="11" s="1"/>
  <c r="M414" i="11"/>
  <c r="H414" i="11"/>
  <c r="I414" i="11" s="1"/>
  <c r="M413" i="11"/>
  <c r="I413" i="11"/>
  <c r="H413" i="11"/>
  <c r="M412" i="11"/>
  <c r="I412" i="11"/>
  <c r="H412" i="11"/>
  <c r="M411" i="11"/>
  <c r="H411" i="11"/>
  <c r="I411" i="11" s="1"/>
  <c r="M410" i="11"/>
  <c r="I410" i="11"/>
  <c r="H410" i="11"/>
  <c r="M409" i="11"/>
  <c r="I409" i="11"/>
  <c r="H409" i="11"/>
  <c r="M408" i="11"/>
  <c r="H408" i="11"/>
  <c r="I408" i="11" s="1"/>
  <c r="M407" i="11"/>
  <c r="H407" i="11"/>
  <c r="I407" i="11" s="1"/>
  <c r="M406" i="11"/>
  <c r="H406" i="11"/>
  <c r="I406" i="11" s="1"/>
  <c r="M405" i="11"/>
  <c r="I405" i="11"/>
  <c r="H405" i="11"/>
  <c r="M404" i="11"/>
  <c r="I404" i="11"/>
  <c r="H404" i="11"/>
  <c r="M403" i="11"/>
  <c r="H403" i="11"/>
  <c r="I403" i="11" s="1"/>
  <c r="M402" i="11"/>
  <c r="I402" i="11"/>
  <c r="H402" i="11"/>
  <c r="M401" i="11"/>
  <c r="I401" i="11"/>
  <c r="H401" i="11"/>
  <c r="M400" i="11"/>
  <c r="H400" i="11"/>
  <c r="I400" i="11" s="1"/>
  <c r="M399" i="11"/>
  <c r="H399" i="11"/>
  <c r="I399" i="11" s="1"/>
  <c r="M398" i="11"/>
  <c r="H398" i="11"/>
  <c r="I398" i="11" s="1"/>
  <c r="M397" i="11"/>
  <c r="I397" i="11"/>
  <c r="H397" i="11"/>
  <c r="M396" i="11"/>
  <c r="I396" i="11"/>
  <c r="H396" i="11"/>
  <c r="M395" i="11"/>
  <c r="H395" i="11"/>
  <c r="I395" i="11" s="1"/>
  <c r="M394" i="11"/>
  <c r="H394" i="11"/>
  <c r="I394" i="11" s="1"/>
  <c r="M393" i="11"/>
  <c r="I393" i="11"/>
  <c r="H393" i="11"/>
  <c r="M392" i="11"/>
  <c r="H392" i="11"/>
  <c r="I392" i="11" s="1"/>
  <c r="M391" i="11"/>
  <c r="H391" i="11"/>
  <c r="I391" i="11" s="1"/>
  <c r="M390" i="11"/>
  <c r="H390" i="11"/>
  <c r="I390" i="11" s="1"/>
  <c r="L387" i="11"/>
  <c r="J387" i="11"/>
  <c r="H387" i="11"/>
  <c r="I387" i="11" s="1"/>
  <c r="L386" i="11"/>
  <c r="J386" i="11"/>
  <c r="H386" i="11"/>
  <c r="I386" i="11" s="1"/>
  <c r="M385" i="11"/>
  <c r="H385" i="11"/>
  <c r="I385" i="11" s="1"/>
  <c r="M384" i="11"/>
  <c r="H384" i="11"/>
  <c r="I384" i="11" s="1"/>
  <c r="M383" i="11"/>
  <c r="I383" i="11"/>
  <c r="H383" i="11"/>
  <c r="M382" i="11"/>
  <c r="I382" i="11"/>
  <c r="H382" i="11"/>
  <c r="M381" i="11"/>
  <c r="H381" i="11"/>
  <c r="I381" i="11" s="1"/>
  <c r="M380" i="11"/>
  <c r="H380" i="11"/>
  <c r="I380" i="11" s="1"/>
  <c r="M379" i="11"/>
  <c r="I379" i="11"/>
  <c r="H379" i="11"/>
  <c r="M378" i="11"/>
  <c r="H378" i="11"/>
  <c r="I378" i="11" s="1"/>
  <c r="M377" i="11"/>
  <c r="H377" i="11"/>
  <c r="I377" i="11" s="1"/>
  <c r="M376" i="11"/>
  <c r="H376" i="11"/>
  <c r="I376" i="11" s="1"/>
  <c r="M375" i="11"/>
  <c r="I375" i="11"/>
  <c r="H375" i="11"/>
  <c r="M374" i="11"/>
  <c r="I374" i="11"/>
  <c r="H374" i="11"/>
  <c r="M373" i="11"/>
  <c r="H373" i="11"/>
  <c r="I373" i="11" s="1"/>
  <c r="M372" i="11"/>
  <c r="H372" i="11"/>
  <c r="I372" i="11" s="1"/>
  <c r="M371" i="11"/>
  <c r="I371" i="11"/>
  <c r="H371" i="11"/>
  <c r="M370" i="11"/>
  <c r="H370" i="11"/>
  <c r="I370" i="11" s="1"/>
  <c r="M369" i="11"/>
  <c r="H369" i="11"/>
  <c r="I369" i="11" s="1"/>
  <c r="M368" i="11"/>
  <c r="I368" i="11"/>
  <c r="H368" i="11"/>
  <c r="M367" i="11"/>
  <c r="I367" i="11"/>
  <c r="H367" i="11"/>
  <c r="M366" i="11"/>
  <c r="I366" i="11"/>
  <c r="H366" i="11"/>
  <c r="M365" i="11"/>
  <c r="H365" i="11"/>
  <c r="I365" i="11" s="1"/>
  <c r="M364" i="11"/>
  <c r="H364" i="11"/>
  <c r="I364" i="11" s="1"/>
  <c r="M363" i="11"/>
  <c r="I363" i="11"/>
  <c r="H363" i="11"/>
  <c r="L360" i="11"/>
  <c r="J360" i="11"/>
  <c r="H360" i="11"/>
  <c r="I360" i="11" s="1"/>
  <c r="L359" i="11"/>
  <c r="J359" i="11"/>
  <c r="H359" i="11"/>
  <c r="I359" i="11" s="1"/>
  <c r="M358" i="11"/>
  <c r="H358" i="11"/>
  <c r="I358" i="11" s="1"/>
  <c r="M357" i="11"/>
  <c r="I357" i="11"/>
  <c r="H357" i="11"/>
  <c r="M356" i="11"/>
  <c r="H356" i="11"/>
  <c r="I356" i="11" s="1"/>
  <c r="M355" i="11"/>
  <c r="H355" i="11"/>
  <c r="I355" i="11" s="1"/>
  <c r="M354" i="11"/>
  <c r="I354" i="11"/>
  <c r="H354" i="11"/>
  <c r="M353" i="11"/>
  <c r="I353" i="11"/>
  <c r="H353" i="11"/>
  <c r="M352" i="11"/>
  <c r="I352" i="11"/>
  <c r="H352" i="11"/>
  <c r="M351" i="11"/>
  <c r="H351" i="11"/>
  <c r="I351" i="11" s="1"/>
  <c r="M350" i="11"/>
  <c r="H350" i="11"/>
  <c r="I350" i="11" s="1"/>
  <c r="M349" i="11"/>
  <c r="I349" i="11"/>
  <c r="H349" i="11"/>
  <c r="M348" i="11"/>
  <c r="H348" i="11"/>
  <c r="I348" i="11" s="1"/>
  <c r="M347" i="11"/>
  <c r="H347" i="11"/>
  <c r="I347" i="11" s="1"/>
  <c r="M346" i="11"/>
  <c r="I346" i="11"/>
  <c r="H346" i="11"/>
  <c r="M345" i="11"/>
  <c r="I345" i="11"/>
  <c r="H345" i="11"/>
  <c r="M344" i="11"/>
  <c r="I344" i="11"/>
  <c r="H344" i="11"/>
  <c r="M343" i="11"/>
  <c r="H343" i="11"/>
  <c r="I343" i="11" s="1"/>
  <c r="M342" i="11"/>
  <c r="H342" i="11"/>
  <c r="I342" i="11" s="1"/>
  <c r="M341" i="11"/>
  <c r="I341" i="11"/>
  <c r="H341" i="11"/>
  <c r="M340" i="11"/>
  <c r="H340" i="11"/>
  <c r="I340" i="11" s="1"/>
  <c r="M339" i="11"/>
  <c r="H339" i="11"/>
  <c r="I339" i="11" s="1"/>
  <c r="M338" i="11"/>
  <c r="I338" i="11"/>
  <c r="H338" i="11"/>
  <c r="M337" i="11"/>
  <c r="I337" i="11"/>
  <c r="H337" i="11"/>
  <c r="M336" i="11"/>
  <c r="I336" i="11"/>
  <c r="H336" i="11"/>
  <c r="M335" i="11"/>
  <c r="H335" i="11"/>
  <c r="I335" i="11" s="1"/>
  <c r="M334" i="11"/>
  <c r="H334" i="11"/>
  <c r="I334" i="11" s="1"/>
  <c r="M333" i="11"/>
  <c r="I333" i="11"/>
  <c r="H333" i="11"/>
  <c r="M332" i="11"/>
  <c r="H332" i="11"/>
  <c r="I332" i="11" s="1"/>
  <c r="M331" i="11"/>
  <c r="H331" i="11"/>
  <c r="I331" i="11" s="1"/>
  <c r="M330" i="11"/>
  <c r="I330" i="11"/>
  <c r="H330" i="11"/>
  <c r="M329" i="11"/>
  <c r="M359" i="11" s="1"/>
  <c r="M360" i="11" s="1"/>
  <c r="I329" i="11"/>
  <c r="H329" i="11"/>
  <c r="M328" i="11"/>
  <c r="I328" i="11"/>
  <c r="H328" i="11"/>
  <c r="L325" i="11"/>
  <c r="J325" i="11"/>
  <c r="I325" i="11"/>
  <c r="H325" i="11"/>
  <c r="L324" i="11"/>
  <c r="J324" i="11"/>
  <c r="I324" i="11"/>
  <c r="H324" i="11"/>
  <c r="M323" i="11"/>
  <c r="M324" i="11" s="1"/>
  <c r="I323" i="11"/>
  <c r="H323" i="11"/>
  <c r="J319" i="11"/>
  <c r="I319" i="11"/>
  <c r="H319" i="11"/>
  <c r="L318" i="11"/>
  <c r="L319" i="11" s="1"/>
  <c r="J318" i="11"/>
  <c r="H318" i="11"/>
  <c r="I318" i="11" s="1"/>
  <c r="M317" i="11"/>
  <c r="H317" i="11"/>
  <c r="I317" i="11" s="1"/>
  <c r="M316" i="11"/>
  <c r="M318" i="11" s="1"/>
  <c r="M319" i="11" s="1"/>
  <c r="I316" i="11"/>
  <c r="H316" i="11"/>
  <c r="M315" i="11"/>
  <c r="I315" i="11"/>
  <c r="H315" i="11"/>
  <c r="M314" i="11"/>
  <c r="H314" i="11"/>
  <c r="I314" i="11" s="1"/>
  <c r="L311" i="11"/>
  <c r="I311" i="11"/>
  <c r="H311" i="11"/>
  <c r="L310" i="11"/>
  <c r="J310" i="11"/>
  <c r="J311" i="11" s="1"/>
  <c r="I310" i="11"/>
  <c r="H310" i="11"/>
  <c r="M309" i="11"/>
  <c r="I309" i="11"/>
  <c r="H309" i="11"/>
  <c r="M308" i="11"/>
  <c r="H308" i="11"/>
  <c r="I308" i="11" s="1"/>
  <c r="M307" i="11"/>
  <c r="I307" i="11"/>
  <c r="H307" i="11"/>
  <c r="M306" i="11"/>
  <c r="I306" i="11"/>
  <c r="H306" i="11"/>
  <c r="M305" i="11"/>
  <c r="H305" i="11"/>
  <c r="I305" i="11" s="1"/>
  <c r="M304" i="11"/>
  <c r="H304" i="11"/>
  <c r="I304" i="11" s="1"/>
  <c r="M303" i="11"/>
  <c r="H303" i="11"/>
  <c r="I303" i="11" s="1"/>
  <c r="M302" i="11"/>
  <c r="I302" i="11"/>
  <c r="H302" i="11"/>
  <c r="M301" i="11"/>
  <c r="I301" i="11"/>
  <c r="H301" i="11"/>
  <c r="M300" i="11"/>
  <c r="H300" i="11"/>
  <c r="I300" i="11" s="1"/>
  <c r="M299" i="11"/>
  <c r="I299" i="11"/>
  <c r="H299" i="11"/>
  <c r="M298" i="11"/>
  <c r="I298" i="11"/>
  <c r="H298" i="11"/>
  <c r="M297" i="11"/>
  <c r="H297" i="11"/>
  <c r="I297" i="11" s="1"/>
  <c r="M296" i="11"/>
  <c r="H296" i="11"/>
  <c r="I296" i="11" s="1"/>
  <c r="M295" i="11"/>
  <c r="H295" i="11"/>
  <c r="I295" i="11" s="1"/>
  <c r="M294" i="11"/>
  <c r="I294" i="11"/>
  <c r="H294" i="11"/>
  <c r="M293" i="11"/>
  <c r="I293" i="11"/>
  <c r="H293" i="11"/>
  <c r="M292" i="11"/>
  <c r="H292" i="11"/>
  <c r="I292" i="11" s="1"/>
  <c r="M291" i="11"/>
  <c r="I291" i="11"/>
  <c r="H291" i="11"/>
  <c r="M290" i="11"/>
  <c r="I290" i="11"/>
  <c r="H290" i="11"/>
  <c r="M289" i="11"/>
  <c r="H289" i="11"/>
  <c r="I289" i="11" s="1"/>
  <c r="M288" i="11"/>
  <c r="H288" i="11"/>
  <c r="I288" i="11" s="1"/>
  <c r="M287" i="11"/>
  <c r="H287" i="11"/>
  <c r="I287" i="11" s="1"/>
  <c r="M286" i="11"/>
  <c r="I286" i="11"/>
  <c r="H286" i="11"/>
  <c r="M285" i="11"/>
  <c r="I285" i="11"/>
  <c r="H285" i="11"/>
  <c r="M284" i="11"/>
  <c r="H284" i="11"/>
  <c r="I284" i="11" s="1"/>
  <c r="L281" i="11"/>
  <c r="I281" i="11"/>
  <c r="H281" i="11"/>
  <c r="L280" i="11"/>
  <c r="J280" i="11"/>
  <c r="J281" i="11" s="1"/>
  <c r="I280" i="11"/>
  <c r="H280" i="11"/>
  <c r="M279" i="11"/>
  <c r="I279" i="11"/>
  <c r="H279" i="11"/>
  <c r="M278" i="11"/>
  <c r="H278" i="11"/>
  <c r="I278" i="11" s="1"/>
  <c r="M277" i="11"/>
  <c r="I277" i="11"/>
  <c r="H277" i="11"/>
  <c r="M276" i="11"/>
  <c r="I276" i="11"/>
  <c r="H276" i="11"/>
  <c r="M275" i="11"/>
  <c r="H275" i="11"/>
  <c r="I275" i="11" s="1"/>
  <c r="M274" i="11"/>
  <c r="H274" i="11"/>
  <c r="I274" i="11" s="1"/>
  <c r="M273" i="11"/>
  <c r="H273" i="11"/>
  <c r="I273" i="11" s="1"/>
  <c r="M272" i="11"/>
  <c r="I272" i="11"/>
  <c r="H272" i="11"/>
  <c r="M271" i="11"/>
  <c r="I271" i="11"/>
  <c r="H271" i="11"/>
  <c r="M270" i="11"/>
  <c r="H270" i="11"/>
  <c r="I270" i="11" s="1"/>
  <c r="M269" i="11"/>
  <c r="I269" i="11"/>
  <c r="H269" i="11"/>
  <c r="M268" i="11"/>
  <c r="I268" i="11"/>
  <c r="H268" i="11"/>
  <c r="M267" i="11"/>
  <c r="H267" i="11"/>
  <c r="I267" i="11" s="1"/>
  <c r="M266" i="11"/>
  <c r="H266" i="11"/>
  <c r="I266" i="11" s="1"/>
  <c r="M265" i="11"/>
  <c r="H265" i="11"/>
  <c r="I265" i="11" s="1"/>
  <c r="M264" i="11"/>
  <c r="I264" i="11"/>
  <c r="H264" i="11"/>
  <c r="M263" i="11"/>
  <c r="I263" i="11"/>
  <c r="H263" i="11"/>
  <c r="M262" i="11"/>
  <c r="H262" i="11"/>
  <c r="I262" i="11" s="1"/>
  <c r="M261" i="11"/>
  <c r="I261" i="11"/>
  <c r="H261" i="11"/>
  <c r="M260" i="11"/>
  <c r="I260" i="11"/>
  <c r="H260" i="11"/>
  <c r="M259" i="11"/>
  <c r="H259" i="11"/>
  <c r="I259" i="11" s="1"/>
  <c r="M258" i="11"/>
  <c r="H258" i="11"/>
  <c r="I258" i="11" s="1"/>
  <c r="M257" i="11"/>
  <c r="H257" i="11"/>
  <c r="I257" i="11" s="1"/>
  <c r="M256" i="11"/>
  <c r="I256" i="11"/>
  <c r="H256" i="11"/>
  <c r="H253" i="11"/>
  <c r="I253" i="11" s="1"/>
  <c r="L252" i="11"/>
  <c r="L253" i="11" s="1"/>
  <c r="J252" i="11"/>
  <c r="J253" i="11" s="1"/>
  <c r="H252" i="11"/>
  <c r="I252" i="11" s="1"/>
  <c r="M251" i="11"/>
  <c r="H251" i="11"/>
  <c r="I251" i="11" s="1"/>
  <c r="M250" i="11"/>
  <c r="I250" i="11"/>
  <c r="H250" i="11"/>
  <c r="M249" i="11"/>
  <c r="I249" i="11"/>
  <c r="H249" i="11"/>
  <c r="M248" i="11"/>
  <c r="H248" i="11"/>
  <c r="I248" i="11" s="1"/>
  <c r="M247" i="11"/>
  <c r="I247" i="11"/>
  <c r="H247" i="11"/>
  <c r="M246" i="11"/>
  <c r="I246" i="11"/>
  <c r="H246" i="11"/>
  <c r="M245" i="11"/>
  <c r="H245" i="11"/>
  <c r="I245" i="11" s="1"/>
  <c r="M244" i="11"/>
  <c r="H244" i="11"/>
  <c r="I244" i="11" s="1"/>
  <c r="M243" i="11"/>
  <c r="H243" i="11"/>
  <c r="I243" i="11" s="1"/>
  <c r="M242" i="11"/>
  <c r="I242" i="11"/>
  <c r="H242" i="11"/>
  <c r="M241" i="11"/>
  <c r="I241" i="11"/>
  <c r="H241" i="11"/>
  <c r="M240" i="11"/>
  <c r="H240" i="11"/>
  <c r="I240" i="11" s="1"/>
  <c r="M239" i="11"/>
  <c r="I239" i="11"/>
  <c r="H239" i="11"/>
  <c r="M238" i="11"/>
  <c r="I238" i="11"/>
  <c r="H238" i="11"/>
  <c r="M237" i="11"/>
  <c r="H237" i="11"/>
  <c r="I237" i="11" s="1"/>
  <c r="M236" i="11"/>
  <c r="H236" i="11"/>
  <c r="I236" i="11" s="1"/>
  <c r="M235" i="11"/>
  <c r="H235" i="11"/>
  <c r="I235" i="11" s="1"/>
  <c r="M234" i="11"/>
  <c r="I234" i="11"/>
  <c r="H234" i="11"/>
  <c r="M233" i="11"/>
  <c r="I233" i="11"/>
  <c r="H233" i="11"/>
  <c r="M232" i="11"/>
  <c r="H232" i="11"/>
  <c r="I232" i="11" s="1"/>
  <c r="M231" i="11"/>
  <c r="I231" i="11"/>
  <c r="H231" i="11"/>
  <c r="L228" i="11"/>
  <c r="H228" i="11"/>
  <c r="I228" i="11" s="1"/>
  <c r="L227" i="11"/>
  <c r="J227" i="11"/>
  <c r="J228" i="11" s="1"/>
  <c r="I227" i="11"/>
  <c r="H227" i="11"/>
  <c r="M226" i="11"/>
  <c r="H226" i="11"/>
  <c r="I226" i="11" s="1"/>
  <c r="M225" i="11"/>
  <c r="I225" i="11"/>
  <c r="H225" i="11"/>
  <c r="M224" i="11"/>
  <c r="I224" i="11"/>
  <c r="H224" i="11"/>
  <c r="M223" i="11"/>
  <c r="H223" i="11"/>
  <c r="I223" i="11" s="1"/>
  <c r="M222" i="11"/>
  <c r="H222" i="11"/>
  <c r="I222" i="11" s="1"/>
  <c r="M221" i="11"/>
  <c r="I221" i="11"/>
  <c r="H221" i="11"/>
  <c r="M220" i="11"/>
  <c r="I220" i="11"/>
  <c r="H220" i="11"/>
  <c r="M219" i="11"/>
  <c r="I219" i="11"/>
  <c r="H219" i="11"/>
  <c r="M218" i="11"/>
  <c r="H218" i="11"/>
  <c r="I218" i="11" s="1"/>
  <c r="M217" i="11"/>
  <c r="I217" i="11"/>
  <c r="H217" i="11"/>
  <c r="M216" i="11"/>
  <c r="I216" i="11"/>
  <c r="H216" i="11"/>
  <c r="M215" i="11"/>
  <c r="I215" i="11"/>
  <c r="H215" i="11"/>
  <c r="M214" i="11"/>
  <c r="H214" i="11"/>
  <c r="I214" i="11" s="1"/>
  <c r="M213" i="11"/>
  <c r="H213" i="11"/>
  <c r="I213" i="11" s="1"/>
  <c r="M212" i="11"/>
  <c r="I212" i="11"/>
  <c r="H212" i="11"/>
  <c r="M211" i="11"/>
  <c r="I211" i="11"/>
  <c r="H211" i="11"/>
  <c r="M210" i="11"/>
  <c r="H210" i="11"/>
  <c r="I210" i="11" s="1"/>
  <c r="M209" i="11"/>
  <c r="I209" i="11"/>
  <c r="H209" i="11"/>
  <c r="M208" i="11"/>
  <c r="I208" i="11"/>
  <c r="H208" i="11"/>
  <c r="M207" i="11"/>
  <c r="I207" i="11"/>
  <c r="H207" i="11"/>
  <c r="M206" i="11"/>
  <c r="H206" i="11"/>
  <c r="I206" i="11" s="1"/>
  <c r="M205" i="11"/>
  <c r="H205" i="11"/>
  <c r="I205" i="11" s="1"/>
  <c r="M204" i="11"/>
  <c r="I204" i="11"/>
  <c r="H204" i="11"/>
  <c r="M203" i="11"/>
  <c r="I203" i="11"/>
  <c r="H203" i="11"/>
  <c r="M202" i="11"/>
  <c r="H202" i="11"/>
  <c r="I202" i="11" s="1"/>
  <c r="M201" i="11"/>
  <c r="M227" i="11" s="1"/>
  <c r="M228" i="11" s="1"/>
  <c r="I201" i="11"/>
  <c r="H201" i="11"/>
  <c r="M200" i="11"/>
  <c r="I200" i="11"/>
  <c r="H200" i="11"/>
  <c r="M199" i="11"/>
  <c r="H199" i="11"/>
  <c r="I199" i="11" s="1"/>
  <c r="J196" i="11"/>
  <c r="I196" i="11"/>
  <c r="H196" i="11"/>
  <c r="L195" i="11"/>
  <c r="J195" i="11"/>
  <c r="J1201" i="11" s="1"/>
  <c r="I195" i="11"/>
  <c r="H195" i="11"/>
  <c r="M194" i="11"/>
  <c r="I194" i="11"/>
  <c r="H194" i="11"/>
  <c r="M193" i="11"/>
  <c r="H193" i="11"/>
  <c r="I193" i="11" s="1"/>
  <c r="M192" i="11"/>
  <c r="H192" i="11"/>
  <c r="I192" i="11" s="1"/>
  <c r="M191" i="11"/>
  <c r="I191" i="11"/>
  <c r="H191" i="11"/>
  <c r="M190" i="11"/>
  <c r="I190" i="11"/>
  <c r="H190" i="11"/>
  <c r="M189" i="11"/>
  <c r="I189" i="11"/>
  <c r="H189" i="11"/>
  <c r="M188" i="11"/>
  <c r="H188" i="11"/>
  <c r="I188" i="11" s="1"/>
  <c r="M187" i="11"/>
  <c r="H187" i="11"/>
  <c r="I187" i="11" s="1"/>
  <c r="M186" i="11"/>
  <c r="I186" i="11"/>
  <c r="H186" i="11"/>
  <c r="M185" i="11"/>
  <c r="I185" i="11"/>
  <c r="H185" i="11"/>
  <c r="M184" i="11"/>
  <c r="H184" i="11"/>
  <c r="I184" i="11" s="1"/>
  <c r="M183" i="11"/>
  <c r="I183" i="11"/>
  <c r="H183" i="11"/>
  <c r="M182" i="11"/>
  <c r="I182" i="11"/>
  <c r="H182" i="11"/>
  <c r="M181" i="11"/>
  <c r="I181" i="11"/>
  <c r="H181" i="11"/>
  <c r="M180" i="11"/>
  <c r="H180" i="11"/>
  <c r="I180" i="11" s="1"/>
  <c r="M179" i="11"/>
  <c r="H179" i="11"/>
  <c r="I179" i="11" s="1"/>
  <c r="M178" i="11"/>
  <c r="I178" i="11"/>
  <c r="H178" i="11"/>
  <c r="M177" i="11"/>
  <c r="H177" i="11"/>
  <c r="I177" i="11" s="1"/>
  <c r="M176" i="11"/>
  <c r="H176" i="11"/>
  <c r="I176" i="11" s="1"/>
  <c r="M175" i="11"/>
  <c r="I175" i="11"/>
  <c r="H175" i="11"/>
  <c r="M174" i="11"/>
  <c r="I174" i="11"/>
  <c r="H174" i="11"/>
  <c r="M173" i="11"/>
  <c r="I173" i="11"/>
  <c r="H173" i="11"/>
  <c r="M172" i="11"/>
  <c r="H172" i="11"/>
  <c r="I172" i="11" s="1"/>
  <c r="M171" i="11"/>
  <c r="H171" i="11"/>
  <c r="I171" i="11" s="1"/>
  <c r="M170" i="11"/>
  <c r="I170" i="11"/>
  <c r="H170" i="11"/>
  <c r="M169" i="11"/>
  <c r="H169" i="11"/>
  <c r="I169" i="11" s="1"/>
  <c r="M168" i="11"/>
  <c r="H168" i="11"/>
  <c r="I168" i="11" s="1"/>
  <c r="M167" i="11"/>
  <c r="H167" i="11"/>
  <c r="I167" i="11" s="1"/>
  <c r="M166" i="11"/>
  <c r="I166" i="11"/>
  <c r="H166" i="11"/>
  <c r="M165" i="11"/>
  <c r="I165" i="11"/>
  <c r="H165" i="11"/>
  <c r="M164" i="11"/>
  <c r="H164" i="11"/>
  <c r="I164" i="11" s="1"/>
  <c r="M163" i="11"/>
  <c r="H163" i="11"/>
  <c r="I163" i="11" s="1"/>
  <c r="M162" i="11"/>
  <c r="I162" i="11"/>
  <c r="H162" i="11"/>
  <c r="M161" i="11"/>
  <c r="H161" i="11"/>
  <c r="I161" i="11" s="1"/>
  <c r="M160" i="11"/>
  <c r="H160" i="11"/>
  <c r="I160" i="11" s="1"/>
  <c r="M159" i="11"/>
  <c r="H159" i="11"/>
  <c r="I159" i="11" s="1"/>
  <c r="M158" i="11"/>
  <c r="I158" i="11"/>
  <c r="H158" i="11"/>
  <c r="M157" i="11"/>
  <c r="I157" i="11"/>
  <c r="H157" i="11"/>
  <c r="M156" i="11"/>
  <c r="H156" i="11"/>
  <c r="I156" i="11" s="1"/>
  <c r="M310" i="11" l="1"/>
  <c r="M311" i="11" s="1"/>
  <c r="M545" i="11"/>
  <c r="M546" i="11" s="1"/>
  <c r="M386" i="11"/>
  <c r="M387" i="11" s="1"/>
  <c r="M474" i="11"/>
  <c r="M475" i="11" s="1"/>
  <c r="M876" i="11"/>
  <c r="M877" i="11" s="1"/>
  <c r="M739" i="11"/>
  <c r="M740" i="11" s="1"/>
  <c r="L1201" i="11"/>
  <c r="L196" i="11"/>
  <c r="M252" i="11"/>
  <c r="M253" i="11" s="1"/>
  <c r="M195" i="11"/>
  <c r="M569" i="11"/>
  <c r="M570" i="11" s="1"/>
  <c r="M626" i="11"/>
  <c r="M627" i="11" s="1"/>
  <c r="M280" i="11"/>
  <c r="M281" i="11" s="1"/>
  <c r="M423" i="11"/>
  <c r="M424" i="11" s="1"/>
  <c r="M722" i="11"/>
  <c r="M723" i="11" s="1"/>
  <c r="M325" i="11"/>
  <c r="M752" i="11"/>
  <c r="M753" i="11" s="1"/>
  <c r="M937" i="11"/>
  <c r="M938" i="11" s="1"/>
  <c r="M770" i="11"/>
  <c r="M771" i="11" s="1"/>
  <c r="M801" i="11"/>
  <c r="M802" i="11" s="1"/>
  <c r="H1201" i="11"/>
  <c r="M1114" i="11"/>
  <c r="M1115" i="11" s="1"/>
  <c r="M915" i="11"/>
  <c r="M916" i="11" s="1"/>
  <c r="M959" i="11"/>
  <c r="M960" i="11" s="1"/>
  <c r="M1010" i="11"/>
  <c r="M1011" i="11" s="1"/>
  <c r="M1201" i="11" l="1"/>
  <c r="M196" i="11"/>
  <c r="L1039" i="4" l="1"/>
  <c r="J1201" i="10"/>
  <c r="G1201" i="10"/>
  <c r="F1201" i="10"/>
  <c r="E1201" i="10"/>
  <c r="D1201" i="10"/>
  <c r="I1197" i="10"/>
  <c r="H1197" i="10"/>
  <c r="K1196" i="10"/>
  <c r="K1197" i="10" s="1"/>
  <c r="H1196" i="10"/>
  <c r="I1196" i="10" s="1"/>
  <c r="L1195" i="10"/>
  <c r="H1195" i="10"/>
  <c r="I1195" i="10" s="1"/>
  <c r="L1194" i="10"/>
  <c r="H1194" i="10"/>
  <c r="I1194" i="10" s="1"/>
  <c r="L1193" i="10"/>
  <c r="I1193" i="10"/>
  <c r="H1193" i="10"/>
  <c r="L1192" i="10"/>
  <c r="I1192" i="10"/>
  <c r="H1192" i="10"/>
  <c r="L1191" i="10"/>
  <c r="I1191" i="10"/>
  <c r="H1191" i="10"/>
  <c r="L1190" i="10"/>
  <c r="H1190" i="10"/>
  <c r="I1190" i="10" s="1"/>
  <c r="L1189" i="10"/>
  <c r="H1189" i="10"/>
  <c r="I1189" i="10" s="1"/>
  <c r="L1188" i="10"/>
  <c r="L1196" i="10" s="1"/>
  <c r="L1197" i="10" s="1"/>
  <c r="H1188" i="10"/>
  <c r="I1188" i="10" s="1"/>
  <c r="L1187" i="10"/>
  <c r="H1187" i="10"/>
  <c r="I1187" i="10" s="1"/>
  <c r="L1186" i="10"/>
  <c r="H1186" i="10"/>
  <c r="I1186" i="10" s="1"/>
  <c r="K1183" i="10"/>
  <c r="H1183" i="10"/>
  <c r="I1183" i="10" s="1"/>
  <c r="K1182" i="10"/>
  <c r="H1182" i="10"/>
  <c r="I1182" i="10" s="1"/>
  <c r="L1181" i="10"/>
  <c r="I1181" i="10"/>
  <c r="H1181" i="10"/>
  <c r="L1180" i="10"/>
  <c r="I1180" i="10"/>
  <c r="H1180" i="10"/>
  <c r="L1179" i="10"/>
  <c r="I1179" i="10"/>
  <c r="H1179" i="10"/>
  <c r="L1178" i="10"/>
  <c r="H1178" i="10"/>
  <c r="I1178" i="10" s="1"/>
  <c r="L1177" i="10"/>
  <c r="H1177" i="10"/>
  <c r="I1177" i="10" s="1"/>
  <c r="L1176" i="10"/>
  <c r="H1176" i="10"/>
  <c r="I1176" i="10" s="1"/>
  <c r="L1175" i="10"/>
  <c r="H1175" i="10"/>
  <c r="I1175" i="10" s="1"/>
  <c r="L1174" i="10"/>
  <c r="H1174" i="10"/>
  <c r="I1174" i="10" s="1"/>
  <c r="L1173" i="10"/>
  <c r="I1173" i="10"/>
  <c r="H1173" i="10"/>
  <c r="L1172" i="10"/>
  <c r="I1172" i="10"/>
  <c r="H1172" i="10"/>
  <c r="L1171" i="10"/>
  <c r="I1171" i="10"/>
  <c r="H1171" i="10"/>
  <c r="L1170" i="10"/>
  <c r="H1170" i="10"/>
  <c r="I1170" i="10" s="1"/>
  <c r="L1169" i="10"/>
  <c r="H1169" i="10"/>
  <c r="I1169" i="10" s="1"/>
  <c r="L1168" i="10"/>
  <c r="H1168" i="10"/>
  <c r="I1168" i="10" s="1"/>
  <c r="L1167" i="10"/>
  <c r="H1167" i="10"/>
  <c r="I1167" i="10" s="1"/>
  <c r="L1166" i="10"/>
  <c r="H1166" i="10"/>
  <c r="I1166" i="10" s="1"/>
  <c r="L1165" i="10"/>
  <c r="I1165" i="10"/>
  <c r="H1165" i="10"/>
  <c r="L1164" i="10"/>
  <c r="I1164" i="10"/>
  <c r="H1164" i="10"/>
  <c r="L1163" i="10"/>
  <c r="I1163" i="10"/>
  <c r="H1163" i="10"/>
  <c r="L1162" i="10"/>
  <c r="H1162" i="10"/>
  <c r="I1162" i="10" s="1"/>
  <c r="L1161" i="10"/>
  <c r="H1161" i="10"/>
  <c r="I1161" i="10" s="1"/>
  <c r="L1160" i="10"/>
  <c r="H1160" i="10"/>
  <c r="I1160" i="10" s="1"/>
  <c r="L1159" i="10"/>
  <c r="H1159" i="10"/>
  <c r="I1159" i="10" s="1"/>
  <c r="L1158" i="10"/>
  <c r="H1158" i="10"/>
  <c r="I1158" i="10" s="1"/>
  <c r="L1157" i="10"/>
  <c r="I1157" i="10"/>
  <c r="H1157" i="10"/>
  <c r="L1156" i="10"/>
  <c r="I1156" i="10"/>
  <c r="H1156" i="10"/>
  <c r="L1155" i="10"/>
  <c r="I1155" i="10"/>
  <c r="H1155" i="10"/>
  <c r="L1154" i="10"/>
  <c r="H1154" i="10"/>
  <c r="I1154" i="10" s="1"/>
  <c r="L1153" i="10"/>
  <c r="H1153" i="10"/>
  <c r="I1153" i="10" s="1"/>
  <c r="L1152" i="10"/>
  <c r="L1182" i="10" s="1"/>
  <c r="L1183" i="10" s="1"/>
  <c r="H1152" i="10"/>
  <c r="I1152" i="10" s="1"/>
  <c r="I1149" i="10"/>
  <c r="H1149" i="10"/>
  <c r="K1148" i="10"/>
  <c r="K1149" i="10" s="1"/>
  <c r="H1148" i="10"/>
  <c r="I1148" i="10" s="1"/>
  <c r="L1147" i="10"/>
  <c r="H1147" i="10"/>
  <c r="I1147" i="10" s="1"/>
  <c r="L1146" i="10"/>
  <c r="H1146" i="10"/>
  <c r="I1146" i="10" s="1"/>
  <c r="L1145" i="10"/>
  <c r="I1145" i="10"/>
  <c r="H1145" i="10"/>
  <c r="L1144" i="10"/>
  <c r="I1144" i="10"/>
  <c r="H1144" i="10"/>
  <c r="L1143" i="10"/>
  <c r="I1143" i="10"/>
  <c r="H1143" i="10"/>
  <c r="L1142" i="10"/>
  <c r="H1142" i="10"/>
  <c r="I1142" i="10" s="1"/>
  <c r="L1141" i="10"/>
  <c r="H1141" i="10"/>
  <c r="I1141" i="10" s="1"/>
  <c r="L1140" i="10"/>
  <c r="H1140" i="10"/>
  <c r="I1140" i="10" s="1"/>
  <c r="L1139" i="10"/>
  <c r="H1139" i="10"/>
  <c r="I1139" i="10" s="1"/>
  <c r="L1138" i="10"/>
  <c r="H1138" i="10"/>
  <c r="I1138" i="10" s="1"/>
  <c r="L1137" i="10"/>
  <c r="I1137" i="10"/>
  <c r="H1137" i="10"/>
  <c r="L1136" i="10"/>
  <c r="I1136" i="10"/>
  <c r="H1136" i="10"/>
  <c r="L1135" i="10"/>
  <c r="I1135" i="10"/>
  <c r="H1135" i="10"/>
  <c r="L1134" i="10"/>
  <c r="H1134" i="10"/>
  <c r="I1134" i="10" s="1"/>
  <c r="L1133" i="10"/>
  <c r="H1133" i="10"/>
  <c r="I1133" i="10" s="1"/>
  <c r="L1132" i="10"/>
  <c r="H1132" i="10"/>
  <c r="I1132" i="10" s="1"/>
  <c r="L1131" i="10"/>
  <c r="H1131" i="10"/>
  <c r="I1131" i="10" s="1"/>
  <c r="L1130" i="10"/>
  <c r="H1130" i="10"/>
  <c r="I1130" i="10" s="1"/>
  <c r="L1129" i="10"/>
  <c r="I1129" i="10"/>
  <c r="H1129" i="10"/>
  <c r="L1128" i="10"/>
  <c r="I1128" i="10"/>
  <c r="H1128" i="10"/>
  <c r="L1127" i="10"/>
  <c r="I1127" i="10"/>
  <c r="H1127" i="10"/>
  <c r="L1126" i="10"/>
  <c r="H1126" i="10"/>
  <c r="I1126" i="10" s="1"/>
  <c r="L1125" i="10"/>
  <c r="H1125" i="10"/>
  <c r="I1125" i="10" s="1"/>
  <c r="L1124" i="10"/>
  <c r="H1124" i="10"/>
  <c r="I1124" i="10" s="1"/>
  <c r="L1123" i="10"/>
  <c r="H1123" i="10"/>
  <c r="I1123" i="10" s="1"/>
  <c r="L1122" i="10"/>
  <c r="H1122" i="10"/>
  <c r="I1122" i="10" s="1"/>
  <c r="L1121" i="10"/>
  <c r="I1121" i="10"/>
  <c r="H1121" i="10"/>
  <c r="L1120" i="10"/>
  <c r="I1120" i="10"/>
  <c r="H1120" i="10"/>
  <c r="L1119" i="10"/>
  <c r="I1119" i="10"/>
  <c r="H1119" i="10"/>
  <c r="L1118" i="10"/>
  <c r="H1118" i="10"/>
  <c r="I1118" i="10" s="1"/>
  <c r="H1115" i="10"/>
  <c r="I1115" i="10" s="1"/>
  <c r="K1114" i="10"/>
  <c r="K1115" i="10" s="1"/>
  <c r="H1114" i="10"/>
  <c r="I1114" i="10" s="1"/>
  <c r="L1113" i="10"/>
  <c r="H1113" i="10"/>
  <c r="I1113" i="10" s="1"/>
  <c r="L1112" i="10"/>
  <c r="H1112" i="10"/>
  <c r="I1112" i="10" s="1"/>
  <c r="L1111" i="10"/>
  <c r="H1111" i="10"/>
  <c r="I1111" i="10" s="1"/>
  <c r="L1110" i="10"/>
  <c r="H1110" i="10"/>
  <c r="I1110" i="10" s="1"/>
  <c r="L1109" i="10"/>
  <c r="I1109" i="10"/>
  <c r="H1109" i="10"/>
  <c r="L1108" i="10"/>
  <c r="I1108" i="10"/>
  <c r="H1108" i="10"/>
  <c r="L1107" i="10"/>
  <c r="I1107" i="10"/>
  <c r="H1107" i="10"/>
  <c r="L1106" i="10"/>
  <c r="H1106" i="10"/>
  <c r="I1106" i="10" s="1"/>
  <c r="L1105" i="10"/>
  <c r="H1105" i="10"/>
  <c r="I1105" i="10" s="1"/>
  <c r="L1104" i="10"/>
  <c r="H1104" i="10"/>
  <c r="I1104" i="10" s="1"/>
  <c r="L1103" i="10"/>
  <c r="H1103" i="10"/>
  <c r="I1103" i="10" s="1"/>
  <c r="L1102" i="10"/>
  <c r="H1102" i="10"/>
  <c r="I1102" i="10" s="1"/>
  <c r="L1101" i="10"/>
  <c r="I1101" i="10"/>
  <c r="H1101" i="10"/>
  <c r="L1100" i="10"/>
  <c r="I1100" i="10"/>
  <c r="H1100" i="10"/>
  <c r="L1099" i="10"/>
  <c r="I1099" i="10"/>
  <c r="H1099" i="10"/>
  <c r="L1098" i="10"/>
  <c r="H1098" i="10"/>
  <c r="I1098" i="10" s="1"/>
  <c r="L1097" i="10"/>
  <c r="H1097" i="10"/>
  <c r="I1097" i="10" s="1"/>
  <c r="L1096" i="10"/>
  <c r="H1096" i="10"/>
  <c r="I1096" i="10" s="1"/>
  <c r="L1095" i="10"/>
  <c r="H1095" i="10"/>
  <c r="I1095" i="10" s="1"/>
  <c r="L1094" i="10"/>
  <c r="H1094" i="10"/>
  <c r="I1094" i="10" s="1"/>
  <c r="L1093" i="10"/>
  <c r="I1093" i="10"/>
  <c r="H1093" i="10"/>
  <c r="L1092" i="10"/>
  <c r="I1092" i="10"/>
  <c r="H1092" i="10"/>
  <c r="L1091" i="10"/>
  <c r="I1091" i="10"/>
  <c r="H1091" i="10"/>
  <c r="L1090" i="10"/>
  <c r="H1090" i="10"/>
  <c r="I1090" i="10" s="1"/>
  <c r="L1089" i="10"/>
  <c r="H1089" i="10"/>
  <c r="I1089" i="10" s="1"/>
  <c r="L1088" i="10"/>
  <c r="H1088" i="10"/>
  <c r="I1088" i="10" s="1"/>
  <c r="L1087" i="10"/>
  <c r="H1087" i="10"/>
  <c r="I1087" i="10" s="1"/>
  <c r="L1086" i="10"/>
  <c r="H1086" i="10"/>
  <c r="I1086" i="10" s="1"/>
  <c r="L1085" i="10"/>
  <c r="I1085" i="10"/>
  <c r="H1085" i="10"/>
  <c r="L1084" i="10"/>
  <c r="I1084" i="10"/>
  <c r="H1084" i="10"/>
  <c r="L1083" i="10"/>
  <c r="I1083" i="10"/>
  <c r="H1083" i="10"/>
  <c r="H1080" i="10"/>
  <c r="I1080" i="10" s="1"/>
  <c r="K1079" i="10"/>
  <c r="K1080" i="10" s="1"/>
  <c r="I1079" i="10"/>
  <c r="H1079" i="10"/>
  <c r="L1078" i="10"/>
  <c r="H1078" i="10"/>
  <c r="I1078" i="10" s="1"/>
  <c r="L1077" i="10"/>
  <c r="H1077" i="10"/>
  <c r="I1077" i="10" s="1"/>
  <c r="L1076" i="10"/>
  <c r="H1076" i="10"/>
  <c r="I1076" i="10" s="1"/>
  <c r="L1075" i="10"/>
  <c r="H1075" i="10"/>
  <c r="I1075" i="10" s="1"/>
  <c r="L1074" i="10"/>
  <c r="H1074" i="10"/>
  <c r="I1074" i="10" s="1"/>
  <c r="L1073" i="10"/>
  <c r="I1073" i="10"/>
  <c r="H1073" i="10"/>
  <c r="L1072" i="10"/>
  <c r="I1072" i="10"/>
  <c r="H1072" i="10"/>
  <c r="L1071" i="10"/>
  <c r="I1071" i="10"/>
  <c r="H1071" i="10"/>
  <c r="L1070" i="10"/>
  <c r="H1070" i="10"/>
  <c r="I1070" i="10" s="1"/>
  <c r="L1069" i="10"/>
  <c r="H1069" i="10"/>
  <c r="I1069" i="10" s="1"/>
  <c r="L1068" i="10"/>
  <c r="H1068" i="10"/>
  <c r="I1068" i="10" s="1"/>
  <c r="L1067" i="10"/>
  <c r="H1067" i="10"/>
  <c r="I1067" i="10" s="1"/>
  <c r="L1066" i="10"/>
  <c r="H1066" i="10"/>
  <c r="I1066" i="10" s="1"/>
  <c r="L1065" i="10"/>
  <c r="I1065" i="10"/>
  <c r="H1065" i="10"/>
  <c r="L1064" i="10"/>
  <c r="I1064" i="10"/>
  <c r="H1064" i="10"/>
  <c r="L1063" i="10"/>
  <c r="I1063" i="10"/>
  <c r="H1063" i="10"/>
  <c r="L1062" i="10"/>
  <c r="H1062" i="10"/>
  <c r="I1062" i="10" s="1"/>
  <c r="L1061" i="10"/>
  <c r="H1061" i="10"/>
  <c r="I1061" i="10" s="1"/>
  <c r="L1060" i="10"/>
  <c r="H1060" i="10"/>
  <c r="I1060" i="10" s="1"/>
  <c r="L1059" i="10"/>
  <c r="H1059" i="10"/>
  <c r="I1059" i="10" s="1"/>
  <c r="L1058" i="10"/>
  <c r="H1058" i="10"/>
  <c r="I1058" i="10" s="1"/>
  <c r="L1057" i="10"/>
  <c r="I1057" i="10"/>
  <c r="H1057" i="10"/>
  <c r="L1056" i="10"/>
  <c r="I1056" i="10"/>
  <c r="H1056" i="10"/>
  <c r="K1053" i="10"/>
  <c r="H1053" i="10"/>
  <c r="I1053" i="10" s="1"/>
  <c r="K1052" i="10"/>
  <c r="I1052" i="10"/>
  <c r="H1052" i="10"/>
  <c r="L1051" i="10"/>
  <c r="I1051" i="10"/>
  <c r="H1051" i="10"/>
  <c r="L1050" i="10"/>
  <c r="H1050" i="10"/>
  <c r="I1050" i="10" s="1"/>
  <c r="L1049" i="10"/>
  <c r="H1049" i="10"/>
  <c r="I1049" i="10" s="1"/>
  <c r="L1048" i="10"/>
  <c r="H1048" i="10"/>
  <c r="I1048" i="10" s="1"/>
  <c r="H1047" i="10"/>
  <c r="I1047" i="10" s="1"/>
  <c r="H1044" i="10"/>
  <c r="I1044" i="10" s="1"/>
  <c r="K1043" i="10"/>
  <c r="K1044" i="10" s="1"/>
  <c r="H1043" i="10"/>
  <c r="I1043" i="10" s="1"/>
  <c r="L1042" i="10"/>
  <c r="H1042" i="10"/>
  <c r="I1042" i="10" s="1"/>
  <c r="L1041" i="10"/>
  <c r="H1041" i="10"/>
  <c r="I1041" i="10" s="1"/>
  <c r="L1040" i="10"/>
  <c r="H1040" i="10"/>
  <c r="I1040" i="10" s="1"/>
  <c r="L1039" i="10"/>
  <c r="H1039" i="10"/>
  <c r="I1039" i="10" s="1"/>
  <c r="L1038" i="10"/>
  <c r="I1038" i="10"/>
  <c r="H1038" i="10"/>
  <c r="L1037" i="10"/>
  <c r="I1037" i="10"/>
  <c r="H1037" i="10"/>
  <c r="L1036" i="10"/>
  <c r="I1036" i="10"/>
  <c r="H1036" i="10"/>
  <c r="L1035" i="10"/>
  <c r="H1035" i="10"/>
  <c r="I1035" i="10" s="1"/>
  <c r="L1034" i="10"/>
  <c r="H1034" i="10"/>
  <c r="I1034" i="10" s="1"/>
  <c r="L1033" i="10"/>
  <c r="H1033" i="10"/>
  <c r="I1033" i="10" s="1"/>
  <c r="L1032" i="10"/>
  <c r="H1032" i="10"/>
  <c r="I1032" i="10" s="1"/>
  <c r="L1031" i="10"/>
  <c r="H1031" i="10"/>
  <c r="I1031" i="10" s="1"/>
  <c r="L1030" i="10"/>
  <c r="I1030" i="10"/>
  <c r="H1030" i="10"/>
  <c r="L1029" i="10"/>
  <c r="I1029" i="10"/>
  <c r="H1029" i="10"/>
  <c r="L1028" i="10"/>
  <c r="I1028" i="10"/>
  <c r="H1028" i="10"/>
  <c r="L1027" i="10"/>
  <c r="H1027" i="10"/>
  <c r="I1027" i="10" s="1"/>
  <c r="L1026" i="10"/>
  <c r="H1026" i="10"/>
  <c r="I1026" i="10" s="1"/>
  <c r="L1025" i="10"/>
  <c r="H1025" i="10"/>
  <c r="I1025" i="10" s="1"/>
  <c r="L1024" i="10"/>
  <c r="H1024" i="10"/>
  <c r="I1024" i="10" s="1"/>
  <c r="L1023" i="10"/>
  <c r="H1023" i="10"/>
  <c r="I1023" i="10" s="1"/>
  <c r="L1022" i="10"/>
  <c r="I1022" i="10"/>
  <c r="H1022" i="10"/>
  <c r="L1021" i="10"/>
  <c r="I1021" i="10"/>
  <c r="H1021" i="10"/>
  <c r="L1020" i="10"/>
  <c r="I1020" i="10"/>
  <c r="H1020" i="10"/>
  <c r="L1019" i="10"/>
  <c r="H1019" i="10"/>
  <c r="I1019" i="10" s="1"/>
  <c r="L1018" i="10"/>
  <c r="H1018" i="10"/>
  <c r="I1018" i="10" s="1"/>
  <c r="L1017" i="10"/>
  <c r="H1017" i="10"/>
  <c r="I1017" i="10" s="1"/>
  <c r="L1016" i="10"/>
  <c r="H1016" i="10"/>
  <c r="I1016" i="10" s="1"/>
  <c r="L1015" i="10"/>
  <c r="H1015" i="10"/>
  <c r="I1015" i="10" s="1"/>
  <c r="L1014" i="10"/>
  <c r="L1043" i="10" s="1"/>
  <c r="L1044" i="10" s="1"/>
  <c r="I1014" i="10"/>
  <c r="H1014" i="10"/>
  <c r="K1011" i="10"/>
  <c r="H1011" i="10"/>
  <c r="I1011" i="10" s="1"/>
  <c r="K1010" i="10"/>
  <c r="I1010" i="10"/>
  <c r="H1010" i="10"/>
  <c r="L1009" i="10"/>
  <c r="I1009" i="10"/>
  <c r="H1009" i="10"/>
  <c r="L1008" i="10"/>
  <c r="I1008" i="10"/>
  <c r="H1008" i="10"/>
  <c r="L1007" i="10"/>
  <c r="H1007" i="10"/>
  <c r="I1007" i="10" s="1"/>
  <c r="L1006" i="10"/>
  <c r="H1006" i="10"/>
  <c r="I1006" i="10" s="1"/>
  <c r="L1005" i="10"/>
  <c r="H1005" i="10"/>
  <c r="I1005" i="10" s="1"/>
  <c r="L1004" i="10"/>
  <c r="H1004" i="10"/>
  <c r="I1004" i="10" s="1"/>
  <c r="L1003" i="10"/>
  <c r="H1003" i="10"/>
  <c r="I1003" i="10" s="1"/>
  <c r="L1002" i="10"/>
  <c r="I1002" i="10"/>
  <c r="H1002" i="10"/>
  <c r="L1001" i="10"/>
  <c r="I1001" i="10"/>
  <c r="H1001" i="10"/>
  <c r="L1000" i="10"/>
  <c r="I1000" i="10"/>
  <c r="H1000" i="10"/>
  <c r="L999" i="10"/>
  <c r="H999" i="10"/>
  <c r="I999" i="10" s="1"/>
  <c r="L998" i="10"/>
  <c r="H998" i="10"/>
  <c r="I998" i="10" s="1"/>
  <c r="L997" i="10"/>
  <c r="L1010" i="10" s="1"/>
  <c r="L1011" i="10" s="1"/>
  <c r="H997" i="10"/>
  <c r="I997" i="10" s="1"/>
  <c r="L996" i="10"/>
  <c r="H996" i="10"/>
  <c r="I996" i="10" s="1"/>
  <c r="L995" i="10"/>
  <c r="H995" i="10"/>
  <c r="I995" i="10" s="1"/>
  <c r="L994" i="10"/>
  <c r="I994" i="10"/>
  <c r="H994" i="10"/>
  <c r="L993" i="10"/>
  <c r="I993" i="10"/>
  <c r="H993" i="10"/>
  <c r="K990" i="10"/>
  <c r="H990" i="10"/>
  <c r="I990" i="10" s="1"/>
  <c r="K989" i="10"/>
  <c r="I989" i="10"/>
  <c r="H989" i="10"/>
  <c r="L988" i="10"/>
  <c r="I988" i="10"/>
  <c r="H988" i="10"/>
  <c r="L987" i="10"/>
  <c r="H987" i="10"/>
  <c r="I987" i="10" s="1"/>
  <c r="L986" i="10"/>
  <c r="H986" i="10"/>
  <c r="I986" i="10" s="1"/>
  <c r="L985" i="10"/>
  <c r="H985" i="10"/>
  <c r="I985" i="10" s="1"/>
  <c r="L984" i="10"/>
  <c r="H984" i="10"/>
  <c r="I984" i="10" s="1"/>
  <c r="L983" i="10"/>
  <c r="H983" i="10"/>
  <c r="I983" i="10" s="1"/>
  <c r="L982" i="10"/>
  <c r="I982" i="10"/>
  <c r="H982" i="10"/>
  <c r="L981" i="10"/>
  <c r="I981" i="10"/>
  <c r="H981" i="10"/>
  <c r="L980" i="10"/>
  <c r="I980" i="10"/>
  <c r="H980" i="10"/>
  <c r="L979" i="10"/>
  <c r="H979" i="10"/>
  <c r="I979" i="10" s="1"/>
  <c r="L978" i="10"/>
  <c r="H978" i="10"/>
  <c r="I978" i="10" s="1"/>
  <c r="L977" i="10"/>
  <c r="H977" i="10"/>
  <c r="I977" i="10" s="1"/>
  <c r="L976" i="10"/>
  <c r="H976" i="10"/>
  <c r="I976" i="10" s="1"/>
  <c r="L975" i="10"/>
  <c r="H975" i="10"/>
  <c r="I975" i="10" s="1"/>
  <c r="L974" i="10"/>
  <c r="I974" i="10"/>
  <c r="H974" i="10"/>
  <c r="L973" i="10"/>
  <c r="I973" i="10"/>
  <c r="H973" i="10"/>
  <c r="L972" i="10"/>
  <c r="I972" i="10"/>
  <c r="H972" i="10"/>
  <c r="L971" i="10"/>
  <c r="H971" i="10"/>
  <c r="I971" i="10" s="1"/>
  <c r="L970" i="10"/>
  <c r="H970" i="10"/>
  <c r="I970" i="10" s="1"/>
  <c r="L969" i="10"/>
  <c r="H969" i="10"/>
  <c r="I969" i="10" s="1"/>
  <c r="L968" i="10"/>
  <c r="H968" i="10"/>
  <c r="I968" i="10" s="1"/>
  <c r="L967" i="10"/>
  <c r="H967" i="10"/>
  <c r="I967" i="10" s="1"/>
  <c r="L966" i="10"/>
  <c r="I966" i="10"/>
  <c r="H966" i="10"/>
  <c r="L965" i="10"/>
  <c r="I965" i="10"/>
  <c r="H965" i="10"/>
  <c r="L964" i="10"/>
  <c r="I964" i="10"/>
  <c r="H964" i="10"/>
  <c r="H960" i="10"/>
  <c r="I960" i="10" s="1"/>
  <c r="K959" i="10"/>
  <c r="K960" i="10" s="1"/>
  <c r="I959" i="10"/>
  <c r="H959" i="10"/>
  <c r="L958" i="10"/>
  <c r="H958" i="10"/>
  <c r="I958" i="10" s="1"/>
  <c r="L957" i="10"/>
  <c r="H957" i="10"/>
  <c r="I957" i="10" s="1"/>
  <c r="L956" i="10"/>
  <c r="H956" i="10"/>
  <c r="I956" i="10" s="1"/>
  <c r="L955" i="10"/>
  <c r="H955" i="10"/>
  <c r="I955" i="10" s="1"/>
  <c r="L954" i="10"/>
  <c r="H954" i="10"/>
  <c r="I954" i="10" s="1"/>
  <c r="L953" i="10"/>
  <c r="I953" i="10"/>
  <c r="H953" i="10"/>
  <c r="L952" i="10"/>
  <c r="I952" i="10"/>
  <c r="H952" i="10"/>
  <c r="L951" i="10"/>
  <c r="I951" i="10"/>
  <c r="H951" i="10"/>
  <c r="L950" i="10"/>
  <c r="H950" i="10"/>
  <c r="I950" i="10" s="1"/>
  <c r="L949" i="10"/>
  <c r="H949" i="10"/>
  <c r="I949" i="10" s="1"/>
  <c r="L948" i="10"/>
  <c r="H948" i="10"/>
  <c r="I948" i="10" s="1"/>
  <c r="L947" i="10"/>
  <c r="H947" i="10"/>
  <c r="I947" i="10" s="1"/>
  <c r="L946" i="10"/>
  <c r="H946" i="10"/>
  <c r="I946" i="10" s="1"/>
  <c r="L945" i="10"/>
  <c r="I945" i="10"/>
  <c r="H945" i="10"/>
  <c r="L944" i="10"/>
  <c r="I944" i="10"/>
  <c r="H944" i="10"/>
  <c r="L943" i="10"/>
  <c r="I943" i="10"/>
  <c r="H943" i="10"/>
  <c r="L942" i="10"/>
  <c r="H942" i="10"/>
  <c r="I942" i="10" s="1"/>
  <c r="L941" i="10"/>
  <c r="L959" i="10" s="1"/>
  <c r="L960" i="10" s="1"/>
  <c r="H941" i="10"/>
  <c r="I941" i="10" s="1"/>
  <c r="I938" i="10"/>
  <c r="H938" i="10"/>
  <c r="K937" i="10"/>
  <c r="K938" i="10" s="1"/>
  <c r="H937" i="10"/>
  <c r="I937" i="10" s="1"/>
  <c r="L936" i="10"/>
  <c r="H936" i="10"/>
  <c r="I936" i="10" s="1"/>
  <c r="L935" i="10"/>
  <c r="H935" i="10"/>
  <c r="I935" i="10" s="1"/>
  <c r="L934" i="10"/>
  <c r="H934" i="10"/>
  <c r="I934" i="10" s="1"/>
  <c r="L933" i="10"/>
  <c r="I933" i="10"/>
  <c r="H933" i="10"/>
  <c r="L932" i="10"/>
  <c r="I932" i="10"/>
  <c r="H932" i="10"/>
  <c r="L931" i="10"/>
  <c r="I931" i="10"/>
  <c r="H931" i="10"/>
  <c r="L930" i="10"/>
  <c r="H930" i="10"/>
  <c r="I930" i="10" s="1"/>
  <c r="L929" i="10"/>
  <c r="H929" i="10"/>
  <c r="I929" i="10" s="1"/>
  <c r="L928" i="10"/>
  <c r="H928" i="10"/>
  <c r="I928" i="10" s="1"/>
  <c r="L927" i="10"/>
  <c r="H927" i="10"/>
  <c r="I927" i="10" s="1"/>
  <c r="L926" i="10"/>
  <c r="H926" i="10"/>
  <c r="I926" i="10" s="1"/>
  <c r="L925" i="10"/>
  <c r="I925" i="10"/>
  <c r="H925" i="10"/>
  <c r="L924" i="10"/>
  <c r="I924" i="10"/>
  <c r="H924" i="10"/>
  <c r="L923" i="10"/>
  <c r="I923" i="10"/>
  <c r="H923" i="10"/>
  <c r="L922" i="10"/>
  <c r="H922" i="10"/>
  <c r="I922" i="10" s="1"/>
  <c r="L921" i="10"/>
  <c r="H921" i="10"/>
  <c r="I921" i="10" s="1"/>
  <c r="L920" i="10"/>
  <c r="H920" i="10"/>
  <c r="I920" i="10" s="1"/>
  <c r="L919" i="10"/>
  <c r="H919" i="10"/>
  <c r="I919" i="10" s="1"/>
  <c r="K916" i="10"/>
  <c r="I916" i="10"/>
  <c r="H916" i="10"/>
  <c r="K915" i="10"/>
  <c r="H915" i="10"/>
  <c r="I915" i="10" s="1"/>
  <c r="L914" i="10"/>
  <c r="H914" i="10"/>
  <c r="I914" i="10" s="1"/>
  <c r="L913" i="10"/>
  <c r="I913" i="10"/>
  <c r="H913" i="10"/>
  <c r="L912" i="10"/>
  <c r="I912" i="10"/>
  <c r="H912" i="10"/>
  <c r="L911" i="10"/>
  <c r="I911" i="10"/>
  <c r="H911" i="10"/>
  <c r="L910" i="10"/>
  <c r="H910" i="10"/>
  <c r="I910" i="10" s="1"/>
  <c r="L909" i="10"/>
  <c r="H909" i="10"/>
  <c r="I909" i="10" s="1"/>
  <c r="L908" i="10"/>
  <c r="H908" i="10"/>
  <c r="I908" i="10" s="1"/>
  <c r="L907" i="10"/>
  <c r="H907" i="10"/>
  <c r="I907" i="10" s="1"/>
  <c r="L906" i="10"/>
  <c r="H906" i="10"/>
  <c r="I906" i="10" s="1"/>
  <c r="L905" i="10"/>
  <c r="I905" i="10"/>
  <c r="H905" i="10"/>
  <c r="L904" i="10"/>
  <c r="I904" i="10"/>
  <c r="H904" i="10"/>
  <c r="L903" i="10"/>
  <c r="I903" i="10"/>
  <c r="H903" i="10"/>
  <c r="L902" i="10"/>
  <c r="H902" i="10"/>
  <c r="I902" i="10" s="1"/>
  <c r="L901" i="10"/>
  <c r="H901" i="10"/>
  <c r="I901" i="10" s="1"/>
  <c r="L900" i="10"/>
  <c r="H900" i="10"/>
  <c r="I900" i="10" s="1"/>
  <c r="L899" i="10"/>
  <c r="H899" i="10"/>
  <c r="I899" i="10" s="1"/>
  <c r="L898" i="10"/>
  <c r="H898" i="10"/>
  <c r="I898" i="10" s="1"/>
  <c r="L897" i="10"/>
  <c r="I897" i="10"/>
  <c r="H897" i="10"/>
  <c r="L896" i="10"/>
  <c r="I896" i="10"/>
  <c r="H896" i="10"/>
  <c r="L895" i="10"/>
  <c r="I895" i="10"/>
  <c r="H895" i="10"/>
  <c r="L894" i="10"/>
  <c r="H894" i="10"/>
  <c r="I894" i="10" s="1"/>
  <c r="L893" i="10"/>
  <c r="H893" i="10"/>
  <c r="I893" i="10" s="1"/>
  <c r="L892" i="10"/>
  <c r="H892" i="10"/>
  <c r="I892" i="10" s="1"/>
  <c r="L891" i="10"/>
  <c r="H891" i="10"/>
  <c r="I891" i="10" s="1"/>
  <c r="L890" i="10"/>
  <c r="H890" i="10"/>
  <c r="I890" i="10" s="1"/>
  <c r="L889" i="10"/>
  <c r="I889" i="10"/>
  <c r="H889" i="10"/>
  <c r="L888" i="10"/>
  <c r="I888" i="10"/>
  <c r="H888" i="10"/>
  <c r="L887" i="10"/>
  <c r="I887" i="10"/>
  <c r="H887" i="10"/>
  <c r="L886" i="10"/>
  <c r="L915" i="10" s="1"/>
  <c r="L916" i="10" s="1"/>
  <c r="H886" i="10"/>
  <c r="I886" i="10" s="1"/>
  <c r="L885" i="10"/>
  <c r="H885" i="10"/>
  <c r="I885" i="10" s="1"/>
  <c r="L884" i="10"/>
  <c r="H884" i="10"/>
  <c r="I884" i="10" s="1"/>
  <c r="L883" i="10"/>
  <c r="H883" i="10"/>
  <c r="I883" i="10" s="1"/>
  <c r="L882" i="10"/>
  <c r="H882" i="10"/>
  <c r="I882" i="10" s="1"/>
  <c r="L881" i="10"/>
  <c r="I881" i="10"/>
  <c r="H881" i="10"/>
  <c r="L880" i="10"/>
  <c r="I880" i="10"/>
  <c r="H880" i="10"/>
  <c r="K877" i="10"/>
  <c r="H877" i="10"/>
  <c r="I877" i="10" s="1"/>
  <c r="K876" i="10"/>
  <c r="I876" i="10"/>
  <c r="H876" i="10"/>
  <c r="L875" i="10"/>
  <c r="I875" i="10"/>
  <c r="H875" i="10"/>
  <c r="L874" i="10"/>
  <c r="H874" i="10"/>
  <c r="I874" i="10" s="1"/>
  <c r="L873" i="10"/>
  <c r="H873" i="10"/>
  <c r="I873" i="10" s="1"/>
  <c r="L872" i="10"/>
  <c r="H872" i="10"/>
  <c r="I872" i="10" s="1"/>
  <c r="L871" i="10"/>
  <c r="H871" i="10"/>
  <c r="I871" i="10" s="1"/>
  <c r="L870" i="10"/>
  <c r="H870" i="10"/>
  <c r="I870" i="10" s="1"/>
  <c r="L869" i="10"/>
  <c r="I869" i="10"/>
  <c r="H869" i="10"/>
  <c r="L868" i="10"/>
  <c r="I868" i="10"/>
  <c r="H868" i="10"/>
  <c r="L867" i="10"/>
  <c r="I867" i="10"/>
  <c r="H867" i="10"/>
  <c r="L866" i="10"/>
  <c r="H866" i="10"/>
  <c r="I866" i="10" s="1"/>
  <c r="L865" i="10"/>
  <c r="H865" i="10"/>
  <c r="I865" i="10" s="1"/>
  <c r="L864" i="10"/>
  <c r="H864" i="10"/>
  <c r="I864" i="10" s="1"/>
  <c r="L863" i="10"/>
  <c r="H863" i="10"/>
  <c r="I863" i="10" s="1"/>
  <c r="L862" i="10"/>
  <c r="H862" i="10"/>
  <c r="I862" i="10" s="1"/>
  <c r="L861" i="10"/>
  <c r="I861" i="10"/>
  <c r="H861" i="10"/>
  <c r="L860" i="10"/>
  <c r="I860" i="10"/>
  <c r="H860" i="10"/>
  <c r="L859" i="10"/>
  <c r="I859" i="10"/>
  <c r="H859" i="10"/>
  <c r="L858" i="10"/>
  <c r="H858" i="10"/>
  <c r="I858" i="10" s="1"/>
  <c r="L857" i="10"/>
  <c r="H857" i="10"/>
  <c r="I857" i="10" s="1"/>
  <c r="L856" i="10"/>
  <c r="H856" i="10"/>
  <c r="I856" i="10" s="1"/>
  <c r="L855" i="10"/>
  <c r="H855" i="10"/>
  <c r="I855" i="10" s="1"/>
  <c r="L854" i="10"/>
  <c r="H854" i="10"/>
  <c r="I854" i="10" s="1"/>
  <c r="L853" i="10"/>
  <c r="I853" i="10"/>
  <c r="H853" i="10"/>
  <c r="L852" i="10"/>
  <c r="I852" i="10"/>
  <c r="H852" i="10"/>
  <c r="L851" i="10"/>
  <c r="I851" i="10"/>
  <c r="H851" i="10"/>
  <c r="L850" i="10"/>
  <c r="H850" i="10"/>
  <c r="I850" i="10" s="1"/>
  <c r="H847" i="10"/>
  <c r="I847" i="10" s="1"/>
  <c r="K846" i="10"/>
  <c r="K847" i="10" s="1"/>
  <c r="H846" i="10"/>
  <c r="I846" i="10" s="1"/>
  <c r="L845" i="10"/>
  <c r="H845" i="10"/>
  <c r="I845" i="10" s="1"/>
  <c r="L844" i="10"/>
  <c r="H844" i="10"/>
  <c r="I844" i="10" s="1"/>
  <c r="L843" i="10"/>
  <c r="H843" i="10"/>
  <c r="I843" i="10" s="1"/>
  <c r="L842" i="10"/>
  <c r="H842" i="10"/>
  <c r="I842" i="10" s="1"/>
  <c r="L841" i="10"/>
  <c r="I841" i="10"/>
  <c r="H841" i="10"/>
  <c r="L840" i="10"/>
  <c r="I840" i="10"/>
  <c r="H840" i="10"/>
  <c r="L839" i="10"/>
  <c r="I839" i="10"/>
  <c r="H839" i="10"/>
  <c r="L838" i="10"/>
  <c r="H838" i="10"/>
  <c r="I838" i="10" s="1"/>
  <c r="L837" i="10"/>
  <c r="H837" i="10"/>
  <c r="I837" i="10" s="1"/>
  <c r="L836" i="10"/>
  <c r="H836" i="10"/>
  <c r="I836" i="10" s="1"/>
  <c r="L835" i="10"/>
  <c r="H835" i="10"/>
  <c r="I835" i="10" s="1"/>
  <c r="L834" i="10"/>
  <c r="H834" i="10"/>
  <c r="I834" i="10" s="1"/>
  <c r="L833" i="10"/>
  <c r="I833" i="10"/>
  <c r="H833" i="10"/>
  <c r="L832" i="10"/>
  <c r="I832" i="10"/>
  <c r="H832" i="10"/>
  <c r="L831" i="10"/>
  <c r="I831" i="10"/>
  <c r="H831" i="10"/>
  <c r="L830" i="10"/>
  <c r="H830" i="10"/>
  <c r="I830" i="10" s="1"/>
  <c r="L829" i="10"/>
  <c r="H829" i="10"/>
  <c r="I829" i="10" s="1"/>
  <c r="L828" i="10"/>
  <c r="H828" i="10"/>
  <c r="I828" i="10" s="1"/>
  <c r="L827" i="10"/>
  <c r="H827" i="10"/>
  <c r="I827" i="10" s="1"/>
  <c r="L826" i="10"/>
  <c r="H826" i="10"/>
  <c r="I826" i="10" s="1"/>
  <c r="L825" i="10"/>
  <c r="I825" i="10"/>
  <c r="H825" i="10"/>
  <c r="L824" i="10"/>
  <c r="I824" i="10"/>
  <c r="H824" i="10"/>
  <c r="L823" i="10"/>
  <c r="I823" i="10"/>
  <c r="H823" i="10"/>
  <c r="L822" i="10"/>
  <c r="H822" i="10"/>
  <c r="I822" i="10" s="1"/>
  <c r="L821" i="10"/>
  <c r="H821" i="10"/>
  <c r="I821" i="10" s="1"/>
  <c r="L820" i="10"/>
  <c r="H820" i="10"/>
  <c r="I820" i="10" s="1"/>
  <c r="L819" i="10"/>
  <c r="H819" i="10"/>
  <c r="I819" i="10" s="1"/>
  <c r="L818" i="10"/>
  <c r="H818" i="10"/>
  <c r="I818" i="10" s="1"/>
  <c r="L817" i="10"/>
  <c r="I817" i="10"/>
  <c r="H817" i="10"/>
  <c r="L816" i="10"/>
  <c r="I816" i="10"/>
  <c r="H816" i="10"/>
  <c r="K813" i="10"/>
  <c r="H813" i="10"/>
  <c r="I813" i="10" s="1"/>
  <c r="K812" i="10"/>
  <c r="I812" i="10"/>
  <c r="H812" i="10"/>
  <c r="L811" i="10"/>
  <c r="I811" i="10"/>
  <c r="H811" i="10"/>
  <c r="L810" i="10"/>
  <c r="H810" i="10"/>
  <c r="I810" i="10" s="1"/>
  <c r="L809" i="10"/>
  <c r="H809" i="10"/>
  <c r="I809" i="10" s="1"/>
  <c r="L808" i="10"/>
  <c r="H808" i="10"/>
  <c r="I808" i="10" s="1"/>
  <c r="L807" i="10"/>
  <c r="H807" i="10"/>
  <c r="I807" i="10" s="1"/>
  <c r="L806" i="10"/>
  <c r="L812" i="10" s="1"/>
  <c r="L813" i="10" s="1"/>
  <c r="H806" i="10"/>
  <c r="I806" i="10" s="1"/>
  <c r="H805" i="10"/>
  <c r="I805" i="10" s="1"/>
  <c r="I802" i="10"/>
  <c r="H802" i="10"/>
  <c r="K801" i="10"/>
  <c r="K802" i="10" s="1"/>
  <c r="H801" i="10"/>
  <c r="I801" i="10" s="1"/>
  <c r="L800" i="10"/>
  <c r="H800" i="10"/>
  <c r="I800" i="10" s="1"/>
  <c r="L799" i="10"/>
  <c r="H799" i="10"/>
  <c r="I799" i="10" s="1"/>
  <c r="L798" i="10"/>
  <c r="I798" i="10"/>
  <c r="H798" i="10"/>
  <c r="L797" i="10"/>
  <c r="I797" i="10"/>
  <c r="H797" i="10"/>
  <c r="L796" i="10"/>
  <c r="I796" i="10"/>
  <c r="H796" i="10"/>
  <c r="L795" i="10"/>
  <c r="H795" i="10"/>
  <c r="I795" i="10" s="1"/>
  <c r="L794" i="10"/>
  <c r="H794" i="10"/>
  <c r="I794" i="10" s="1"/>
  <c r="L793" i="10"/>
  <c r="H793" i="10"/>
  <c r="I793" i="10" s="1"/>
  <c r="L792" i="10"/>
  <c r="H792" i="10"/>
  <c r="I792" i="10" s="1"/>
  <c r="L791" i="10"/>
  <c r="H791" i="10"/>
  <c r="I791" i="10" s="1"/>
  <c r="L790" i="10"/>
  <c r="I790" i="10"/>
  <c r="H790" i="10"/>
  <c r="L789" i="10"/>
  <c r="I789" i="10"/>
  <c r="H789" i="10"/>
  <c r="L788" i="10"/>
  <c r="I788" i="10"/>
  <c r="H788" i="10"/>
  <c r="L787" i="10"/>
  <c r="H787" i="10"/>
  <c r="I787" i="10" s="1"/>
  <c r="L786" i="10"/>
  <c r="H786" i="10"/>
  <c r="I786" i="10" s="1"/>
  <c r="L785" i="10"/>
  <c r="H785" i="10"/>
  <c r="I785" i="10" s="1"/>
  <c r="L784" i="10"/>
  <c r="H784" i="10"/>
  <c r="I784" i="10" s="1"/>
  <c r="L783" i="10"/>
  <c r="H783" i="10"/>
  <c r="I783" i="10" s="1"/>
  <c r="L782" i="10"/>
  <c r="I782" i="10"/>
  <c r="H782" i="10"/>
  <c r="L781" i="10"/>
  <c r="I781" i="10"/>
  <c r="H781" i="10"/>
  <c r="L780" i="10"/>
  <c r="L801" i="10" s="1"/>
  <c r="L802" i="10" s="1"/>
  <c r="I780" i="10"/>
  <c r="H780" i="10"/>
  <c r="H777" i="10"/>
  <c r="I777" i="10" s="1"/>
  <c r="K776" i="10"/>
  <c r="K777" i="10" s="1"/>
  <c r="I776" i="10"/>
  <c r="H776" i="10"/>
  <c r="L775" i="10"/>
  <c r="L776" i="10" s="1"/>
  <c r="L777" i="10" s="1"/>
  <c r="H775" i="10"/>
  <c r="I775" i="10" s="1"/>
  <c r="I774" i="10"/>
  <c r="H774" i="10"/>
  <c r="K771" i="10"/>
  <c r="H771" i="10"/>
  <c r="I771" i="10" s="1"/>
  <c r="K770" i="10"/>
  <c r="I770" i="10"/>
  <c r="H770" i="10"/>
  <c r="L769" i="10"/>
  <c r="I769" i="10"/>
  <c r="H769" i="10"/>
  <c r="L768" i="10"/>
  <c r="H768" i="10"/>
  <c r="I768" i="10" s="1"/>
  <c r="L767" i="10"/>
  <c r="H767" i="10"/>
  <c r="I767" i="10" s="1"/>
  <c r="L766" i="10"/>
  <c r="H766" i="10"/>
  <c r="I766" i="10" s="1"/>
  <c r="L765" i="10"/>
  <c r="H765" i="10"/>
  <c r="I765" i="10" s="1"/>
  <c r="L764" i="10"/>
  <c r="H764" i="10"/>
  <c r="I764" i="10" s="1"/>
  <c r="L763" i="10"/>
  <c r="I763" i="10"/>
  <c r="H763" i="10"/>
  <c r="L762" i="10"/>
  <c r="I762" i="10"/>
  <c r="H762" i="10"/>
  <c r="L761" i="10"/>
  <c r="I761" i="10"/>
  <c r="H761" i="10"/>
  <c r="L760" i="10"/>
  <c r="H760" i="10"/>
  <c r="I760" i="10" s="1"/>
  <c r="L759" i="10"/>
  <c r="H759" i="10"/>
  <c r="I759" i="10" s="1"/>
  <c r="L758" i="10"/>
  <c r="H758" i="10"/>
  <c r="I758" i="10" s="1"/>
  <c r="L757" i="10"/>
  <c r="H757" i="10"/>
  <c r="I757" i="10" s="1"/>
  <c r="L756" i="10"/>
  <c r="L770" i="10" s="1"/>
  <c r="L771" i="10" s="1"/>
  <c r="H756" i="10"/>
  <c r="I756" i="10" s="1"/>
  <c r="K753" i="10"/>
  <c r="H753" i="10"/>
  <c r="I753" i="10" s="1"/>
  <c r="K752" i="10"/>
  <c r="H752" i="10"/>
  <c r="I752" i="10" s="1"/>
  <c r="L751" i="10"/>
  <c r="I751" i="10"/>
  <c r="H751" i="10"/>
  <c r="L750" i="10"/>
  <c r="I750" i="10"/>
  <c r="H750" i="10"/>
  <c r="L749" i="10"/>
  <c r="I749" i="10"/>
  <c r="H749" i="10"/>
  <c r="L748" i="10"/>
  <c r="H748" i="10"/>
  <c r="I748" i="10" s="1"/>
  <c r="L747" i="10"/>
  <c r="H747" i="10"/>
  <c r="I747" i="10" s="1"/>
  <c r="L746" i="10"/>
  <c r="L752" i="10" s="1"/>
  <c r="L753" i="10" s="1"/>
  <c r="H746" i="10"/>
  <c r="I746" i="10" s="1"/>
  <c r="L745" i="10"/>
  <c r="H745" i="10"/>
  <c r="I745" i="10" s="1"/>
  <c r="L744" i="10"/>
  <c r="H744" i="10"/>
  <c r="I744" i="10" s="1"/>
  <c r="L743" i="10"/>
  <c r="I743" i="10"/>
  <c r="H743" i="10"/>
  <c r="K740" i="10"/>
  <c r="H740" i="10"/>
  <c r="I740" i="10" s="1"/>
  <c r="K739" i="10"/>
  <c r="I739" i="10"/>
  <c r="H739" i="10"/>
  <c r="L738" i="10"/>
  <c r="I738" i="10"/>
  <c r="H738" i="10"/>
  <c r="L737" i="10"/>
  <c r="I737" i="10"/>
  <c r="H737" i="10"/>
  <c r="L736" i="10"/>
  <c r="H736" i="10"/>
  <c r="I736" i="10" s="1"/>
  <c r="L735" i="10"/>
  <c r="H735" i="10"/>
  <c r="I735" i="10" s="1"/>
  <c r="L734" i="10"/>
  <c r="H734" i="10"/>
  <c r="I734" i="10" s="1"/>
  <c r="L733" i="10"/>
  <c r="H733" i="10"/>
  <c r="I733" i="10" s="1"/>
  <c r="L732" i="10"/>
  <c r="H732" i="10"/>
  <c r="I732" i="10" s="1"/>
  <c r="L731" i="10"/>
  <c r="I731" i="10"/>
  <c r="H731" i="10"/>
  <c r="L730" i="10"/>
  <c r="I730" i="10"/>
  <c r="H730" i="10"/>
  <c r="L729" i="10"/>
  <c r="I729" i="10"/>
  <c r="H729" i="10"/>
  <c r="L728" i="10"/>
  <c r="H728" i="10"/>
  <c r="I728" i="10" s="1"/>
  <c r="L727" i="10"/>
  <c r="H727" i="10"/>
  <c r="I727" i="10" s="1"/>
  <c r="L726" i="10"/>
  <c r="H726" i="10"/>
  <c r="I726" i="10" s="1"/>
  <c r="I723" i="10"/>
  <c r="H723" i="10"/>
  <c r="K722" i="10"/>
  <c r="K723" i="10" s="1"/>
  <c r="H722" i="10"/>
  <c r="I722" i="10" s="1"/>
  <c r="L721" i="10"/>
  <c r="H721" i="10"/>
  <c r="I721" i="10" s="1"/>
  <c r="L720" i="10"/>
  <c r="H720" i="10"/>
  <c r="I720" i="10" s="1"/>
  <c r="L719" i="10"/>
  <c r="I719" i="10"/>
  <c r="H719" i="10"/>
  <c r="L718" i="10"/>
  <c r="I718" i="10"/>
  <c r="H718" i="10"/>
  <c r="L717" i="10"/>
  <c r="I717" i="10"/>
  <c r="H717" i="10"/>
  <c r="L716" i="10"/>
  <c r="H716" i="10"/>
  <c r="I716" i="10" s="1"/>
  <c r="L715" i="10"/>
  <c r="H715" i="10"/>
  <c r="I715" i="10" s="1"/>
  <c r="L714" i="10"/>
  <c r="H714" i="10"/>
  <c r="I714" i="10" s="1"/>
  <c r="L713" i="10"/>
  <c r="H713" i="10"/>
  <c r="I713" i="10" s="1"/>
  <c r="L712" i="10"/>
  <c r="H712" i="10"/>
  <c r="I712" i="10" s="1"/>
  <c r="L711" i="10"/>
  <c r="I711" i="10"/>
  <c r="H711" i="10"/>
  <c r="L710" i="10"/>
  <c r="I710" i="10"/>
  <c r="H710" i="10"/>
  <c r="L709" i="10"/>
  <c r="I709" i="10"/>
  <c r="H709" i="10"/>
  <c r="L708" i="10"/>
  <c r="H708" i="10"/>
  <c r="I708" i="10" s="1"/>
  <c r="L707" i="10"/>
  <c r="H707" i="10"/>
  <c r="I707" i="10" s="1"/>
  <c r="I704" i="10"/>
  <c r="H704" i="10"/>
  <c r="K703" i="10"/>
  <c r="K704" i="10" s="1"/>
  <c r="H703" i="10"/>
  <c r="I703" i="10" s="1"/>
  <c r="L702" i="10"/>
  <c r="H702" i="10"/>
  <c r="I702" i="10" s="1"/>
  <c r="L701" i="10"/>
  <c r="H701" i="10"/>
  <c r="I701" i="10" s="1"/>
  <c r="L700" i="10"/>
  <c r="L703" i="10" s="1"/>
  <c r="L704" i="10" s="1"/>
  <c r="H700" i="10"/>
  <c r="I700" i="10" s="1"/>
  <c r="H699" i="10"/>
  <c r="I699" i="10" s="1"/>
  <c r="I696" i="10"/>
  <c r="H696" i="10"/>
  <c r="L695" i="10"/>
  <c r="L696" i="10" s="1"/>
  <c r="K695" i="10"/>
  <c r="K696" i="10" s="1"/>
  <c r="H695" i="10"/>
  <c r="I695" i="10" s="1"/>
  <c r="L694" i="10"/>
  <c r="H694" i="10"/>
  <c r="I694" i="10" s="1"/>
  <c r="L693" i="10"/>
  <c r="H693" i="10"/>
  <c r="I693" i="10" s="1"/>
  <c r="L692" i="10"/>
  <c r="I692" i="10"/>
  <c r="H692" i="10"/>
  <c r="H691" i="10"/>
  <c r="I691" i="10" s="1"/>
  <c r="K688" i="10"/>
  <c r="I688" i="10"/>
  <c r="H688" i="10"/>
  <c r="L687" i="10"/>
  <c r="L688" i="10" s="1"/>
  <c r="K687" i="10"/>
  <c r="H687" i="10"/>
  <c r="I687" i="10" s="1"/>
  <c r="L686" i="10"/>
  <c r="H686" i="10"/>
  <c r="I686" i="10" s="1"/>
  <c r="L685" i="10"/>
  <c r="I685" i="10"/>
  <c r="H685" i="10"/>
  <c r="L684" i="10"/>
  <c r="I684" i="10"/>
  <c r="H684" i="10"/>
  <c r="K680" i="10"/>
  <c r="H680" i="10"/>
  <c r="I680" i="10" s="1"/>
  <c r="K679" i="10"/>
  <c r="I679" i="10"/>
  <c r="H679" i="10"/>
  <c r="L678" i="10"/>
  <c r="I678" i="10"/>
  <c r="H678" i="10"/>
  <c r="L677" i="10"/>
  <c r="L679" i="10" s="1"/>
  <c r="L680" i="10" s="1"/>
  <c r="I677" i="10"/>
  <c r="H677" i="10"/>
  <c r="H673" i="10"/>
  <c r="I673" i="10" s="1"/>
  <c r="K672" i="10"/>
  <c r="K673" i="10" s="1"/>
  <c r="I672" i="10"/>
  <c r="H672" i="10"/>
  <c r="L671" i="10"/>
  <c r="H671" i="10"/>
  <c r="I671" i="10" s="1"/>
  <c r="L670" i="10"/>
  <c r="H670" i="10"/>
  <c r="I670" i="10" s="1"/>
  <c r="L669" i="10"/>
  <c r="H669" i="10"/>
  <c r="I669" i="10" s="1"/>
  <c r="L668" i="10"/>
  <c r="H668" i="10"/>
  <c r="I668" i="10" s="1"/>
  <c r="L667" i="10"/>
  <c r="I667" i="10"/>
  <c r="H667" i="10"/>
  <c r="L666" i="10"/>
  <c r="I666" i="10"/>
  <c r="H666" i="10"/>
  <c r="L665" i="10"/>
  <c r="I665" i="10"/>
  <c r="H665" i="10"/>
  <c r="L664" i="10"/>
  <c r="I664" i="10"/>
  <c r="H664" i="10"/>
  <c r="L663" i="10"/>
  <c r="H663" i="10"/>
  <c r="I663" i="10" s="1"/>
  <c r="L662" i="10"/>
  <c r="H662" i="10"/>
  <c r="I662" i="10" s="1"/>
  <c r="L661" i="10"/>
  <c r="H661" i="10"/>
  <c r="I661" i="10" s="1"/>
  <c r="L660" i="10"/>
  <c r="H660" i="10"/>
  <c r="I660" i="10" s="1"/>
  <c r="L659" i="10"/>
  <c r="I659" i="10"/>
  <c r="H659" i="10"/>
  <c r="L658" i="10"/>
  <c r="I658" i="10"/>
  <c r="H658" i="10"/>
  <c r="L657" i="10"/>
  <c r="I657" i="10"/>
  <c r="H657" i="10"/>
  <c r="L656" i="10"/>
  <c r="I656" i="10"/>
  <c r="H656" i="10"/>
  <c r="L655" i="10"/>
  <c r="H655" i="10"/>
  <c r="I655" i="10" s="1"/>
  <c r="I652" i="10"/>
  <c r="H652" i="10"/>
  <c r="K651" i="10"/>
  <c r="K652" i="10" s="1"/>
  <c r="H651" i="10"/>
  <c r="I651" i="10" s="1"/>
  <c r="L650" i="10"/>
  <c r="H650" i="10"/>
  <c r="I650" i="10" s="1"/>
  <c r="L649" i="10"/>
  <c r="H649" i="10"/>
  <c r="I649" i="10" s="1"/>
  <c r="L648" i="10"/>
  <c r="H648" i="10"/>
  <c r="I648" i="10" s="1"/>
  <c r="L647" i="10"/>
  <c r="I647" i="10"/>
  <c r="H647" i="10"/>
  <c r="L646" i="10"/>
  <c r="I646" i="10"/>
  <c r="H646" i="10"/>
  <c r="L645" i="10"/>
  <c r="I645" i="10"/>
  <c r="H645" i="10"/>
  <c r="L644" i="10"/>
  <c r="I644" i="10"/>
  <c r="H644" i="10"/>
  <c r="L643" i="10"/>
  <c r="H643" i="10"/>
  <c r="I643" i="10" s="1"/>
  <c r="L642" i="10"/>
  <c r="H642" i="10"/>
  <c r="I642" i="10" s="1"/>
  <c r="L641" i="10"/>
  <c r="H641" i="10"/>
  <c r="I641" i="10" s="1"/>
  <c r="L640" i="10"/>
  <c r="H640" i="10"/>
  <c r="I640" i="10" s="1"/>
  <c r="L639" i="10"/>
  <c r="I639" i="10"/>
  <c r="H639" i="10"/>
  <c r="L638" i="10"/>
  <c r="I638" i="10"/>
  <c r="H638" i="10"/>
  <c r="L637" i="10"/>
  <c r="I637" i="10"/>
  <c r="H637" i="10"/>
  <c r="L636" i="10"/>
  <c r="I636" i="10"/>
  <c r="H636" i="10"/>
  <c r="L635" i="10"/>
  <c r="H635" i="10"/>
  <c r="I635" i="10" s="1"/>
  <c r="L634" i="10"/>
  <c r="H634" i="10"/>
  <c r="I634" i="10" s="1"/>
  <c r="L633" i="10"/>
  <c r="H633" i="10"/>
  <c r="I633" i="10" s="1"/>
  <c r="L632" i="10"/>
  <c r="H632" i="10"/>
  <c r="I632" i="10" s="1"/>
  <c r="L631" i="10"/>
  <c r="I631" i="10"/>
  <c r="H631" i="10"/>
  <c r="L630" i="10"/>
  <c r="I630" i="10"/>
  <c r="H630" i="10"/>
  <c r="K627" i="10"/>
  <c r="H627" i="10"/>
  <c r="I627" i="10" s="1"/>
  <c r="K626" i="10"/>
  <c r="I626" i="10"/>
  <c r="H626" i="10"/>
  <c r="L625" i="10"/>
  <c r="I625" i="10"/>
  <c r="H625" i="10"/>
  <c r="L624" i="10"/>
  <c r="H624" i="10"/>
  <c r="I624" i="10" s="1"/>
  <c r="L623" i="10"/>
  <c r="H623" i="10"/>
  <c r="I623" i="10" s="1"/>
  <c r="L622" i="10"/>
  <c r="H622" i="10"/>
  <c r="I622" i="10" s="1"/>
  <c r="L621" i="10"/>
  <c r="H621" i="10"/>
  <c r="I621" i="10" s="1"/>
  <c r="L620" i="10"/>
  <c r="H620" i="10"/>
  <c r="I620" i="10" s="1"/>
  <c r="L619" i="10"/>
  <c r="I619" i="10"/>
  <c r="H619" i="10"/>
  <c r="L618" i="10"/>
  <c r="I618" i="10"/>
  <c r="H618" i="10"/>
  <c r="L617" i="10"/>
  <c r="I617" i="10"/>
  <c r="H617" i="10"/>
  <c r="L616" i="10"/>
  <c r="I616" i="10"/>
  <c r="H616" i="10"/>
  <c r="L615" i="10"/>
  <c r="H615" i="10"/>
  <c r="I615" i="10" s="1"/>
  <c r="I612" i="10"/>
  <c r="H612" i="10"/>
  <c r="K611" i="10"/>
  <c r="K612" i="10" s="1"/>
  <c r="H611" i="10"/>
  <c r="I611" i="10" s="1"/>
  <c r="L610" i="10"/>
  <c r="H610" i="10"/>
  <c r="I610" i="10" s="1"/>
  <c r="L609" i="10"/>
  <c r="H609" i="10"/>
  <c r="I609" i="10" s="1"/>
  <c r="L608" i="10"/>
  <c r="H608" i="10"/>
  <c r="I608" i="10" s="1"/>
  <c r="L607" i="10"/>
  <c r="I607" i="10"/>
  <c r="H607" i="10"/>
  <c r="H606" i="10"/>
  <c r="I606" i="10" s="1"/>
  <c r="K603" i="10"/>
  <c r="I603" i="10"/>
  <c r="H603" i="10"/>
  <c r="L602" i="10"/>
  <c r="L603" i="10" s="1"/>
  <c r="K602" i="10"/>
  <c r="H602" i="10"/>
  <c r="I602" i="10" s="1"/>
  <c r="L601" i="10"/>
  <c r="I601" i="10"/>
  <c r="H601" i="10"/>
  <c r="L600" i="10"/>
  <c r="I600" i="10"/>
  <c r="H600" i="10"/>
  <c r="L599" i="10"/>
  <c r="I599" i="10"/>
  <c r="H599" i="10"/>
  <c r="L598" i="10"/>
  <c r="I598" i="10"/>
  <c r="H598" i="10"/>
  <c r="H594" i="10"/>
  <c r="I594" i="10" s="1"/>
  <c r="K593" i="10"/>
  <c r="K594" i="10" s="1"/>
  <c r="I593" i="10"/>
  <c r="H593" i="10"/>
  <c r="L592" i="10"/>
  <c r="I592" i="10"/>
  <c r="H592" i="10"/>
  <c r="L591" i="10"/>
  <c r="H591" i="10"/>
  <c r="I591" i="10" s="1"/>
  <c r="L590" i="10"/>
  <c r="H590" i="10"/>
  <c r="I590" i="10" s="1"/>
  <c r="L589" i="10"/>
  <c r="H589" i="10"/>
  <c r="I589" i="10" s="1"/>
  <c r="K586" i="10"/>
  <c r="I586" i="10"/>
  <c r="H586" i="10"/>
  <c r="L585" i="10"/>
  <c r="L586" i="10" s="1"/>
  <c r="K585" i="10"/>
  <c r="H585" i="10"/>
  <c r="I585" i="10" s="1"/>
  <c r="L584" i="10"/>
  <c r="I584" i="10"/>
  <c r="H584" i="10"/>
  <c r="L583" i="10"/>
  <c r="I583" i="10"/>
  <c r="H583" i="10"/>
  <c r="K579" i="10"/>
  <c r="H579" i="10"/>
  <c r="I579" i="10" s="1"/>
  <c r="K578" i="10"/>
  <c r="H578" i="10"/>
  <c r="I578" i="10" s="1"/>
  <c r="L577" i="10"/>
  <c r="I577" i="10"/>
  <c r="H577" i="10"/>
  <c r="L576" i="10"/>
  <c r="I576" i="10"/>
  <c r="H576" i="10"/>
  <c r="L575" i="10"/>
  <c r="I575" i="10"/>
  <c r="H575" i="10"/>
  <c r="L574" i="10"/>
  <c r="L578" i="10" s="1"/>
  <c r="L579" i="10" s="1"/>
  <c r="H574" i="10"/>
  <c r="I574" i="10" s="1"/>
  <c r="H570" i="10"/>
  <c r="I570" i="10" s="1"/>
  <c r="K569" i="10"/>
  <c r="K570" i="10" s="1"/>
  <c r="H569" i="10"/>
  <c r="I569" i="10" s="1"/>
  <c r="L568" i="10"/>
  <c r="H568" i="10"/>
  <c r="I568" i="10" s="1"/>
  <c r="L567" i="10"/>
  <c r="I567" i="10"/>
  <c r="H567" i="10"/>
  <c r="L566" i="10"/>
  <c r="H566" i="10"/>
  <c r="I566" i="10" s="1"/>
  <c r="L565" i="10"/>
  <c r="I565" i="10"/>
  <c r="H565" i="10"/>
  <c r="L564" i="10"/>
  <c r="I564" i="10"/>
  <c r="H564" i="10"/>
  <c r="L563" i="10"/>
  <c r="I563" i="10"/>
  <c r="H563" i="10"/>
  <c r="L562" i="10"/>
  <c r="H562" i="10"/>
  <c r="I562" i="10" s="1"/>
  <c r="L561" i="10"/>
  <c r="H561" i="10"/>
  <c r="I561" i="10" s="1"/>
  <c r="L560" i="10"/>
  <c r="I560" i="10"/>
  <c r="H560" i="10"/>
  <c r="L559" i="10"/>
  <c r="H559" i="10"/>
  <c r="I559" i="10" s="1"/>
  <c r="L558" i="10"/>
  <c r="I558" i="10"/>
  <c r="H558" i="10"/>
  <c r="L557" i="10"/>
  <c r="H557" i="10"/>
  <c r="I557" i="10" s="1"/>
  <c r="L556" i="10"/>
  <c r="I556" i="10"/>
  <c r="H556" i="10"/>
  <c r="L555" i="10"/>
  <c r="H555" i="10"/>
  <c r="I555" i="10" s="1"/>
  <c r="L554" i="10"/>
  <c r="I554" i="10"/>
  <c r="H554" i="10"/>
  <c r="L553" i="10"/>
  <c r="H553" i="10"/>
  <c r="I553" i="10" s="1"/>
  <c r="L552" i="10"/>
  <c r="I552" i="10"/>
  <c r="H552" i="10"/>
  <c r="L551" i="10"/>
  <c r="H551" i="10"/>
  <c r="I551" i="10" s="1"/>
  <c r="L550" i="10"/>
  <c r="I550" i="10"/>
  <c r="H550" i="10"/>
  <c r="L549" i="10"/>
  <c r="L569" i="10" s="1"/>
  <c r="L570" i="10" s="1"/>
  <c r="H549" i="10"/>
  <c r="I549" i="10" s="1"/>
  <c r="H546" i="10"/>
  <c r="I546" i="10" s="1"/>
  <c r="K545" i="10"/>
  <c r="K546" i="10" s="1"/>
  <c r="H545" i="10"/>
  <c r="I545" i="10" s="1"/>
  <c r="L544" i="10"/>
  <c r="I544" i="10"/>
  <c r="H544" i="10"/>
  <c r="L543" i="10"/>
  <c r="H543" i="10"/>
  <c r="I543" i="10" s="1"/>
  <c r="L542" i="10"/>
  <c r="I542" i="10"/>
  <c r="H542" i="10"/>
  <c r="L541" i="10"/>
  <c r="H541" i="10"/>
  <c r="I541" i="10" s="1"/>
  <c r="L540" i="10"/>
  <c r="I540" i="10"/>
  <c r="H540" i="10"/>
  <c r="L539" i="10"/>
  <c r="H539" i="10"/>
  <c r="I539" i="10" s="1"/>
  <c r="L538" i="10"/>
  <c r="I538" i="10"/>
  <c r="H538" i="10"/>
  <c r="L537" i="10"/>
  <c r="H537" i="10"/>
  <c r="I537" i="10" s="1"/>
  <c r="L536" i="10"/>
  <c r="I536" i="10"/>
  <c r="H536" i="10"/>
  <c r="L535" i="10"/>
  <c r="H535" i="10"/>
  <c r="I535" i="10" s="1"/>
  <c r="L534" i="10"/>
  <c r="I534" i="10"/>
  <c r="H534" i="10"/>
  <c r="L533" i="10"/>
  <c r="H533" i="10"/>
  <c r="I533" i="10" s="1"/>
  <c r="L532" i="10"/>
  <c r="I532" i="10"/>
  <c r="H532" i="10"/>
  <c r="L531" i="10"/>
  <c r="H531" i="10"/>
  <c r="I531" i="10" s="1"/>
  <c r="L530" i="10"/>
  <c r="I530" i="10"/>
  <c r="H530" i="10"/>
  <c r="L529" i="10"/>
  <c r="H529" i="10"/>
  <c r="I529" i="10" s="1"/>
  <c r="L528" i="10"/>
  <c r="I528" i="10"/>
  <c r="H528" i="10"/>
  <c r="L527" i="10"/>
  <c r="H527" i="10"/>
  <c r="I527" i="10" s="1"/>
  <c r="L526" i="10"/>
  <c r="I526" i="10"/>
  <c r="H526" i="10"/>
  <c r="L525" i="10"/>
  <c r="H525" i="10"/>
  <c r="I525" i="10" s="1"/>
  <c r="L524" i="10"/>
  <c r="I524" i="10"/>
  <c r="H524" i="10"/>
  <c r="L523" i="10"/>
  <c r="H523" i="10"/>
  <c r="I523" i="10" s="1"/>
  <c r="L522" i="10"/>
  <c r="I522" i="10"/>
  <c r="H522" i="10"/>
  <c r="L521" i="10"/>
  <c r="H521" i="10"/>
  <c r="I521" i="10" s="1"/>
  <c r="L520" i="10"/>
  <c r="I520" i="10"/>
  <c r="H520" i="10"/>
  <c r="L519" i="10"/>
  <c r="H519" i="10"/>
  <c r="I519" i="10" s="1"/>
  <c r="L518" i="10"/>
  <c r="I518" i="10"/>
  <c r="H518" i="10"/>
  <c r="L517" i="10"/>
  <c r="H517" i="10"/>
  <c r="I517" i="10" s="1"/>
  <c r="L516" i="10"/>
  <c r="I516" i="10"/>
  <c r="H516" i="10"/>
  <c r="L515" i="10"/>
  <c r="H515" i="10"/>
  <c r="I515" i="10" s="1"/>
  <c r="L514" i="10"/>
  <c r="I514" i="10"/>
  <c r="H514" i="10"/>
  <c r="L513" i="10"/>
  <c r="H513" i="10"/>
  <c r="I513" i="10" s="1"/>
  <c r="L512" i="10"/>
  <c r="L545" i="10" s="1"/>
  <c r="L546" i="10" s="1"/>
  <c r="I512" i="10"/>
  <c r="H512" i="10"/>
  <c r="I509" i="10"/>
  <c r="H509" i="10"/>
  <c r="K508" i="10"/>
  <c r="K509" i="10" s="1"/>
  <c r="I508" i="10"/>
  <c r="H508" i="10"/>
  <c r="L507" i="10"/>
  <c r="H507" i="10"/>
  <c r="I507" i="10" s="1"/>
  <c r="L506" i="10"/>
  <c r="I506" i="10"/>
  <c r="H506" i="10"/>
  <c r="L505" i="10"/>
  <c r="H505" i="10"/>
  <c r="I505" i="10" s="1"/>
  <c r="L504" i="10"/>
  <c r="I504" i="10"/>
  <c r="H504" i="10"/>
  <c r="L503" i="10"/>
  <c r="H503" i="10"/>
  <c r="I503" i="10" s="1"/>
  <c r="L502" i="10"/>
  <c r="I502" i="10"/>
  <c r="H502" i="10"/>
  <c r="L501" i="10"/>
  <c r="H501" i="10"/>
  <c r="I501" i="10" s="1"/>
  <c r="L500" i="10"/>
  <c r="I500" i="10"/>
  <c r="H500" i="10"/>
  <c r="L499" i="10"/>
  <c r="H499" i="10"/>
  <c r="I499" i="10" s="1"/>
  <c r="L498" i="10"/>
  <c r="I498" i="10"/>
  <c r="H498" i="10"/>
  <c r="L497" i="10"/>
  <c r="H497" i="10"/>
  <c r="I497" i="10" s="1"/>
  <c r="L496" i="10"/>
  <c r="I496" i="10"/>
  <c r="H496" i="10"/>
  <c r="L495" i="10"/>
  <c r="H495" i="10"/>
  <c r="I495" i="10" s="1"/>
  <c r="L494" i="10"/>
  <c r="I494" i="10"/>
  <c r="H494" i="10"/>
  <c r="L493" i="10"/>
  <c r="H493" i="10"/>
  <c r="I493" i="10" s="1"/>
  <c r="L492" i="10"/>
  <c r="I492" i="10"/>
  <c r="H492" i="10"/>
  <c r="L491" i="10"/>
  <c r="H491" i="10"/>
  <c r="I491" i="10" s="1"/>
  <c r="L490" i="10"/>
  <c r="I490" i="10"/>
  <c r="H490" i="10"/>
  <c r="L489" i="10"/>
  <c r="H489" i="10"/>
  <c r="I489" i="10" s="1"/>
  <c r="L488" i="10"/>
  <c r="I488" i="10"/>
  <c r="H488" i="10"/>
  <c r="L487" i="10"/>
  <c r="H487" i="10"/>
  <c r="I487" i="10" s="1"/>
  <c r="L486" i="10"/>
  <c r="I486" i="10"/>
  <c r="H486" i="10"/>
  <c r="L485" i="10"/>
  <c r="H485" i="10"/>
  <c r="I485" i="10" s="1"/>
  <c r="L484" i="10"/>
  <c r="I484" i="10"/>
  <c r="H484" i="10"/>
  <c r="L483" i="10"/>
  <c r="H483" i="10"/>
  <c r="I483" i="10" s="1"/>
  <c r="L482" i="10"/>
  <c r="I482" i="10"/>
  <c r="H482" i="10"/>
  <c r="L481" i="10"/>
  <c r="H481" i="10"/>
  <c r="I481" i="10" s="1"/>
  <c r="L480" i="10"/>
  <c r="I480" i="10"/>
  <c r="H480" i="10"/>
  <c r="L479" i="10"/>
  <c r="L508" i="10" s="1"/>
  <c r="L509" i="10" s="1"/>
  <c r="H479" i="10"/>
  <c r="I479" i="10" s="1"/>
  <c r="L478" i="10"/>
  <c r="I478" i="10"/>
  <c r="H478" i="10"/>
  <c r="K475" i="10"/>
  <c r="I475" i="10"/>
  <c r="H475" i="10"/>
  <c r="K474" i="10"/>
  <c r="I474" i="10"/>
  <c r="H474" i="10"/>
  <c r="L473" i="10"/>
  <c r="H473" i="10"/>
  <c r="I473" i="10" s="1"/>
  <c r="L472" i="10"/>
  <c r="I472" i="10"/>
  <c r="H472" i="10"/>
  <c r="L471" i="10"/>
  <c r="H471" i="10"/>
  <c r="I471" i="10" s="1"/>
  <c r="L470" i="10"/>
  <c r="I470" i="10"/>
  <c r="H470" i="10"/>
  <c r="L469" i="10"/>
  <c r="H469" i="10"/>
  <c r="I469" i="10" s="1"/>
  <c r="L468" i="10"/>
  <c r="I468" i="10"/>
  <c r="H468" i="10"/>
  <c r="L467" i="10"/>
  <c r="H467" i="10"/>
  <c r="I467" i="10" s="1"/>
  <c r="L466" i="10"/>
  <c r="I466" i="10"/>
  <c r="H466" i="10"/>
  <c r="L465" i="10"/>
  <c r="H465" i="10"/>
  <c r="I465" i="10" s="1"/>
  <c r="L464" i="10"/>
  <c r="I464" i="10"/>
  <c r="H464" i="10"/>
  <c r="L463" i="10"/>
  <c r="H463" i="10"/>
  <c r="I463" i="10" s="1"/>
  <c r="L462" i="10"/>
  <c r="I462" i="10"/>
  <c r="H462" i="10"/>
  <c r="L461" i="10"/>
  <c r="H461" i="10"/>
  <c r="I461" i="10" s="1"/>
  <c r="L460" i="10"/>
  <c r="I460" i="10"/>
  <c r="H460" i="10"/>
  <c r="L459" i="10"/>
  <c r="H459" i="10"/>
  <c r="I459" i="10" s="1"/>
  <c r="L458" i="10"/>
  <c r="I458" i="10"/>
  <c r="H458" i="10"/>
  <c r="L457" i="10"/>
  <c r="H457" i="10"/>
  <c r="I457" i="10" s="1"/>
  <c r="L456" i="10"/>
  <c r="I456" i="10"/>
  <c r="H456" i="10"/>
  <c r="L455" i="10"/>
  <c r="H455" i="10"/>
  <c r="I455" i="10" s="1"/>
  <c r="L454" i="10"/>
  <c r="I454" i="10"/>
  <c r="H454" i="10"/>
  <c r="L453" i="10"/>
  <c r="I453" i="10"/>
  <c r="H453" i="10"/>
  <c r="L452" i="10"/>
  <c r="I452" i="10"/>
  <c r="H452" i="10"/>
  <c r="L451" i="10"/>
  <c r="H451" i="10"/>
  <c r="I451" i="10" s="1"/>
  <c r="L450" i="10"/>
  <c r="I450" i="10"/>
  <c r="H450" i="10"/>
  <c r="L449" i="10"/>
  <c r="H449" i="10"/>
  <c r="I449" i="10" s="1"/>
  <c r="L448" i="10"/>
  <c r="I448" i="10"/>
  <c r="H448" i="10"/>
  <c r="L447" i="10"/>
  <c r="H447" i="10"/>
  <c r="I447" i="10" s="1"/>
  <c r="L446" i="10"/>
  <c r="I446" i="10"/>
  <c r="H446" i="10"/>
  <c r="L445" i="10"/>
  <c r="I445" i="10"/>
  <c r="H445" i="10"/>
  <c r="L444" i="10"/>
  <c r="I444" i="10"/>
  <c r="H444" i="10"/>
  <c r="L443" i="10"/>
  <c r="H443" i="10"/>
  <c r="I443" i="10" s="1"/>
  <c r="L442" i="10"/>
  <c r="I442" i="10"/>
  <c r="H442" i="10"/>
  <c r="L441" i="10"/>
  <c r="H441" i="10"/>
  <c r="I441" i="10" s="1"/>
  <c r="L440" i="10"/>
  <c r="L474" i="10" s="1"/>
  <c r="L475" i="10" s="1"/>
  <c r="I440" i="10"/>
  <c r="H440" i="10"/>
  <c r="L439" i="10"/>
  <c r="H439" i="10"/>
  <c r="I439" i="10" s="1"/>
  <c r="K436" i="10"/>
  <c r="H436" i="10"/>
  <c r="I436" i="10" s="1"/>
  <c r="K435" i="10"/>
  <c r="H435" i="10"/>
  <c r="I435" i="10" s="1"/>
  <c r="L434" i="10"/>
  <c r="I434" i="10"/>
  <c r="H434" i="10"/>
  <c r="L433" i="10"/>
  <c r="I433" i="10"/>
  <c r="H433" i="10"/>
  <c r="L432" i="10"/>
  <c r="I432" i="10"/>
  <c r="H432" i="10"/>
  <c r="L431" i="10"/>
  <c r="H431" i="10"/>
  <c r="I431" i="10" s="1"/>
  <c r="L430" i="10"/>
  <c r="I430" i="10"/>
  <c r="H430" i="10"/>
  <c r="L429" i="10"/>
  <c r="H429" i="10"/>
  <c r="I429" i="10" s="1"/>
  <c r="L428" i="10"/>
  <c r="L435" i="10" s="1"/>
  <c r="L436" i="10" s="1"/>
  <c r="I428" i="10"/>
  <c r="H428" i="10"/>
  <c r="I424" i="10"/>
  <c r="H424" i="10"/>
  <c r="K423" i="10"/>
  <c r="K424" i="10" s="1"/>
  <c r="I423" i="10"/>
  <c r="H423" i="10"/>
  <c r="L422" i="10"/>
  <c r="H422" i="10"/>
  <c r="I422" i="10" s="1"/>
  <c r="L421" i="10"/>
  <c r="I421" i="10"/>
  <c r="H421" i="10"/>
  <c r="L420" i="10"/>
  <c r="I420" i="10"/>
  <c r="H420" i="10"/>
  <c r="L419" i="10"/>
  <c r="I419" i="10"/>
  <c r="H419" i="10"/>
  <c r="L418" i="10"/>
  <c r="H418" i="10"/>
  <c r="I418" i="10" s="1"/>
  <c r="L417" i="10"/>
  <c r="I417" i="10"/>
  <c r="H417" i="10"/>
  <c r="L416" i="10"/>
  <c r="H416" i="10"/>
  <c r="I416" i="10" s="1"/>
  <c r="L415" i="10"/>
  <c r="I415" i="10"/>
  <c r="H415" i="10"/>
  <c r="L414" i="10"/>
  <c r="H414" i="10"/>
  <c r="I414" i="10" s="1"/>
  <c r="L413" i="10"/>
  <c r="I413" i="10"/>
  <c r="H413" i="10"/>
  <c r="L412" i="10"/>
  <c r="I412" i="10"/>
  <c r="H412" i="10"/>
  <c r="L411" i="10"/>
  <c r="I411" i="10"/>
  <c r="H411" i="10"/>
  <c r="L410" i="10"/>
  <c r="H410" i="10"/>
  <c r="I410" i="10" s="1"/>
  <c r="L409" i="10"/>
  <c r="I409" i="10"/>
  <c r="H409" i="10"/>
  <c r="L408" i="10"/>
  <c r="H408" i="10"/>
  <c r="I408" i="10" s="1"/>
  <c r="L407" i="10"/>
  <c r="I407" i="10"/>
  <c r="H407" i="10"/>
  <c r="L406" i="10"/>
  <c r="H406" i="10"/>
  <c r="I406" i="10" s="1"/>
  <c r="L405" i="10"/>
  <c r="I405" i="10"/>
  <c r="H405" i="10"/>
  <c r="L404" i="10"/>
  <c r="I404" i="10"/>
  <c r="H404" i="10"/>
  <c r="L403" i="10"/>
  <c r="I403" i="10"/>
  <c r="H403" i="10"/>
  <c r="L402" i="10"/>
  <c r="H402" i="10"/>
  <c r="I402" i="10" s="1"/>
  <c r="L401" i="10"/>
  <c r="I401" i="10"/>
  <c r="H401" i="10"/>
  <c r="L400" i="10"/>
  <c r="H400" i="10"/>
  <c r="I400" i="10" s="1"/>
  <c r="L399" i="10"/>
  <c r="I399" i="10"/>
  <c r="H399" i="10"/>
  <c r="L398" i="10"/>
  <c r="H398" i="10"/>
  <c r="I398" i="10" s="1"/>
  <c r="L397" i="10"/>
  <c r="I397" i="10"/>
  <c r="H397" i="10"/>
  <c r="L396" i="10"/>
  <c r="I396" i="10"/>
  <c r="H396" i="10"/>
  <c r="L395" i="10"/>
  <c r="I395" i="10"/>
  <c r="H395" i="10"/>
  <c r="L394" i="10"/>
  <c r="H394" i="10"/>
  <c r="I394" i="10" s="1"/>
  <c r="L393" i="10"/>
  <c r="I393" i="10"/>
  <c r="H393" i="10"/>
  <c r="L392" i="10"/>
  <c r="H392" i="10"/>
  <c r="I392" i="10" s="1"/>
  <c r="L391" i="10"/>
  <c r="L423" i="10" s="1"/>
  <c r="L424" i="10" s="1"/>
  <c r="I391" i="10"/>
  <c r="H391" i="10"/>
  <c r="L390" i="10"/>
  <c r="H390" i="10"/>
  <c r="I390" i="10" s="1"/>
  <c r="K387" i="10"/>
  <c r="H387" i="10"/>
  <c r="I387" i="10" s="1"/>
  <c r="K386" i="10"/>
  <c r="H386" i="10"/>
  <c r="I386" i="10" s="1"/>
  <c r="L385" i="10"/>
  <c r="I385" i="10"/>
  <c r="H385" i="10"/>
  <c r="L384" i="10"/>
  <c r="I384" i="10"/>
  <c r="H384" i="10"/>
  <c r="L383" i="10"/>
  <c r="I383" i="10"/>
  <c r="H383" i="10"/>
  <c r="L382" i="10"/>
  <c r="H382" i="10"/>
  <c r="I382" i="10" s="1"/>
  <c r="L381" i="10"/>
  <c r="I381" i="10"/>
  <c r="H381" i="10"/>
  <c r="L380" i="10"/>
  <c r="H380" i="10"/>
  <c r="I380" i="10" s="1"/>
  <c r="L379" i="10"/>
  <c r="I379" i="10"/>
  <c r="H379" i="10"/>
  <c r="L378" i="10"/>
  <c r="H378" i="10"/>
  <c r="I378" i="10" s="1"/>
  <c r="L377" i="10"/>
  <c r="I377" i="10"/>
  <c r="H377" i="10"/>
  <c r="L376" i="10"/>
  <c r="I376" i="10"/>
  <c r="H376" i="10"/>
  <c r="L375" i="10"/>
  <c r="I375" i="10"/>
  <c r="H375" i="10"/>
  <c r="L374" i="10"/>
  <c r="H374" i="10"/>
  <c r="I374" i="10" s="1"/>
  <c r="L373" i="10"/>
  <c r="I373" i="10"/>
  <c r="H373" i="10"/>
  <c r="L372" i="10"/>
  <c r="H372" i="10"/>
  <c r="I372" i="10" s="1"/>
  <c r="L371" i="10"/>
  <c r="I371" i="10"/>
  <c r="H371" i="10"/>
  <c r="L370" i="10"/>
  <c r="H370" i="10"/>
  <c r="I370" i="10" s="1"/>
  <c r="L369" i="10"/>
  <c r="I369" i="10"/>
  <c r="H369" i="10"/>
  <c r="L368" i="10"/>
  <c r="I368" i="10"/>
  <c r="H368" i="10"/>
  <c r="L367" i="10"/>
  <c r="I367" i="10"/>
  <c r="H367" i="10"/>
  <c r="L366" i="10"/>
  <c r="H366" i="10"/>
  <c r="I366" i="10" s="1"/>
  <c r="L365" i="10"/>
  <c r="I365" i="10"/>
  <c r="H365" i="10"/>
  <c r="L364" i="10"/>
  <c r="H364" i="10"/>
  <c r="I364" i="10" s="1"/>
  <c r="L363" i="10"/>
  <c r="L386" i="10" s="1"/>
  <c r="L387" i="10" s="1"/>
  <c r="I363" i="10"/>
  <c r="H363" i="10"/>
  <c r="I360" i="10"/>
  <c r="H360" i="10"/>
  <c r="K359" i="10"/>
  <c r="K360" i="10" s="1"/>
  <c r="I359" i="10"/>
  <c r="H359" i="10"/>
  <c r="L358" i="10"/>
  <c r="H358" i="10"/>
  <c r="I358" i="10" s="1"/>
  <c r="L357" i="10"/>
  <c r="I357" i="10"/>
  <c r="H357" i="10"/>
  <c r="L356" i="10"/>
  <c r="I356" i="10"/>
  <c r="H356" i="10"/>
  <c r="L355" i="10"/>
  <c r="I355" i="10"/>
  <c r="H355" i="10"/>
  <c r="L354" i="10"/>
  <c r="H354" i="10"/>
  <c r="I354" i="10" s="1"/>
  <c r="L353" i="10"/>
  <c r="I353" i="10"/>
  <c r="H353" i="10"/>
  <c r="L352" i="10"/>
  <c r="H352" i="10"/>
  <c r="I352" i="10" s="1"/>
  <c r="L351" i="10"/>
  <c r="I351" i="10"/>
  <c r="H351" i="10"/>
  <c r="L350" i="10"/>
  <c r="H350" i="10"/>
  <c r="I350" i="10" s="1"/>
  <c r="L349" i="10"/>
  <c r="I349" i="10"/>
  <c r="H349" i="10"/>
  <c r="L348" i="10"/>
  <c r="I348" i="10"/>
  <c r="H348" i="10"/>
  <c r="L347" i="10"/>
  <c r="I347" i="10"/>
  <c r="H347" i="10"/>
  <c r="L346" i="10"/>
  <c r="H346" i="10"/>
  <c r="I346" i="10" s="1"/>
  <c r="L345" i="10"/>
  <c r="I345" i="10"/>
  <c r="H345" i="10"/>
  <c r="L344" i="10"/>
  <c r="H344" i="10"/>
  <c r="I344" i="10" s="1"/>
  <c r="L343" i="10"/>
  <c r="I343" i="10"/>
  <c r="H343" i="10"/>
  <c r="L342" i="10"/>
  <c r="H342" i="10"/>
  <c r="I342" i="10" s="1"/>
  <c r="L341" i="10"/>
  <c r="I341" i="10"/>
  <c r="H341" i="10"/>
  <c r="L340" i="10"/>
  <c r="I340" i="10"/>
  <c r="H340" i="10"/>
  <c r="L339" i="10"/>
  <c r="I339" i="10"/>
  <c r="H339" i="10"/>
  <c r="L338" i="10"/>
  <c r="H338" i="10"/>
  <c r="I338" i="10" s="1"/>
  <c r="L337" i="10"/>
  <c r="I337" i="10"/>
  <c r="H337" i="10"/>
  <c r="L336" i="10"/>
  <c r="H336" i="10"/>
  <c r="I336" i="10" s="1"/>
  <c r="L335" i="10"/>
  <c r="I335" i="10"/>
  <c r="H335" i="10"/>
  <c r="L334" i="10"/>
  <c r="H334" i="10"/>
  <c r="I334" i="10" s="1"/>
  <c r="L333" i="10"/>
  <c r="I333" i="10"/>
  <c r="H333" i="10"/>
  <c r="L332" i="10"/>
  <c r="I332" i="10"/>
  <c r="H332" i="10"/>
  <c r="L331" i="10"/>
  <c r="I331" i="10"/>
  <c r="H331" i="10"/>
  <c r="L330" i="10"/>
  <c r="H330" i="10"/>
  <c r="I330" i="10" s="1"/>
  <c r="L329" i="10"/>
  <c r="I329" i="10"/>
  <c r="H329" i="10"/>
  <c r="L328" i="10"/>
  <c r="L359" i="10" s="1"/>
  <c r="L360" i="10" s="1"/>
  <c r="H328" i="10"/>
  <c r="I328" i="10" s="1"/>
  <c r="K325" i="10"/>
  <c r="I325" i="10"/>
  <c r="H325" i="10"/>
  <c r="K324" i="10"/>
  <c r="H324" i="10"/>
  <c r="I324" i="10" s="1"/>
  <c r="L323" i="10"/>
  <c r="L325" i="10" s="1"/>
  <c r="I323" i="10"/>
  <c r="H323" i="10"/>
  <c r="I319" i="10"/>
  <c r="H319" i="10"/>
  <c r="L318" i="10"/>
  <c r="L319" i="10" s="1"/>
  <c r="K318" i="10"/>
  <c r="K319" i="10" s="1"/>
  <c r="I318" i="10"/>
  <c r="H318" i="10"/>
  <c r="L317" i="10"/>
  <c r="H317" i="10"/>
  <c r="I317" i="10" s="1"/>
  <c r="L316" i="10"/>
  <c r="I316" i="10"/>
  <c r="H316" i="10"/>
  <c r="L315" i="10"/>
  <c r="I315" i="10"/>
  <c r="H315" i="10"/>
  <c r="L314" i="10"/>
  <c r="I314" i="10"/>
  <c r="H314" i="10"/>
  <c r="K311" i="10"/>
  <c r="I311" i="10"/>
  <c r="H311" i="10"/>
  <c r="K310" i="10"/>
  <c r="I310" i="10"/>
  <c r="H310" i="10"/>
  <c r="L309" i="10"/>
  <c r="H309" i="10"/>
  <c r="I309" i="10" s="1"/>
  <c r="L308" i="10"/>
  <c r="H308" i="10"/>
  <c r="I308" i="10" s="1"/>
  <c r="L307" i="10"/>
  <c r="H307" i="10"/>
  <c r="I307" i="10" s="1"/>
  <c r="L306" i="10"/>
  <c r="I306" i="10"/>
  <c r="H306" i="10"/>
  <c r="L305" i="10"/>
  <c r="H305" i="10"/>
  <c r="I305" i="10" s="1"/>
  <c r="L304" i="10"/>
  <c r="I304" i="10"/>
  <c r="H304" i="10"/>
  <c r="L303" i="10"/>
  <c r="I303" i="10"/>
  <c r="H303" i="10"/>
  <c r="L302" i="10"/>
  <c r="I302" i="10"/>
  <c r="H302" i="10"/>
  <c r="L301" i="10"/>
  <c r="I301" i="10"/>
  <c r="H301" i="10"/>
  <c r="L300" i="10"/>
  <c r="H300" i="10"/>
  <c r="I300" i="10" s="1"/>
  <c r="L299" i="10"/>
  <c r="H299" i="10"/>
  <c r="I299" i="10" s="1"/>
  <c r="L298" i="10"/>
  <c r="I298" i="10"/>
  <c r="H298" i="10"/>
  <c r="L297" i="10"/>
  <c r="H297" i="10"/>
  <c r="I297" i="10" s="1"/>
  <c r="L296" i="10"/>
  <c r="H296" i="10"/>
  <c r="I296" i="10" s="1"/>
  <c r="L295" i="10"/>
  <c r="I295" i="10"/>
  <c r="H295" i="10"/>
  <c r="L294" i="10"/>
  <c r="I294" i="10"/>
  <c r="H294" i="10"/>
  <c r="L293" i="10"/>
  <c r="I293" i="10"/>
  <c r="H293" i="10"/>
  <c r="L292" i="10"/>
  <c r="H292" i="10"/>
  <c r="I292" i="10" s="1"/>
  <c r="L291" i="10"/>
  <c r="H291" i="10"/>
  <c r="I291" i="10" s="1"/>
  <c r="L290" i="10"/>
  <c r="I290" i="10"/>
  <c r="H290" i="10"/>
  <c r="L289" i="10"/>
  <c r="H289" i="10"/>
  <c r="I289" i="10" s="1"/>
  <c r="L288" i="10"/>
  <c r="H288" i="10"/>
  <c r="I288" i="10" s="1"/>
  <c r="L287" i="10"/>
  <c r="I287" i="10"/>
  <c r="H287" i="10"/>
  <c r="L286" i="10"/>
  <c r="I286" i="10"/>
  <c r="H286" i="10"/>
  <c r="L285" i="10"/>
  <c r="I285" i="10"/>
  <c r="H285" i="10"/>
  <c r="L284" i="10"/>
  <c r="L310" i="10" s="1"/>
  <c r="L311" i="10" s="1"/>
  <c r="H284" i="10"/>
  <c r="I284" i="10" s="1"/>
  <c r="H281" i="10"/>
  <c r="I281" i="10" s="1"/>
  <c r="K280" i="10"/>
  <c r="K281" i="10" s="1"/>
  <c r="H280" i="10"/>
  <c r="I280" i="10" s="1"/>
  <c r="L279" i="10"/>
  <c r="H279" i="10"/>
  <c r="I279" i="10" s="1"/>
  <c r="L278" i="10"/>
  <c r="I278" i="10"/>
  <c r="H278" i="10"/>
  <c r="L277" i="10"/>
  <c r="H277" i="10"/>
  <c r="I277" i="10" s="1"/>
  <c r="L276" i="10"/>
  <c r="H276" i="10"/>
  <c r="I276" i="10" s="1"/>
  <c r="L275" i="10"/>
  <c r="I275" i="10"/>
  <c r="H275" i="10"/>
  <c r="L274" i="10"/>
  <c r="I274" i="10"/>
  <c r="H274" i="10"/>
  <c r="L273" i="10"/>
  <c r="I273" i="10"/>
  <c r="H273" i="10"/>
  <c r="L272" i="10"/>
  <c r="H272" i="10"/>
  <c r="I272" i="10" s="1"/>
  <c r="L271" i="10"/>
  <c r="H271" i="10"/>
  <c r="I271" i="10" s="1"/>
  <c r="L270" i="10"/>
  <c r="I270" i="10"/>
  <c r="H270" i="10"/>
  <c r="L269" i="10"/>
  <c r="H269" i="10"/>
  <c r="I269" i="10" s="1"/>
  <c r="L268" i="10"/>
  <c r="H268" i="10"/>
  <c r="I268" i="10" s="1"/>
  <c r="L267" i="10"/>
  <c r="I267" i="10"/>
  <c r="H267" i="10"/>
  <c r="L266" i="10"/>
  <c r="I266" i="10"/>
  <c r="H266" i="10"/>
  <c r="L265" i="10"/>
  <c r="I265" i="10"/>
  <c r="H265" i="10"/>
  <c r="L264" i="10"/>
  <c r="H264" i="10"/>
  <c r="I264" i="10" s="1"/>
  <c r="L263" i="10"/>
  <c r="H263" i="10"/>
  <c r="I263" i="10" s="1"/>
  <c r="L262" i="10"/>
  <c r="I262" i="10"/>
  <c r="H262" i="10"/>
  <c r="L261" i="10"/>
  <c r="H261" i="10"/>
  <c r="I261" i="10" s="1"/>
  <c r="L260" i="10"/>
  <c r="H260" i="10"/>
  <c r="I260" i="10" s="1"/>
  <c r="L259" i="10"/>
  <c r="I259" i="10"/>
  <c r="H259" i="10"/>
  <c r="L258" i="10"/>
  <c r="I258" i="10"/>
  <c r="H258" i="10"/>
  <c r="L257" i="10"/>
  <c r="I257" i="10"/>
  <c r="H257" i="10"/>
  <c r="L256" i="10"/>
  <c r="L280" i="10" s="1"/>
  <c r="L281" i="10" s="1"/>
  <c r="H256" i="10"/>
  <c r="I256" i="10" s="1"/>
  <c r="H253" i="10"/>
  <c r="I253" i="10" s="1"/>
  <c r="K252" i="10"/>
  <c r="K253" i="10" s="1"/>
  <c r="H252" i="10"/>
  <c r="I252" i="10" s="1"/>
  <c r="L251" i="10"/>
  <c r="H251" i="10"/>
  <c r="I251" i="10" s="1"/>
  <c r="L250" i="10"/>
  <c r="I250" i="10"/>
  <c r="H250" i="10"/>
  <c r="L249" i="10"/>
  <c r="H249" i="10"/>
  <c r="I249" i="10" s="1"/>
  <c r="L248" i="10"/>
  <c r="H248" i="10"/>
  <c r="I248" i="10" s="1"/>
  <c r="L247" i="10"/>
  <c r="I247" i="10"/>
  <c r="H247" i="10"/>
  <c r="L246" i="10"/>
  <c r="I246" i="10"/>
  <c r="H246" i="10"/>
  <c r="L245" i="10"/>
  <c r="I245" i="10"/>
  <c r="H245" i="10"/>
  <c r="L244" i="10"/>
  <c r="H244" i="10"/>
  <c r="I244" i="10" s="1"/>
  <c r="L243" i="10"/>
  <c r="H243" i="10"/>
  <c r="I243" i="10" s="1"/>
  <c r="L242" i="10"/>
  <c r="I242" i="10"/>
  <c r="H242" i="10"/>
  <c r="L241" i="10"/>
  <c r="H241" i="10"/>
  <c r="I241" i="10" s="1"/>
  <c r="L240" i="10"/>
  <c r="H240" i="10"/>
  <c r="I240" i="10" s="1"/>
  <c r="L239" i="10"/>
  <c r="I239" i="10"/>
  <c r="H239" i="10"/>
  <c r="L238" i="10"/>
  <c r="I238" i="10"/>
  <c r="H238" i="10"/>
  <c r="L237" i="10"/>
  <c r="I237" i="10"/>
  <c r="H237" i="10"/>
  <c r="L236" i="10"/>
  <c r="H236" i="10"/>
  <c r="I236" i="10" s="1"/>
  <c r="L235" i="10"/>
  <c r="H235" i="10"/>
  <c r="I235" i="10" s="1"/>
  <c r="L234" i="10"/>
  <c r="I234" i="10"/>
  <c r="H234" i="10"/>
  <c r="L233" i="10"/>
  <c r="H233" i="10"/>
  <c r="I233" i="10" s="1"/>
  <c r="L232" i="10"/>
  <c r="H232" i="10"/>
  <c r="I232" i="10" s="1"/>
  <c r="L231" i="10"/>
  <c r="L252" i="10" s="1"/>
  <c r="L253" i="10" s="1"/>
  <c r="I231" i="10"/>
  <c r="H231" i="10"/>
  <c r="K228" i="10"/>
  <c r="H228" i="10"/>
  <c r="I228" i="10" s="1"/>
  <c r="K227" i="10"/>
  <c r="I227" i="10"/>
  <c r="H227" i="10"/>
  <c r="L226" i="10"/>
  <c r="I226" i="10"/>
  <c r="H226" i="10"/>
  <c r="L225" i="10"/>
  <c r="I225" i="10"/>
  <c r="H225" i="10"/>
  <c r="L224" i="10"/>
  <c r="H224" i="10"/>
  <c r="I224" i="10" s="1"/>
  <c r="L223" i="10"/>
  <c r="H223" i="10"/>
  <c r="I223" i="10" s="1"/>
  <c r="L222" i="10"/>
  <c r="I222" i="10"/>
  <c r="H222" i="10"/>
  <c r="L221" i="10"/>
  <c r="H221" i="10"/>
  <c r="I221" i="10" s="1"/>
  <c r="L220" i="10"/>
  <c r="H220" i="10"/>
  <c r="I220" i="10" s="1"/>
  <c r="L219" i="10"/>
  <c r="I219" i="10"/>
  <c r="H219" i="10"/>
  <c r="L218" i="10"/>
  <c r="I218" i="10"/>
  <c r="H218" i="10"/>
  <c r="L217" i="10"/>
  <c r="I217" i="10"/>
  <c r="H217" i="10"/>
  <c r="L216" i="10"/>
  <c r="H216" i="10"/>
  <c r="I216" i="10" s="1"/>
  <c r="L215" i="10"/>
  <c r="H215" i="10"/>
  <c r="I215" i="10" s="1"/>
  <c r="L214" i="10"/>
  <c r="I214" i="10"/>
  <c r="H214" i="10"/>
  <c r="L213" i="10"/>
  <c r="H213" i="10"/>
  <c r="I213" i="10" s="1"/>
  <c r="L212" i="10"/>
  <c r="H212" i="10"/>
  <c r="I212" i="10" s="1"/>
  <c r="L211" i="10"/>
  <c r="I211" i="10"/>
  <c r="H211" i="10"/>
  <c r="L210" i="10"/>
  <c r="I210" i="10"/>
  <c r="H210" i="10"/>
  <c r="L209" i="10"/>
  <c r="I209" i="10"/>
  <c r="H209" i="10"/>
  <c r="L208" i="10"/>
  <c r="H208" i="10"/>
  <c r="I208" i="10" s="1"/>
  <c r="L207" i="10"/>
  <c r="H207" i="10"/>
  <c r="I207" i="10" s="1"/>
  <c r="L206" i="10"/>
  <c r="I206" i="10"/>
  <c r="H206" i="10"/>
  <c r="L205" i="10"/>
  <c r="H205" i="10"/>
  <c r="I205" i="10" s="1"/>
  <c r="L204" i="10"/>
  <c r="H204" i="10"/>
  <c r="I204" i="10" s="1"/>
  <c r="L203" i="10"/>
  <c r="I203" i="10"/>
  <c r="H203" i="10"/>
  <c r="L202" i="10"/>
  <c r="I202" i="10"/>
  <c r="H202" i="10"/>
  <c r="L201" i="10"/>
  <c r="I201" i="10"/>
  <c r="H201" i="10"/>
  <c r="L200" i="10"/>
  <c r="H200" i="10"/>
  <c r="I200" i="10" s="1"/>
  <c r="L199" i="10"/>
  <c r="L227" i="10" s="1"/>
  <c r="L228" i="10" s="1"/>
  <c r="H199" i="10"/>
  <c r="I199" i="10" s="1"/>
  <c r="I196" i="10"/>
  <c r="H196" i="10"/>
  <c r="K195" i="10"/>
  <c r="K1201" i="10" s="1"/>
  <c r="H195" i="10"/>
  <c r="L194" i="10"/>
  <c r="I194" i="10"/>
  <c r="H194" i="10"/>
  <c r="L193" i="10"/>
  <c r="H193" i="10"/>
  <c r="I193" i="10" s="1"/>
  <c r="L192" i="10"/>
  <c r="H192" i="10"/>
  <c r="I192" i="10" s="1"/>
  <c r="L191" i="10"/>
  <c r="I191" i="10"/>
  <c r="H191" i="10"/>
  <c r="L190" i="10"/>
  <c r="I190" i="10"/>
  <c r="H190" i="10"/>
  <c r="L189" i="10"/>
  <c r="I189" i="10"/>
  <c r="H189" i="10"/>
  <c r="L188" i="10"/>
  <c r="H188" i="10"/>
  <c r="I188" i="10" s="1"/>
  <c r="L187" i="10"/>
  <c r="H187" i="10"/>
  <c r="I187" i="10" s="1"/>
  <c r="L186" i="10"/>
  <c r="I186" i="10"/>
  <c r="H186" i="10"/>
  <c r="L185" i="10"/>
  <c r="H185" i="10"/>
  <c r="I185" i="10" s="1"/>
  <c r="L184" i="10"/>
  <c r="H184" i="10"/>
  <c r="I184" i="10" s="1"/>
  <c r="L183" i="10"/>
  <c r="I183" i="10"/>
  <c r="H183" i="10"/>
  <c r="L182" i="10"/>
  <c r="I182" i="10"/>
  <c r="H182" i="10"/>
  <c r="L181" i="10"/>
  <c r="I181" i="10"/>
  <c r="H181" i="10"/>
  <c r="L180" i="10"/>
  <c r="H180" i="10"/>
  <c r="I180" i="10" s="1"/>
  <c r="L179" i="10"/>
  <c r="H179" i="10"/>
  <c r="I179" i="10" s="1"/>
  <c r="L178" i="10"/>
  <c r="I178" i="10"/>
  <c r="H178" i="10"/>
  <c r="L177" i="10"/>
  <c r="H177" i="10"/>
  <c r="I177" i="10" s="1"/>
  <c r="L176" i="10"/>
  <c r="H176" i="10"/>
  <c r="I176" i="10" s="1"/>
  <c r="L175" i="10"/>
  <c r="I175" i="10"/>
  <c r="H175" i="10"/>
  <c r="L174" i="10"/>
  <c r="I174" i="10"/>
  <c r="H174" i="10"/>
  <c r="L173" i="10"/>
  <c r="I173" i="10"/>
  <c r="H173" i="10"/>
  <c r="L172" i="10"/>
  <c r="H172" i="10"/>
  <c r="I172" i="10" s="1"/>
  <c r="L171" i="10"/>
  <c r="H171" i="10"/>
  <c r="I171" i="10" s="1"/>
  <c r="L170" i="10"/>
  <c r="I170" i="10"/>
  <c r="H170" i="10"/>
  <c r="L169" i="10"/>
  <c r="H169" i="10"/>
  <c r="I169" i="10" s="1"/>
  <c r="L168" i="10"/>
  <c r="H168" i="10"/>
  <c r="I168" i="10" s="1"/>
  <c r="L167" i="10"/>
  <c r="I167" i="10"/>
  <c r="H167" i="10"/>
  <c r="L166" i="10"/>
  <c r="I166" i="10"/>
  <c r="H166" i="10"/>
  <c r="L165" i="10"/>
  <c r="I165" i="10"/>
  <c r="H165" i="10"/>
  <c r="L164" i="10"/>
  <c r="H164" i="10"/>
  <c r="I164" i="10" s="1"/>
  <c r="L163" i="10"/>
  <c r="H163" i="10"/>
  <c r="I163" i="10" s="1"/>
  <c r="L162" i="10"/>
  <c r="I162" i="10"/>
  <c r="H162" i="10"/>
  <c r="L161" i="10"/>
  <c r="H161" i="10"/>
  <c r="I161" i="10" s="1"/>
  <c r="L160" i="10"/>
  <c r="H160" i="10"/>
  <c r="I160" i="10" s="1"/>
  <c r="L159" i="10"/>
  <c r="I159" i="10"/>
  <c r="H159" i="10"/>
  <c r="L158" i="10"/>
  <c r="I158" i="10"/>
  <c r="H158" i="10"/>
  <c r="L157" i="10"/>
  <c r="I157" i="10"/>
  <c r="H157" i="10"/>
  <c r="L156" i="10"/>
  <c r="L195" i="10" s="1"/>
  <c r="H156" i="10"/>
  <c r="I156" i="10" s="1"/>
  <c r="L196" i="10" l="1"/>
  <c r="L324" i="10"/>
  <c r="L846" i="10"/>
  <c r="L847" i="10" s="1"/>
  <c r="L1148" i="10"/>
  <c r="L1149" i="10" s="1"/>
  <c r="L611" i="10"/>
  <c r="L612" i="10" s="1"/>
  <c r="L722" i="10"/>
  <c r="L723" i="10" s="1"/>
  <c r="L739" i="10"/>
  <c r="L740" i="10" s="1"/>
  <c r="L876" i="10"/>
  <c r="L877" i="10" s="1"/>
  <c r="L1079" i="10"/>
  <c r="L1080" i="10" s="1"/>
  <c r="L593" i="10"/>
  <c r="L594" i="10" s="1"/>
  <c r="L626" i="10"/>
  <c r="L627" i="10" s="1"/>
  <c r="L672" i="10"/>
  <c r="L673" i="10" s="1"/>
  <c r="L1052" i="10"/>
  <c r="L1053" i="10" s="1"/>
  <c r="K196" i="10"/>
  <c r="L651" i="10"/>
  <c r="L652" i="10" s="1"/>
  <c r="L989" i="10"/>
  <c r="L990" i="10" s="1"/>
  <c r="L1114" i="10"/>
  <c r="L1115" i="10" s="1"/>
  <c r="H1201" i="10"/>
  <c r="I195" i="10"/>
  <c r="L937" i="10"/>
  <c r="L938" i="10" s="1"/>
  <c r="L1201" i="10" l="1"/>
  <c r="F1221" i="4" l="1"/>
  <c r="F1220" i="4"/>
  <c r="F1207" i="4"/>
  <c r="F1206" i="4"/>
  <c r="F1173" i="4"/>
  <c r="F1172" i="4"/>
  <c r="F1139" i="4"/>
  <c r="F1138" i="4"/>
  <c r="F1101" i="4"/>
  <c r="F1100" i="4"/>
  <c r="F1065" i="4"/>
  <c r="F1064" i="4"/>
  <c r="F1103" i="4" s="1"/>
  <c r="F983" i="4"/>
  <c r="F982" i="4"/>
  <c r="F961" i="4"/>
  <c r="F960" i="4"/>
  <c r="F919" i="4"/>
  <c r="F918" i="4"/>
  <c r="F888" i="4"/>
  <c r="F889" i="4" s="1"/>
  <c r="F858" i="4"/>
  <c r="F857" i="4"/>
  <c r="F810" i="4"/>
  <c r="F809" i="4"/>
  <c r="F779" i="4"/>
  <c r="F778" i="4"/>
  <c r="F748" i="4"/>
  <c r="F747" i="4"/>
  <c r="F731" i="4"/>
  <c r="F730" i="4"/>
  <c r="F681" i="4"/>
  <c r="F680" i="4"/>
  <c r="H323" i="4"/>
  <c r="F660" i="4"/>
  <c r="F659" i="4"/>
  <c r="F578" i="4"/>
  <c r="F577" i="4"/>
  <c r="F554" i="4"/>
  <c r="F553" i="4"/>
  <c r="F514" i="4"/>
  <c r="F513" i="4"/>
  <c r="F480" i="4"/>
  <c r="F479" i="4"/>
  <c r="F429" i="4"/>
  <c r="F428" i="4"/>
  <c r="F391" i="4"/>
  <c r="F1225" i="4" s="1"/>
  <c r="F364" i="4"/>
  <c r="F363" i="4"/>
  <c r="F311" i="4"/>
  <c r="F310" i="4"/>
  <c r="F281" i="4"/>
  <c r="F280" i="4"/>
  <c r="F253" i="4"/>
  <c r="F252" i="4"/>
  <c r="F228" i="4"/>
  <c r="F227" i="4"/>
  <c r="F196" i="4"/>
  <c r="F195" i="4"/>
  <c r="K1223" i="4"/>
  <c r="J1223" i="4"/>
  <c r="E1223" i="4"/>
  <c r="G1223" i="4"/>
  <c r="D1223" i="4"/>
  <c r="K1103" i="4"/>
  <c r="J1103" i="4"/>
  <c r="E1103" i="4"/>
  <c r="G1103" i="4"/>
  <c r="D1103" i="4"/>
  <c r="K1031" i="4"/>
  <c r="J1031" i="4"/>
  <c r="E1031" i="4"/>
  <c r="F1031" i="4"/>
  <c r="G1031" i="4"/>
  <c r="D1031" i="4"/>
  <c r="K1007" i="4"/>
  <c r="E1007" i="4"/>
  <c r="F1007" i="4"/>
  <c r="G1007" i="4"/>
  <c r="D1007" i="4"/>
  <c r="F392" i="4" l="1"/>
  <c r="F516" i="4"/>
  <c r="F1223" i="4"/>
  <c r="K921" i="4" l="1"/>
  <c r="E921" i="4"/>
  <c r="F921" i="4"/>
  <c r="G921" i="4"/>
  <c r="D921" i="4"/>
  <c r="L894" i="4"/>
  <c r="L895" i="4"/>
  <c r="L896" i="4"/>
  <c r="L897" i="4"/>
  <c r="L900" i="4"/>
  <c r="L904" i="4"/>
  <c r="L905" i="4"/>
  <c r="L907" i="4"/>
  <c r="L908" i="4"/>
  <c r="L909" i="4"/>
  <c r="L910" i="4"/>
  <c r="L911" i="4"/>
  <c r="L912" i="4"/>
  <c r="L913" i="4"/>
  <c r="L914" i="4"/>
  <c r="L915" i="4"/>
  <c r="L916" i="4"/>
  <c r="L917" i="4"/>
  <c r="L892" i="4"/>
  <c r="L862" i="4"/>
  <c r="L863" i="4"/>
  <c r="L870" i="4"/>
  <c r="L872" i="4"/>
  <c r="L873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28" i="4"/>
  <c r="L829" i="4"/>
  <c r="L830" i="4"/>
  <c r="L833" i="4"/>
  <c r="L837" i="4"/>
  <c r="L839" i="4"/>
  <c r="L840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K823" i="4"/>
  <c r="E823" i="4"/>
  <c r="F823" i="4"/>
  <c r="D823" i="4"/>
  <c r="K516" i="4"/>
  <c r="E516" i="4"/>
  <c r="G516" i="4"/>
  <c r="D516" i="4"/>
  <c r="L484" i="4"/>
  <c r="L485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445" i="4"/>
  <c r="L446" i="4"/>
  <c r="L448" i="4"/>
  <c r="L451" i="4"/>
  <c r="L456" i="4"/>
  <c r="L457" i="4"/>
  <c r="L458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33" i="4"/>
  <c r="L434" i="4"/>
  <c r="L435" i="4"/>
  <c r="L436" i="4"/>
  <c r="L437" i="4"/>
  <c r="L438" i="4"/>
  <c r="L439" i="4"/>
  <c r="L432" i="4"/>
  <c r="L396" i="4"/>
  <c r="L397" i="4"/>
  <c r="L399" i="4"/>
  <c r="L402" i="4"/>
  <c r="L408" i="4"/>
  <c r="L409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368" i="4"/>
  <c r="L369" i="4"/>
  <c r="L377" i="4"/>
  <c r="L378" i="4"/>
  <c r="L380" i="4"/>
  <c r="L381" i="4"/>
  <c r="L382" i="4"/>
  <c r="L383" i="4"/>
  <c r="L384" i="4"/>
  <c r="L385" i="4"/>
  <c r="L386" i="4"/>
  <c r="L387" i="4"/>
  <c r="L388" i="4"/>
  <c r="L389" i="4"/>
  <c r="L390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K327" i="4"/>
  <c r="G327" i="4"/>
  <c r="F327" i="4"/>
  <c r="E327" i="4"/>
  <c r="D327" i="4"/>
  <c r="J1201" i="6"/>
  <c r="G1201" i="6"/>
  <c r="F1201" i="6"/>
  <c r="E1201" i="6"/>
  <c r="D1201" i="6"/>
  <c r="H1197" i="6"/>
  <c r="I1197" i="6" s="1"/>
  <c r="K1196" i="6"/>
  <c r="K1197" i="6" s="1"/>
  <c r="H1196" i="6"/>
  <c r="I1196" i="6" s="1"/>
  <c r="L1195" i="6"/>
  <c r="H1195" i="6"/>
  <c r="I1195" i="6" s="1"/>
  <c r="L1194" i="6"/>
  <c r="H1194" i="6"/>
  <c r="I1194" i="6" s="1"/>
  <c r="L1193" i="6"/>
  <c r="H1193" i="6"/>
  <c r="I1193" i="6" s="1"/>
  <c r="L1192" i="6"/>
  <c r="I1192" i="6"/>
  <c r="H1192" i="6"/>
  <c r="L1191" i="6"/>
  <c r="I1191" i="6"/>
  <c r="H1191" i="6"/>
  <c r="L1190" i="6"/>
  <c r="H1190" i="6"/>
  <c r="I1190" i="6" s="1"/>
  <c r="L1189" i="6"/>
  <c r="H1189" i="6"/>
  <c r="I1189" i="6" s="1"/>
  <c r="L1188" i="6"/>
  <c r="H1188" i="6"/>
  <c r="I1188" i="6" s="1"/>
  <c r="L1187" i="6"/>
  <c r="H1187" i="6"/>
  <c r="I1187" i="6" s="1"/>
  <c r="L1186" i="6"/>
  <c r="H1186" i="6"/>
  <c r="I1186" i="6" s="1"/>
  <c r="K1183" i="6"/>
  <c r="H1183" i="6"/>
  <c r="I1183" i="6" s="1"/>
  <c r="K1182" i="6"/>
  <c r="H1182" i="6"/>
  <c r="I1182" i="6" s="1"/>
  <c r="L1181" i="6"/>
  <c r="I1181" i="6"/>
  <c r="H1181" i="6"/>
  <c r="L1180" i="6"/>
  <c r="H1180" i="6"/>
  <c r="I1180" i="6" s="1"/>
  <c r="L1179" i="6"/>
  <c r="I1179" i="6"/>
  <c r="H1179" i="6"/>
  <c r="L1178" i="6"/>
  <c r="H1178" i="6"/>
  <c r="I1178" i="6" s="1"/>
  <c r="L1177" i="6"/>
  <c r="H1177" i="6"/>
  <c r="I1177" i="6" s="1"/>
  <c r="L1176" i="6"/>
  <c r="H1176" i="6"/>
  <c r="I1176" i="6" s="1"/>
  <c r="L1175" i="6"/>
  <c r="H1175" i="6"/>
  <c r="I1175" i="6" s="1"/>
  <c r="L1174" i="6"/>
  <c r="H1174" i="6"/>
  <c r="I1174" i="6" s="1"/>
  <c r="L1173" i="6"/>
  <c r="H1173" i="6"/>
  <c r="I1173" i="6" s="1"/>
  <c r="L1172" i="6"/>
  <c r="I1172" i="6"/>
  <c r="H1172" i="6"/>
  <c r="L1171" i="6"/>
  <c r="H1171" i="6"/>
  <c r="I1171" i="6" s="1"/>
  <c r="L1170" i="6"/>
  <c r="H1170" i="6"/>
  <c r="I1170" i="6" s="1"/>
  <c r="L1169" i="6"/>
  <c r="H1169" i="6"/>
  <c r="I1169" i="6" s="1"/>
  <c r="L1168" i="6"/>
  <c r="H1168" i="6"/>
  <c r="I1168" i="6" s="1"/>
  <c r="L1167" i="6"/>
  <c r="H1167" i="6"/>
  <c r="I1167" i="6" s="1"/>
  <c r="L1166" i="6"/>
  <c r="H1166" i="6"/>
  <c r="I1166" i="6" s="1"/>
  <c r="L1165" i="6"/>
  <c r="I1165" i="6"/>
  <c r="H1165" i="6"/>
  <c r="L1164" i="6"/>
  <c r="H1164" i="6"/>
  <c r="I1164" i="6" s="1"/>
  <c r="L1163" i="6"/>
  <c r="I1163" i="6"/>
  <c r="H1163" i="6"/>
  <c r="L1162" i="6"/>
  <c r="H1162" i="6"/>
  <c r="I1162" i="6" s="1"/>
  <c r="L1161" i="6"/>
  <c r="H1161" i="6"/>
  <c r="I1161" i="6" s="1"/>
  <c r="L1160" i="6"/>
  <c r="H1160" i="6"/>
  <c r="I1160" i="6" s="1"/>
  <c r="L1159" i="6"/>
  <c r="H1159" i="6"/>
  <c r="I1159" i="6" s="1"/>
  <c r="L1158" i="6"/>
  <c r="H1158" i="6"/>
  <c r="I1158" i="6" s="1"/>
  <c r="L1157" i="6"/>
  <c r="H1157" i="6"/>
  <c r="I1157" i="6" s="1"/>
  <c r="L1156" i="6"/>
  <c r="I1156" i="6"/>
  <c r="H1156" i="6"/>
  <c r="L1155" i="6"/>
  <c r="I1155" i="6"/>
  <c r="H1155" i="6"/>
  <c r="L1154" i="6"/>
  <c r="H1154" i="6"/>
  <c r="I1154" i="6" s="1"/>
  <c r="L1153" i="6"/>
  <c r="H1153" i="6"/>
  <c r="I1153" i="6" s="1"/>
  <c r="L1152" i="6"/>
  <c r="H1152" i="6"/>
  <c r="I1152" i="6" s="1"/>
  <c r="I1149" i="6"/>
  <c r="H1149" i="6"/>
  <c r="K1148" i="6"/>
  <c r="K1149" i="6" s="1"/>
  <c r="H1148" i="6"/>
  <c r="I1148" i="6" s="1"/>
  <c r="L1147" i="6"/>
  <c r="H1147" i="6"/>
  <c r="I1147" i="6" s="1"/>
  <c r="L1146" i="6"/>
  <c r="H1146" i="6"/>
  <c r="I1146" i="6" s="1"/>
  <c r="L1145" i="6"/>
  <c r="H1145" i="6"/>
  <c r="I1145" i="6" s="1"/>
  <c r="L1144" i="6"/>
  <c r="H1144" i="6"/>
  <c r="I1144" i="6" s="1"/>
  <c r="L1143" i="6"/>
  <c r="I1143" i="6"/>
  <c r="H1143" i="6"/>
  <c r="L1142" i="6"/>
  <c r="H1142" i="6"/>
  <c r="I1142" i="6" s="1"/>
  <c r="L1141" i="6"/>
  <c r="H1141" i="6"/>
  <c r="I1141" i="6" s="1"/>
  <c r="L1140" i="6"/>
  <c r="H1140" i="6"/>
  <c r="I1140" i="6" s="1"/>
  <c r="L1139" i="6"/>
  <c r="H1139" i="6"/>
  <c r="I1139" i="6" s="1"/>
  <c r="L1138" i="6"/>
  <c r="H1138" i="6"/>
  <c r="I1138" i="6" s="1"/>
  <c r="L1137" i="6"/>
  <c r="H1137" i="6"/>
  <c r="I1137" i="6" s="1"/>
  <c r="L1136" i="6"/>
  <c r="I1136" i="6"/>
  <c r="H1136" i="6"/>
  <c r="L1135" i="6"/>
  <c r="H1135" i="6"/>
  <c r="I1135" i="6" s="1"/>
  <c r="L1134" i="6"/>
  <c r="H1134" i="6"/>
  <c r="I1134" i="6" s="1"/>
  <c r="L1133" i="6"/>
  <c r="H1133" i="6"/>
  <c r="I1133" i="6" s="1"/>
  <c r="L1132" i="6"/>
  <c r="H1132" i="6"/>
  <c r="I1132" i="6" s="1"/>
  <c r="L1131" i="6"/>
  <c r="H1131" i="6"/>
  <c r="I1131" i="6" s="1"/>
  <c r="L1130" i="6"/>
  <c r="H1130" i="6"/>
  <c r="I1130" i="6" s="1"/>
  <c r="L1129" i="6"/>
  <c r="I1129" i="6"/>
  <c r="H1129" i="6"/>
  <c r="L1128" i="6"/>
  <c r="H1128" i="6"/>
  <c r="I1128" i="6" s="1"/>
  <c r="L1127" i="6"/>
  <c r="I1127" i="6"/>
  <c r="H1127" i="6"/>
  <c r="L1126" i="6"/>
  <c r="H1126" i="6"/>
  <c r="I1126" i="6" s="1"/>
  <c r="L1125" i="6"/>
  <c r="H1125" i="6"/>
  <c r="I1125" i="6" s="1"/>
  <c r="L1124" i="6"/>
  <c r="H1124" i="6"/>
  <c r="I1124" i="6" s="1"/>
  <c r="L1123" i="6"/>
  <c r="H1123" i="6"/>
  <c r="I1123" i="6" s="1"/>
  <c r="L1122" i="6"/>
  <c r="H1122" i="6"/>
  <c r="I1122" i="6" s="1"/>
  <c r="L1121" i="6"/>
  <c r="H1121" i="6"/>
  <c r="I1121" i="6" s="1"/>
  <c r="L1120" i="6"/>
  <c r="I1120" i="6"/>
  <c r="H1120" i="6"/>
  <c r="L1119" i="6"/>
  <c r="I1119" i="6"/>
  <c r="H1119" i="6"/>
  <c r="L1118" i="6"/>
  <c r="H1118" i="6"/>
  <c r="I1118" i="6" s="1"/>
  <c r="H1115" i="6"/>
  <c r="I1115" i="6" s="1"/>
  <c r="K1114" i="6"/>
  <c r="K1115" i="6" s="1"/>
  <c r="H1114" i="6"/>
  <c r="I1114" i="6" s="1"/>
  <c r="L1113" i="6"/>
  <c r="H1113" i="6"/>
  <c r="I1113" i="6" s="1"/>
  <c r="L1112" i="6"/>
  <c r="H1112" i="6"/>
  <c r="I1112" i="6" s="1"/>
  <c r="L1111" i="6"/>
  <c r="H1111" i="6"/>
  <c r="I1111" i="6" s="1"/>
  <c r="L1110" i="6"/>
  <c r="H1110" i="6"/>
  <c r="I1110" i="6" s="1"/>
  <c r="L1109" i="6"/>
  <c r="I1109" i="6"/>
  <c r="H1109" i="6"/>
  <c r="L1108" i="6"/>
  <c r="I1108" i="6"/>
  <c r="H1108" i="6"/>
  <c r="L1107" i="6"/>
  <c r="H1107" i="6"/>
  <c r="I1107" i="6" s="1"/>
  <c r="L1106" i="6"/>
  <c r="H1106" i="6"/>
  <c r="I1106" i="6" s="1"/>
  <c r="L1105" i="6"/>
  <c r="H1105" i="6"/>
  <c r="I1105" i="6" s="1"/>
  <c r="L1104" i="6"/>
  <c r="H1104" i="6"/>
  <c r="I1104" i="6" s="1"/>
  <c r="L1103" i="6"/>
  <c r="H1103" i="6"/>
  <c r="I1103" i="6" s="1"/>
  <c r="L1102" i="6"/>
  <c r="H1102" i="6"/>
  <c r="I1102" i="6" s="1"/>
  <c r="L1101" i="6"/>
  <c r="I1101" i="6"/>
  <c r="H1101" i="6"/>
  <c r="L1100" i="6"/>
  <c r="I1100" i="6"/>
  <c r="H1100" i="6"/>
  <c r="L1099" i="6"/>
  <c r="H1099" i="6"/>
  <c r="I1099" i="6" s="1"/>
  <c r="L1098" i="6"/>
  <c r="H1098" i="6"/>
  <c r="I1098" i="6" s="1"/>
  <c r="L1097" i="6"/>
  <c r="H1097" i="6"/>
  <c r="I1097" i="6" s="1"/>
  <c r="L1096" i="6"/>
  <c r="H1096" i="6"/>
  <c r="I1096" i="6" s="1"/>
  <c r="L1095" i="6"/>
  <c r="H1095" i="6"/>
  <c r="I1095" i="6" s="1"/>
  <c r="L1094" i="6"/>
  <c r="H1094" i="6"/>
  <c r="I1094" i="6" s="1"/>
  <c r="L1093" i="6"/>
  <c r="I1093" i="6"/>
  <c r="H1093" i="6"/>
  <c r="L1092" i="6"/>
  <c r="H1092" i="6"/>
  <c r="I1092" i="6" s="1"/>
  <c r="L1091" i="6"/>
  <c r="H1091" i="6"/>
  <c r="I1091" i="6" s="1"/>
  <c r="L1090" i="6"/>
  <c r="H1090" i="6"/>
  <c r="I1090" i="6" s="1"/>
  <c r="L1089" i="6"/>
  <c r="H1089" i="6"/>
  <c r="I1089" i="6" s="1"/>
  <c r="L1088" i="6"/>
  <c r="H1088" i="6"/>
  <c r="I1088" i="6" s="1"/>
  <c r="L1087" i="6"/>
  <c r="H1087" i="6"/>
  <c r="I1087" i="6" s="1"/>
  <c r="L1086" i="6"/>
  <c r="H1086" i="6"/>
  <c r="I1086" i="6" s="1"/>
  <c r="L1085" i="6"/>
  <c r="H1085" i="6"/>
  <c r="I1085" i="6" s="1"/>
  <c r="L1084" i="6"/>
  <c r="H1084" i="6"/>
  <c r="I1084" i="6" s="1"/>
  <c r="L1083" i="6"/>
  <c r="I1083" i="6"/>
  <c r="H1083" i="6"/>
  <c r="H1080" i="6"/>
  <c r="I1080" i="6" s="1"/>
  <c r="K1079" i="6"/>
  <c r="K1080" i="6" s="1"/>
  <c r="I1079" i="6"/>
  <c r="H1079" i="6"/>
  <c r="L1078" i="6"/>
  <c r="H1078" i="6"/>
  <c r="I1078" i="6" s="1"/>
  <c r="L1077" i="6"/>
  <c r="H1077" i="6"/>
  <c r="I1077" i="6" s="1"/>
  <c r="L1076" i="6"/>
  <c r="H1076" i="6"/>
  <c r="I1076" i="6" s="1"/>
  <c r="L1075" i="6"/>
  <c r="H1075" i="6"/>
  <c r="I1075" i="6" s="1"/>
  <c r="L1074" i="6"/>
  <c r="H1074" i="6"/>
  <c r="I1074" i="6" s="1"/>
  <c r="L1073" i="6"/>
  <c r="I1073" i="6"/>
  <c r="H1073" i="6"/>
  <c r="L1072" i="6"/>
  <c r="I1072" i="6"/>
  <c r="H1072" i="6"/>
  <c r="L1071" i="6"/>
  <c r="H1071" i="6"/>
  <c r="I1071" i="6" s="1"/>
  <c r="L1070" i="6"/>
  <c r="H1070" i="6"/>
  <c r="I1070" i="6" s="1"/>
  <c r="L1069" i="6"/>
  <c r="H1069" i="6"/>
  <c r="I1069" i="6" s="1"/>
  <c r="L1068" i="6"/>
  <c r="H1068" i="6"/>
  <c r="I1068" i="6" s="1"/>
  <c r="L1067" i="6"/>
  <c r="H1067" i="6"/>
  <c r="I1067" i="6" s="1"/>
  <c r="L1066" i="6"/>
  <c r="H1066" i="6"/>
  <c r="I1066" i="6" s="1"/>
  <c r="L1065" i="6"/>
  <c r="I1065" i="6"/>
  <c r="H1065" i="6"/>
  <c r="L1064" i="6"/>
  <c r="I1064" i="6"/>
  <c r="H1064" i="6"/>
  <c r="L1063" i="6"/>
  <c r="H1063" i="6"/>
  <c r="I1063" i="6" s="1"/>
  <c r="L1062" i="6"/>
  <c r="H1062" i="6"/>
  <c r="I1062" i="6" s="1"/>
  <c r="L1061" i="6"/>
  <c r="H1061" i="6"/>
  <c r="I1061" i="6" s="1"/>
  <c r="L1060" i="6"/>
  <c r="H1060" i="6"/>
  <c r="I1060" i="6" s="1"/>
  <c r="L1059" i="6"/>
  <c r="H1059" i="6"/>
  <c r="I1059" i="6" s="1"/>
  <c r="L1058" i="6"/>
  <c r="H1058" i="6"/>
  <c r="I1058" i="6" s="1"/>
  <c r="L1057" i="6"/>
  <c r="I1057" i="6"/>
  <c r="H1057" i="6"/>
  <c r="L1056" i="6"/>
  <c r="H1056" i="6"/>
  <c r="I1056" i="6" s="1"/>
  <c r="K1053" i="6"/>
  <c r="H1053" i="6"/>
  <c r="I1053" i="6" s="1"/>
  <c r="K1052" i="6"/>
  <c r="I1052" i="6"/>
  <c r="H1052" i="6"/>
  <c r="L1051" i="6"/>
  <c r="H1051" i="6"/>
  <c r="I1051" i="6" s="1"/>
  <c r="L1050" i="6"/>
  <c r="H1050" i="6"/>
  <c r="I1050" i="6" s="1"/>
  <c r="L1049" i="6"/>
  <c r="H1049" i="6"/>
  <c r="I1049" i="6" s="1"/>
  <c r="L1048" i="6"/>
  <c r="I1048" i="6"/>
  <c r="H1048" i="6"/>
  <c r="H1047" i="6"/>
  <c r="I1047" i="6" s="1"/>
  <c r="H1044" i="6"/>
  <c r="I1044" i="6" s="1"/>
  <c r="K1043" i="6"/>
  <c r="K1044" i="6" s="1"/>
  <c r="H1043" i="6"/>
  <c r="I1043" i="6" s="1"/>
  <c r="L1042" i="6"/>
  <c r="H1042" i="6"/>
  <c r="I1042" i="6" s="1"/>
  <c r="L1041" i="6"/>
  <c r="I1041" i="6"/>
  <c r="H1041" i="6"/>
  <c r="L1040" i="6"/>
  <c r="H1040" i="6"/>
  <c r="I1040" i="6" s="1"/>
  <c r="L1039" i="6"/>
  <c r="H1039" i="6"/>
  <c r="I1039" i="6" s="1"/>
  <c r="L1038" i="6"/>
  <c r="I1038" i="6"/>
  <c r="H1038" i="6"/>
  <c r="L1037" i="6"/>
  <c r="H1037" i="6"/>
  <c r="I1037" i="6" s="1"/>
  <c r="L1036" i="6"/>
  <c r="I1036" i="6"/>
  <c r="H1036" i="6"/>
  <c r="L1035" i="6"/>
  <c r="H1035" i="6"/>
  <c r="I1035" i="6" s="1"/>
  <c r="L1034" i="6"/>
  <c r="H1034" i="6"/>
  <c r="I1034" i="6" s="1"/>
  <c r="L1033" i="6"/>
  <c r="I1033" i="6"/>
  <c r="H1033" i="6"/>
  <c r="L1032" i="6"/>
  <c r="H1032" i="6"/>
  <c r="I1032" i="6" s="1"/>
  <c r="L1031" i="6"/>
  <c r="H1031" i="6"/>
  <c r="I1031" i="6" s="1"/>
  <c r="L1030" i="6"/>
  <c r="H1030" i="6"/>
  <c r="I1030" i="6" s="1"/>
  <c r="L1029" i="6"/>
  <c r="I1029" i="6"/>
  <c r="H1029" i="6"/>
  <c r="L1028" i="6"/>
  <c r="H1028" i="6"/>
  <c r="I1028" i="6" s="1"/>
  <c r="L1027" i="6"/>
  <c r="H1027" i="6"/>
  <c r="I1027" i="6" s="1"/>
  <c r="L1026" i="6"/>
  <c r="I1026" i="6"/>
  <c r="H1026" i="6"/>
  <c r="L1025" i="6"/>
  <c r="H1025" i="6"/>
  <c r="I1025" i="6" s="1"/>
  <c r="L1024" i="6"/>
  <c r="H1024" i="6"/>
  <c r="I1024" i="6" s="1"/>
  <c r="L1023" i="6"/>
  <c r="H1023" i="6"/>
  <c r="I1023" i="6" s="1"/>
  <c r="L1022" i="6"/>
  <c r="I1022" i="6"/>
  <c r="H1022" i="6"/>
  <c r="L1021" i="6"/>
  <c r="H1021" i="6"/>
  <c r="I1021" i="6" s="1"/>
  <c r="L1020" i="6"/>
  <c r="H1020" i="6"/>
  <c r="I1020" i="6" s="1"/>
  <c r="L1019" i="6"/>
  <c r="H1019" i="6"/>
  <c r="I1019" i="6" s="1"/>
  <c r="L1018" i="6"/>
  <c r="H1018" i="6"/>
  <c r="I1018" i="6" s="1"/>
  <c r="L1017" i="6"/>
  <c r="H1017" i="6"/>
  <c r="I1017" i="6" s="1"/>
  <c r="L1016" i="6"/>
  <c r="H1016" i="6"/>
  <c r="I1016" i="6" s="1"/>
  <c r="L1015" i="6"/>
  <c r="H1015" i="6"/>
  <c r="I1015" i="6" s="1"/>
  <c r="L1014" i="6"/>
  <c r="H1014" i="6"/>
  <c r="I1014" i="6" s="1"/>
  <c r="H1011" i="6"/>
  <c r="I1011" i="6" s="1"/>
  <c r="K1010" i="6"/>
  <c r="K1011" i="6" s="1"/>
  <c r="I1010" i="6"/>
  <c r="H1010" i="6"/>
  <c r="L1009" i="6"/>
  <c r="H1009" i="6"/>
  <c r="I1009" i="6" s="1"/>
  <c r="L1008" i="6"/>
  <c r="H1008" i="6"/>
  <c r="I1008" i="6" s="1"/>
  <c r="L1007" i="6"/>
  <c r="H1007" i="6"/>
  <c r="I1007" i="6" s="1"/>
  <c r="L1006" i="6"/>
  <c r="H1006" i="6"/>
  <c r="I1006" i="6" s="1"/>
  <c r="L1005" i="6"/>
  <c r="H1005" i="6"/>
  <c r="I1005" i="6" s="1"/>
  <c r="L1004" i="6"/>
  <c r="H1004" i="6"/>
  <c r="I1004" i="6" s="1"/>
  <c r="L1003" i="6"/>
  <c r="H1003" i="6"/>
  <c r="I1003" i="6" s="1"/>
  <c r="L1002" i="6"/>
  <c r="H1002" i="6"/>
  <c r="I1002" i="6" s="1"/>
  <c r="L1001" i="6"/>
  <c r="I1001" i="6"/>
  <c r="H1001" i="6"/>
  <c r="L1000" i="6"/>
  <c r="H1000" i="6"/>
  <c r="I1000" i="6" s="1"/>
  <c r="L999" i="6"/>
  <c r="H999" i="6"/>
  <c r="I999" i="6" s="1"/>
  <c r="L998" i="6"/>
  <c r="H998" i="6"/>
  <c r="I998" i="6" s="1"/>
  <c r="L997" i="6"/>
  <c r="H997" i="6"/>
  <c r="I997" i="6" s="1"/>
  <c r="L996" i="6"/>
  <c r="H996" i="6"/>
  <c r="I996" i="6" s="1"/>
  <c r="L995" i="6"/>
  <c r="H995" i="6"/>
  <c r="I995" i="6" s="1"/>
  <c r="L994" i="6"/>
  <c r="I994" i="6"/>
  <c r="H994" i="6"/>
  <c r="L993" i="6"/>
  <c r="I993" i="6"/>
  <c r="H993" i="6"/>
  <c r="H990" i="6"/>
  <c r="I990" i="6" s="1"/>
  <c r="K989" i="6"/>
  <c r="K990" i="6" s="1"/>
  <c r="I989" i="6"/>
  <c r="H989" i="6"/>
  <c r="L988" i="6"/>
  <c r="H988" i="6"/>
  <c r="I988" i="6" s="1"/>
  <c r="L987" i="6"/>
  <c r="H987" i="6"/>
  <c r="I987" i="6" s="1"/>
  <c r="L986" i="6"/>
  <c r="H986" i="6"/>
  <c r="I986" i="6" s="1"/>
  <c r="L985" i="6"/>
  <c r="H985" i="6"/>
  <c r="I985" i="6" s="1"/>
  <c r="L984" i="6"/>
  <c r="H984" i="6"/>
  <c r="I984" i="6" s="1"/>
  <c r="L983" i="6"/>
  <c r="H983" i="6"/>
  <c r="I983" i="6" s="1"/>
  <c r="L982" i="6"/>
  <c r="I982" i="6"/>
  <c r="H982" i="6"/>
  <c r="L981" i="6"/>
  <c r="I981" i="6"/>
  <c r="H981" i="6"/>
  <c r="L980" i="6"/>
  <c r="H980" i="6"/>
  <c r="I980" i="6" s="1"/>
  <c r="L979" i="6"/>
  <c r="H979" i="6"/>
  <c r="I979" i="6" s="1"/>
  <c r="L978" i="6"/>
  <c r="I978" i="6"/>
  <c r="H978" i="6"/>
  <c r="L977" i="6"/>
  <c r="H977" i="6"/>
  <c r="I977" i="6" s="1"/>
  <c r="L976" i="6"/>
  <c r="H976" i="6"/>
  <c r="I976" i="6" s="1"/>
  <c r="L975" i="6"/>
  <c r="H975" i="6"/>
  <c r="I975" i="6" s="1"/>
  <c r="L974" i="6"/>
  <c r="I974" i="6"/>
  <c r="H974" i="6"/>
  <c r="L973" i="6"/>
  <c r="I973" i="6"/>
  <c r="H973" i="6"/>
  <c r="L972" i="6"/>
  <c r="H972" i="6"/>
  <c r="I972" i="6" s="1"/>
  <c r="L971" i="6"/>
  <c r="H971" i="6"/>
  <c r="I971" i="6" s="1"/>
  <c r="L970" i="6"/>
  <c r="H970" i="6"/>
  <c r="I970" i="6" s="1"/>
  <c r="L969" i="6"/>
  <c r="H969" i="6"/>
  <c r="I969" i="6" s="1"/>
  <c r="L968" i="6"/>
  <c r="H968" i="6"/>
  <c r="I968" i="6" s="1"/>
  <c r="L967" i="6"/>
  <c r="H967" i="6"/>
  <c r="I967" i="6" s="1"/>
  <c r="L966" i="6"/>
  <c r="I966" i="6"/>
  <c r="H966" i="6"/>
  <c r="L965" i="6"/>
  <c r="I965" i="6"/>
  <c r="H965" i="6"/>
  <c r="L964" i="6"/>
  <c r="H964" i="6"/>
  <c r="I964" i="6" s="1"/>
  <c r="H960" i="6"/>
  <c r="I960" i="6" s="1"/>
  <c r="K959" i="6"/>
  <c r="K960" i="6" s="1"/>
  <c r="H959" i="6"/>
  <c r="I959" i="6" s="1"/>
  <c r="L958" i="6"/>
  <c r="H958" i="6"/>
  <c r="I958" i="6" s="1"/>
  <c r="L957" i="6"/>
  <c r="H957" i="6"/>
  <c r="I957" i="6" s="1"/>
  <c r="L956" i="6"/>
  <c r="H956" i="6"/>
  <c r="I956" i="6" s="1"/>
  <c r="L955" i="6"/>
  <c r="H955" i="6"/>
  <c r="I955" i="6" s="1"/>
  <c r="L954" i="6"/>
  <c r="H954" i="6"/>
  <c r="I954" i="6" s="1"/>
  <c r="L953" i="6"/>
  <c r="I953" i="6"/>
  <c r="H953" i="6"/>
  <c r="L952" i="6"/>
  <c r="I952" i="6"/>
  <c r="H952" i="6"/>
  <c r="L951" i="6"/>
  <c r="H951" i="6"/>
  <c r="I951" i="6" s="1"/>
  <c r="L950" i="6"/>
  <c r="H950" i="6"/>
  <c r="I950" i="6" s="1"/>
  <c r="L949" i="6"/>
  <c r="I949" i="6"/>
  <c r="H949" i="6"/>
  <c r="L948" i="6"/>
  <c r="H948" i="6"/>
  <c r="I948" i="6" s="1"/>
  <c r="L947" i="6"/>
  <c r="H947" i="6"/>
  <c r="I947" i="6" s="1"/>
  <c r="L946" i="6"/>
  <c r="H946" i="6"/>
  <c r="I946" i="6" s="1"/>
  <c r="L945" i="6"/>
  <c r="H945" i="6"/>
  <c r="I945" i="6" s="1"/>
  <c r="L944" i="6"/>
  <c r="I944" i="6"/>
  <c r="H944" i="6"/>
  <c r="L943" i="6"/>
  <c r="I943" i="6"/>
  <c r="H943" i="6"/>
  <c r="L942" i="6"/>
  <c r="H942" i="6"/>
  <c r="I942" i="6" s="1"/>
  <c r="L941" i="6"/>
  <c r="I941" i="6"/>
  <c r="H941" i="6"/>
  <c r="K938" i="6"/>
  <c r="I938" i="6"/>
  <c r="H938" i="6"/>
  <c r="K937" i="6"/>
  <c r="H937" i="6"/>
  <c r="I937" i="6" s="1"/>
  <c r="L936" i="6"/>
  <c r="H936" i="6"/>
  <c r="I936" i="6" s="1"/>
  <c r="L935" i="6"/>
  <c r="H935" i="6"/>
  <c r="I935" i="6" s="1"/>
  <c r="L934" i="6"/>
  <c r="H934" i="6"/>
  <c r="I934" i="6" s="1"/>
  <c r="L933" i="6"/>
  <c r="H933" i="6"/>
  <c r="I933" i="6" s="1"/>
  <c r="L932" i="6"/>
  <c r="I932" i="6"/>
  <c r="H932" i="6"/>
  <c r="L931" i="6"/>
  <c r="H931" i="6"/>
  <c r="I931" i="6" s="1"/>
  <c r="L930" i="6"/>
  <c r="H930" i="6"/>
  <c r="I930" i="6" s="1"/>
  <c r="L929" i="6"/>
  <c r="I929" i="6"/>
  <c r="H929" i="6"/>
  <c r="L928" i="6"/>
  <c r="H928" i="6"/>
  <c r="I928" i="6" s="1"/>
  <c r="L927" i="6"/>
  <c r="H927" i="6"/>
  <c r="I927" i="6" s="1"/>
  <c r="L926" i="6"/>
  <c r="H926" i="6"/>
  <c r="I926" i="6" s="1"/>
  <c r="L925" i="6"/>
  <c r="I925" i="6"/>
  <c r="H925" i="6"/>
  <c r="L924" i="6"/>
  <c r="H924" i="6"/>
  <c r="I924" i="6" s="1"/>
  <c r="L923" i="6"/>
  <c r="H923" i="6"/>
  <c r="I923" i="6" s="1"/>
  <c r="L922" i="6"/>
  <c r="H922" i="6"/>
  <c r="I922" i="6" s="1"/>
  <c r="L921" i="6"/>
  <c r="I921" i="6"/>
  <c r="H921" i="6"/>
  <c r="L920" i="6"/>
  <c r="H920" i="6"/>
  <c r="I920" i="6" s="1"/>
  <c r="L919" i="6"/>
  <c r="H919" i="6"/>
  <c r="I919" i="6" s="1"/>
  <c r="K916" i="6"/>
  <c r="I916" i="6"/>
  <c r="H916" i="6"/>
  <c r="K915" i="6"/>
  <c r="H915" i="6"/>
  <c r="I915" i="6" s="1"/>
  <c r="L914" i="6"/>
  <c r="H914" i="6"/>
  <c r="I914" i="6" s="1"/>
  <c r="L913" i="6"/>
  <c r="I913" i="6"/>
  <c r="H913" i="6"/>
  <c r="L912" i="6"/>
  <c r="H912" i="6"/>
  <c r="I912" i="6" s="1"/>
  <c r="L911" i="6"/>
  <c r="H911" i="6"/>
  <c r="I911" i="6" s="1"/>
  <c r="L910" i="6"/>
  <c r="H910" i="6"/>
  <c r="I910" i="6" s="1"/>
  <c r="L909" i="6"/>
  <c r="I909" i="6"/>
  <c r="H909" i="6"/>
  <c r="L908" i="6"/>
  <c r="H908" i="6"/>
  <c r="I908" i="6" s="1"/>
  <c r="L907" i="6"/>
  <c r="H907" i="6"/>
  <c r="I907" i="6" s="1"/>
  <c r="L906" i="6"/>
  <c r="H906" i="6"/>
  <c r="I906" i="6" s="1"/>
  <c r="L905" i="6"/>
  <c r="H905" i="6"/>
  <c r="I905" i="6" s="1"/>
  <c r="L904" i="6"/>
  <c r="I904" i="6"/>
  <c r="H904" i="6"/>
  <c r="L903" i="6"/>
  <c r="H903" i="6"/>
  <c r="I903" i="6" s="1"/>
  <c r="L902" i="6"/>
  <c r="H902" i="6"/>
  <c r="I902" i="6" s="1"/>
  <c r="L901" i="6"/>
  <c r="H901" i="6"/>
  <c r="I901" i="6" s="1"/>
  <c r="L900" i="6"/>
  <c r="H900" i="6"/>
  <c r="I900" i="6" s="1"/>
  <c r="L899" i="6"/>
  <c r="H899" i="6"/>
  <c r="I899" i="6" s="1"/>
  <c r="L898" i="6"/>
  <c r="H898" i="6"/>
  <c r="I898" i="6" s="1"/>
  <c r="L897" i="6"/>
  <c r="I897" i="6"/>
  <c r="H897" i="6"/>
  <c r="L896" i="6"/>
  <c r="I896" i="6"/>
  <c r="H896" i="6"/>
  <c r="L895" i="6"/>
  <c r="H895" i="6"/>
  <c r="I895" i="6" s="1"/>
  <c r="L894" i="6"/>
  <c r="H894" i="6"/>
  <c r="I894" i="6" s="1"/>
  <c r="L893" i="6"/>
  <c r="I893" i="6"/>
  <c r="H893" i="6"/>
  <c r="L892" i="6"/>
  <c r="H892" i="6"/>
  <c r="I892" i="6" s="1"/>
  <c r="L891" i="6"/>
  <c r="H891" i="6"/>
  <c r="I891" i="6" s="1"/>
  <c r="L890" i="6"/>
  <c r="H890" i="6"/>
  <c r="I890" i="6" s="1"/>
  <c r="L889" i="6"/>
  <c r="H889" i="6"/>
  <c r="I889" i="6" s="1"/>
  <c r="L888" i="6"/>
  <c r="I888" i="6"/>
  <c r="H888" i="6"/>
  <c r="L887" i="6"/>
  <c r="I887" i="6"/>
  <c r="H887" i="6"/>
  <c r="L886" i="6"/>
  <c r="H886" i="6"/>
  <c r="I886" i="6" s="1"/>
  <c r="L885" i="6"/>
  <c r="H885" i="6"/>
  <c r="I885" i="6" s="1"/>
  <c r="L884" i="6"/>
  <c r="H884" i="6"/>
  <c r="I884" i="6" s="1"/>
  <c r="L883" i="6"/>
  <c r="H883" i="6"/>
  <c r="I883" i="6" s="1"/>
  <c r="L882" i="6"/>
  <c r="H882" i="6"/>
  <c r="I882" i="6" s="1"/>
  <c r="L881" i="6"/>
  <c r="I881" i="6"/>
  <c r="H881" i="6"/>
  <c r="L880" i="6"/>
  <c r="I880" i="6"/>
  <c r="H880" i="6"/>
  <c r="H877" i="6"/>
  <c r="I877" i="6" s="1"/>
  <c r="K876" i="6"/>
  <c r="K877" i="6" s="1"/>
  <c r="I876" i="6"/>
  <c r="H876" i="6"/>
  <c r="L875" i="6"/>
  <c r="H875" i="6"/>
  <c r="I875" i="6" s="1"/>
  <c r="L874" i="6"/>
  <c r="H874" i="6"/>
  <c r="I874" i="6" s="1"/>
  <c r="L873" i="6"/>
  <c r="H873" i="6"/>
  <c r="I873" i="6" s="1"/>
  <c r="L872" i="6"/>
  <c r="I872" i="6"/>
  <c r="H872" i="6"/>
  <c r="L871" i="6"/>
  <c r="H871" i="6"/>
  <c r="I871" i="6" s="1"/>
  <c r="L870" i="6"/>
  <c r="H870" i="6"/>
  <c r="I870" i="6" s="1"/>
  <c r="L869" i="6"/>
  <c r="I869" i="6"/>
  <c r="H869" i="6"/>
  <c r="L868" i="6"/>
  <c r="I868" i="6"/>
  <c r="H868" i="6"/>
  <c r="L867" i="6"/>
  <c r="H867" i="6"/>
  <c r="I867" i="6" s="1"/>
  <c r="L866" i="6"/>
  <c r="H866" i="6"/>
  <c r="I866" i="6" s="1"/>
  <c r="L865" i="6"/>
  <c r="H865" i="6"/>
  <c r="I865" i="6" s="1"/>
  <c r="L864" i="6"/>
  <c r="H864" i="6"/>
  <c r="I864" i="6" s="1"/>
  <c r="L863" i="6"/>
  <c r="H863" i="6"/>
  <c r="I863" i="6" s="1"/>
  <c r="L862" i="6"/>
  <c r="I862" i="6"/>
  <c r="H862" i="6"/>
  <c r="L861" i="6"/>
  <c r="H861" i="6"/>
  <c r="I861" i="6" s="1"/>
  <c r="L860" i="6"/>
  <c r="I860" i="6"/>
  <c r="H860" i="6"/>
  <c r="L859" i="6"/>
  <c r="H859" i="6"/>
  <c r="I859" i="6" s="1"/>
  <c r="L858" i="6"/>
  <c r="H858" i="6"/>
  <c r="I858" i="6" s="1"/>
  <c r="L857" i="6"/>
  <c r="H857" i="6"/>
  <c r="I857" i="6" s="1"/>
  <c r="L856" i="6"/>
  <c r="I856" i="6"/>
  <c r="H856" i="6"/>
  <c r="L855" i="6"/>
  <c r="H855" i="6"/>
  <c r="I855" i="6" s="1"/>
  <c r="L854" i="6"/>
  <c r="H854" i="6"/>
  <c r="I854" i="6" s="1"/>
  <c r="L853" i="6"/>
  <c r="I853" i="6"/>
  <c r="H853" i="6"/>
  <c r="L852" i="6"/>
  <c r="I852" i="6"/>
  <c r="H852" i="6"/>
  <c r="L851" i="6"/>
  <c r="H851" i="6"/>
  <c r="I851" i="6" s="1"/>
  <c r="L850" i="6"/>
  <c r="H850" i="6"/>
  <c r="I850" i="6" s="1"/>
  <c r="H847" i="6"/>
  <c r="I847" i="6" s="1"/>
  <c r="K846" i="6"/>
  <c r="K847" i="6" s="1"/>
  <c r="H846" i="6"/>
  <c r="I846" i="6" s="1"/>
  <c r="L845" i="6"/>
  <c r="H845" i="6"/>
  <c r="I845" i="6" s="1"/>
  <c r="L844" i="6"/>
  <c r="I844" i="6"/>
  <c r="H844" i="6"/>
  <c r="L843" i="6"/>
  <c r="H843" i="6"/>
  <c r="I843" i="6" s="1"/>
  <c r="L842" i="6"/>
  <c r="H842" i="6"/>
  <c r="I842" i="6" s="1"/>
  <c r="L841" i="6"/>
  <c r="H841" i="6"/>
  <c r="I841" i="6" s="1"/>
  <c r="L840" i="6"/>
  <c r="I840" i="6"/>
  <c r="H840" i="6"/>
  <c r="L839" i="6"/>
  <c r="H839" i="6"/>
  <c r="I839" i="6" s="1"/>
  <c r="L838" i="6"/>
  <c r="H838" i="6"/>
  <c r="I838" i="6" s="1"/>
  <c r="L837" i="6"/>
  <c r="H837" i="6"/>
  <c r="I837" i="6" s="1"/>
  <c r="L836" i="6"/>
  <c r="H836" i="6"/>
  <c r="I836" i="6" s="1"/>
  <c r="L835" i="6"/>
  <c r="H835" i="6"/>
  <c r="I835" i="6" s="1"/>
  <c r="L834" i="6"/>
  <c r="I834" i="6"/>
  <c r="H834" i="6"/>
  <c r="L833" i="6"/>
  <c r="H833" i="6"/>
  <c r="I833" i="6" s="1"/>
  <c r="L832" i="6"/>
  <c r="H832" i="6"/>
  <c r="I832" i="6" s="1"/>
  <c r="L831" i="6"/>
  <c r="H831" i="6"/>
  <c r="I831" i="6" s="1"/>
  <c r="L830" i="6"/>
  <c r="I830" i="6"/>
  <c r="H830" i="6"/>
  <c r="L829" i="6"/>
  <c r="H829" i="6"/>
  <c r="I829" i="6" s="1"/>
  <c r="L828" i="6"/>
  <c r="H828" i="6"/>
  <c r="I828" i="6" s="1"/>
  <c r="L827" i="6"/>
  <c r="H827" i="6"/>
  <c r="I827" i="6" s="1"/>
  <c r="L826" i="6"/>
  <c r="H826" i="6"/>
  <c r="I826" i="6" s="1"/>
  <c r="L825" i="6"/>
  <c r="H825" i="6"/>
  <c r="I825" i="6" s="1"/>
  <c r="L824" i="6"/>
  <c r="H824" i="6"/>
  <c r="I824" i="6" s="1"/>
  <c r="L823" i="6"/>
  <c r="H823" i="6"/>
  <c r="I823" i="6" s="1"/>
  <c r="L822" i="6"/>
  <c r="H822" i="6"/>
  <c r="I822" i="6" s="1"/>
  <c r="L821" i="6"/>
  <c r="H821" i="6"/>
  <c r="I821" i="6" s="1"/>
  <c r="L820" i="6"/>
  <c r="H820" i="6"/>
  <c r="I820" i="6" s="1"/>
  <c r="L819" i="6"/>
  <c r="H819" i="6"/>
  <c r="I819" i="6" s="1"/>
  <c r="L818" i="6"/>
  <c r="H818" i="6"/>
  <c r="I818" i="6" s="1"/>
  <c r="L817" i="6"/>
  <c r="H817" i="6"/>
  <c r="I817" i="6" s="1"/>
  <c r="L816" i="6"/>
  <c r="H816" i="6"/>
  <c r="I816" i="6" s="1"/>
  <c r="H813" i="6"/>
  <c r="I813" i="6" s="1"/>
  <c r="K812" i="6"/>
  <c r="K813" i="6" s="1"/>
  <c r="H812" i="6"/>
  <c r="I812" i="6" s="1"/>
  <c r="L811" i="6"/>
  <c r="H811" i="6"/>
  <c r="I811" i="6" s="1"/>
  <c r="L810" i="6"/>
  <c r="H810" i="6"/>
  <c r="I810" i="6" s="1"/>
  <c r="L809" i="6"/>
  <c r="H809" i="6"/>
  <c r="I809" i="6" s="1"/>
  <c r="L808" i="6"/>
  <c r="H808" i="6"/>
  <c r="I808" i="6" s="1"/>
  <c r="L807" i="6"/>
  <c r="H807" i="6"/>
  <c r="I807" i="6" s="1"/>
  <c r="L806" i="6"/>
  <c r="H806" i="6"/>
  <c r="I806" i="6" s="1"/>
  <c r="H805" i="6"/>
  <c r="I805" i="6" s="1"/>
  <c r="H802" i="6"/>
  <c r="I802" i="6" s="1"/>
  <c r="K801" i="6"/>
  <c r="K802" i="6" s="1"/>
  <c r="H801" i="6"/>
  <c r="I801" i="6" s="1"/>
  <c r="L800" i="6"/>
  <c r="H800" i="6"/>
  <c r="I800" i="6" s="1"/>
  <c r="L799" i="6"/>
  <c r="I799" i="6"/>
  <c r="H799" i="6"/>
  <c r="L798" i="6"/>
  <c r="H798" i="6"/>
  <c r="I798" i="6" s="1"/>
  <c r="L797" i="6"/>
  <c r="I797" i="6"/>
  <c r="H797" i="6"/>
  <c r="L796" i="6"/>
  <c r="H796" i="6"/>
  <c r="I796" i="6" s="1"/>
  <c r="L795" i="6"/>
  <c r="I795" i="6"/>
  <c r="H795" i="6"/>
  <c r="L794" i="6"/>
  <c r="H794" i="6"/>
  <c r="I794" i="6" s="1"/>
  <c r="L793" i="6"/>
  <c r="H793" i="6"/>
  <c r="I793" i="6" s="1"/>
  <c r="L792" i="6"/>
  <c r="H792" i="6"/>
  <c r="I792" i="6" s="1"/>
  <c r="L791" i="6"/>
  <c r="H791" i="6"/>
  <c r="I791" i="6" s="1"/>
  <c r="L790" i="6"/>
  <c r="H790" i="6"/>
  <c r="I790" i="6" s="1"/>
  <c r="L789" i="6"/>
  <c r="H789" i="6"/>
  <c r="I789" i="6" s="1"/>
  <c r="L788" i="6"/>
  <c r="H788" i="6"/>
  <c r="I788" i="6" s="1"/>
  <c r="L787" i="6"/>
  <c r="H787" i="6"/>
  <c r="I787" i="6" s="1"/>
  <c r="L786" i="6"/>
  <c r="H786" i="6"/>
  <c r="I786" i="6" s="1"/>
  <c r="L785" i="6"/>
  <c r="H785" i="6"/>
  <c r="I785" i="6" s="1"/>
  <c r="L784" i="6"/>
  <c r="H784" i="6"/>
  <c r="I784" i="6" s="1"/>
  <c r="L783" i="6"/>
  <c r="H783" i="6"/>
  <c r="I783" i="6" s="1"/>
  <c r="L782" i="6"/>
  <c r="H782" i="6"/>
  <c r="I782" i="6" s="1"/>
  <c r="L781" i="6"/>
  <c r="I781" i="6"/>
  <c r="H781" i="6"/>
  <c r="L780" i="6"/>
  <c r="I780" i="6"/>
  <c r="H780" i="6"/>
  <c r="L777" i="6"/>
  <c r="H777" i="6"/>
  <c r="I777" i="6" s="1"/>
  <c r="K776" i="6"/>
  <c r="K777" i="6" s="1"/>
  <c r="H776" i="6"/>
  <c r="I776" i="6" s="1"/>
  <c r="L775" i="6"/>
  <c r="L776" i="6" s="1"/>
  <c r="H775" i="6"/>
  <c r="I775" i="6" s="1"/>
  <c r="H774" i="6"/>
  <c r="I774" i="6" s="1"/>
  <c r="H771" i="6"/>
  <c r="I771" i="6" s="1"/>
  <c r="K770" i="6"/>
  <c r="K771" i="6" s="1"/>
  <c r="H770" i="6"/>
  <c r="I770" i="6" s="1"/>
  <c r="L769" i="6"/>
  <c r="H769" i="6"/>
  <c r="I769" i="6" s="1"/>
  <c r="L768" i="6"/>
  <c r="I768" i="6"/>
  <c r="H768" i="6"/>
  <c r="L767" i="6"/>
  <c r="H767" i="6"/>
  <c r="I767" i="6" s="1"/>
  <c r="L766" i="6"/>
  <c r="H766" i="6"/>
  <c r="I766" i="6" s="1"/>
  <c r="L765" i="6"/>
  <c r="H765" i="6"/>
  <c r="I765" i="6" s="1"/>
  <c r="L764" i="6"/>
  <c r="H764" i="6"/>
  <c r="I764" i="6" s="1"/>
  <c r="L763" i="6"/>
  <c r="H763" i="6"/>
  <c r="I763" i="6" s="1"/>
  <c r="L762" i="6"/>
  <c r="H762" i="6"/>
  <c r="I762" i="6" s="1"/>
  <c r="L761" i="6"/>
  <c r="H761" i="6"/>
  <c r="I761" i="6" s="1"/>
  <c r="L760" i="6"/>
  <c r="H760" i="6"/>
  <c r="I760" i="6" s="1"/>
  <c r="L759" i="6"/>
  <c r="H759" i="6"/>
  <c r="I759" i="6" s="1"/>
  <c r="L758" i="6"/>
  <c r="H758" i="6"/>
  <c r="I758" i="6" s="1"/>
  <c r="L757" i="6"/>
  <c r="H757" i="6"/>
  <c r="I757" i="6" s="1"/>
  <c r="L756" i="6"/>
  <c r="H756" i="6"/>
  <c r="I756" i="6" s="1"/>
  <c r="K753" i="6"/>
  <c r="H753" i="6"/>
  <c r="I753" i="6" s="1"/>
  <c r="K752" i="6"/>
  <c r="H752" i="6"/>
  <c r="I752" i="6" s="1"/>
  <c r="L751" i="6"/>
  <c r="H751" i="6"/>
  <c r="I751" i="6" s="1"/>
  <c r="L750" i="6"/>
  <c r="I750" i="6"/>
  <c r="H750" i="6"/>
  <c r="L749" i="6"/>
  <c r="I749" i="6"/>
  <c r="H749" i="6"/>
  <c r="L748" i="6"/>
  <c r="H748" i="6"/>
  <c r="I748" i="6" s="1"/>
  <c r="L747" i="6"/>
  <c r="H747" i="6"/>
  <c r="I747" i="6" s="1"/>
  <c r="L746" i="6"/>
  <c r="I746" i="6"/>
  <c r="H746" i="6"/>
  <c r="L745" i="6"/>
  <c r="H745" i="6"/>
  <c r="I745" i="6" s="1"/>
  <c r="L744" i="6"/>
  <c r="H744" i="6"/>
  <c r="I744" i="6" s="1"/>
  <c r="L743" i="6"/>
  <c r="H743" i="6"/>
  <c r="I743" i="6" s="1"/>
  <c r="H740" i="6"/>
  <c r="I740" i="6" s="1"/>
  <c r="K739" i="6"/>
  <c r="K740" i="6" s="1"/>
  <c r="H739" i="6"/>
  <c r="I739" i="6" s="1"/>
  <c r="L738" i="6"/>
  <c r="H738" i="6"/>
  <c r="I738" i="6" s="1"/>
  <c r="L737" i="6"/>
  <c r="H737" i="6"/>
  <c r="I737" i="6" s="1"/>
  <c r="L736" i="6"/>
  <c r="H736" i="6"/>
  <c r="I736" i="6" s="1"/>
  <c r="L735" i="6"/>
  <c r="H735" i="6"/>
  <c r="I735" i="6" s="1"/>
  <c r="L734" i="6"/>
  <c r="H734" i="6"/>
  <c r="I734" i="6" s="1"/>
  <c r="L733" i="6"/>
  <c r="H733" i="6"/>
  <c r="I733" i="6" s="1"/>
  <c r="L732" i="6"/>
  <c r="H732" i="6"/>
  <c r="I732" i="6" s="1"/>
  <c r="L731" i="6"/>
  <c r="H731" i="6"/>
  <c r="I731" i="6" s="1"/>
  <c r="L730" i="6"/>
  <c r="H730" i="6"/>
  <c r="I730" i="6" s="1"/>
  <c r="L729" i="6"/>
  <c r="H729" i="6"/>
  <c r="I729" i="6" s="1"/>
  <c r="L728" i="6"/>
  <c r="H728" i="6"/>
  <c r="I728" i="6" s="1"/>
  <c r="L727" i="6"/>
  <c r="H727" i="6"/>
  <c r="I727" i="6" s="1"/>
  <c r="L726" i="6"/>
  <c r="H726" i="6"/>
  <c r="I726" i="6" s="1"/>
  <c r="H723" i="6"/>
  <c r="I723" i="6" s="1"/>
  <c r="K722" i="6"/>
  <c r="K723" i="6" s="1"/>
  <c r="H722" i="6"/>
  <c r="I722" i="6" s="1"/>
  <c r="L721" i="6"/>
  <c r="H721" i="6"/>
  <c r="I721" i="6" s="1"/>
  <c r="L720" i="6"/>
  <c r="H720" i="6"/>
  <c r="I720" i="6" s="1"/>
  <c r="L719" i="6"/>
  <c r="H719" i="6"/>
  <c r="I719" i="6" s="1"/>
  <c r="L718" i="6"/>
  <c r="I718" i="6"/>
  <c r="H718" i="6"/>
  <c r="L717" i="6"/>
  <c r="H717" i="6"/>
  <c r="I717" i="6" s="1"/>
  <c r="L716" i="6"/>
  <c r="H716" i="6"/>
  <c r="I716" i="6" s="1"/>
  <c r="L715" i="6"/>
  <c r="H715" i="6"/>
  <c r="I715" i="6" s="1"/>
  <c r="L714" i="6"/>
  <c r="H714" i="6"/>
  <c r="I714" i="6" s="1"/>
  <c r="L713" i="6"/>
  <c r="H713" i="6"/>
  <c r="I713" i="6" s="1"/>
  <c r="L712" i="6"/>
  <c r="H712" i="6"/>
  <c r="I712" i="6" s="1"/>
  <c r="L711" i="6"/>
  <c r="H711" i="6"/>
  <c r="I711" i="6" s="1"/>
  <c r="L710" i="6"/>
  <c r="H710" i="6"/>
  <c r="I710" i="6" s="1"/>
  <c r="L709" i="6"/>
  <c r="H709" i="6"/>
  <c r="I709" i="6" s="1"/>
  <c r="L708" i="6"/>
  <c r="H708" i="6"/>
  <c r="I708" i="6" s="1"/>
  <c r="L707" i="6"/>
  <c r="H707" i="6"/>
  <c r="I707" i="6" s="1"/>
  <c r="I704" i="6"/>
  <c r="H704" i="6"/>
  <c r="K703" i="6"/>
  <c r="K704" i="6" s="1"/>
  <c r="H703" i="6"/>
  <c r="I703" i="6" s="1"/>
  <c r="L702" i="6"/>
  <c r="I702" i="6"/>
  <c r="H702" i="6"/>
  <c r="L701" i="6"/>
  <c r="H701" i="6"/>
  <c r="I701" i="6" s="1"/>
  <c r="L700" i="6"/>
  <c r="H700" i="6"/>
  <c r="I700" i="6" s="1"/>
  <c r="H699" i="6"/>
  <c r="I699" i="6" s="1"/>
  <c r="H696" i="6"/>
  <c r="I696" i="6" s="1"/>
  <c r="K695" i="6"/>
  <c r="K696" i="6" s="1"/>
  <c r="H695" i="6"/>
  <c r="I695" i="6" s="1"/>
  <c r="L694" i="6"/>
  <c r="H694" i="6"/>
  <c r="I694" i="6" s="1"/>
  <c r="L693" i="6"/>
  <c r="H693" i="6"/>
  <c r="I693" i="6" s="1"/>
  <c r="L692" i="6"/>
  <c r="H692" i="6"/>
  <c r="I692" i="6" s="1"/>
  <c r="H691" i="6"/>
  <c r="I691" i="6" s="1"/>
  <c r="H688" i="6"/>
  <c r="I688" i="6" s="1"/>
  <c r="K687" i="6"/>
  <c r="K688" i="6" s="1"/>
  <c r="H687" i="6"/>
  <c r="I687" i="6" s="1"/>
  <c r="L686" i="6"/>
  <c r="H686" i="6"/>
  <c r="I686" i="6" s="1"/>
  <c r="L685" i="6"/>
  <c r="H685" i="6"/>
  <c r="I685" i="6" s="1"/>
  <c r="L684" i="6"/>
  <c r="L687" i="6" s="1"/>
  <c r="L688" i="6" s="1"/>
  <c r="H684" i="6"/>
  <c r="I684" i="6" s="1"/>
  <c r="K680" i="6"/>
  <c r="H680" i="6"/>
  <c r="I680" i="6" s="1"/>
  <c r="L679" i="6"/>
  <c r="L680" i="6" s="1"/>
  <c r="K679" i="6"/>
  <c r="H679" i="6"/>
  <c r="I679" i="6" s="1"/>
  <c r="L678" i="6"/>
  <c r="H678" i="6"/>
  <c r="I678" i="6" s="1"/>
  <c r="L677" i="6"/>
  <c r="H677" i="6"/>
  <c r="I677" i="6" s="1"/>
  <c r="K673" i="6"/>
  <c r="H673" i="6"/>
  <c r="I673" i="6" s="1"/>
  <c r="K672" i="6"/>
  <c r="I672" i="6"/>
  <c r="H672" i="6"/>
  <c r="L671" i="6"/>
  <c r="H671" i="6"/>
  <c r="I671" i="6" s="1"/>
  <c r="L670" i="6"/>
  <c r="H670" i="6"/>
  <c r="I670" i="6" s="1"/>
  <c r="L669" i="6"/>
  <c r="H669" i="6"/>
  <c r="I669" i="6" s="1"/>
  <c r="L668" i="6"/>
  <c r="H668" i="6"/>
  <c r="I668" i="6" s="1"/>
  <c r="L667" i="6"/>
  <c r="H667" i="6"/>
  <c r="I667" i="6" s="1"/>
  <c r="L666" i="6"/>
  <c r="H666" i="6"/>
  <c r="I666" i="6" s="1"/>
  <c r="L665" i="6"/>
  <c r="H665" i="6"/>
  <c r="I665" i="6" s="1"/>
  <c r="L664" i="6"/>
  <c r="H664" i="6"/>
  <c r="I664" i="6" s="1"/>
  <c r="L663" i="6"/>
  <c r="H663" i="6"/>
  <c r="I663" i="6" s="1"/>
  <c r="L662" i="6"/>
  <c r="H662" i="6"/>
  <c r="I662" i="6" s="1"/>
  <c r="L661" i="6"/>
  <c r="H661" i="6"/>
  <c r="I661" i="6" s="1"/>
  <c r="L660" i="6"/>
  <c r="H660" i="6"/>
  <c r="I660" i="6" s="1"/>
  <c r="L659" i="6"/>
  <c r="H659" i="6"/>
  <c r="I659" i="6" s="1"/>
  <c r="L658" i="6"/>
  <c r="H658" i="6"/>
  <c r="I658" i="6" s="1"/>
  <c r="L657" i="6"/>
  <c r="H657" i="6"/>
  <c r="I657" i="6" s="1"/>
  <c r="L656" i="6"/>
  <c r="H656" i="6"/>
  <c r="I656" i="6" s="1"/>
  <c r="L655" i="6"/>
  <c r="H655" i="6"/>
  <c r="I655" i="6" s="1"/>
  <c r="H652" i="6"/>
  <c r="I652" i="6" s="1"/>
  <c r="K651" i="6"/>
  <c r="K652" i="6" s="1"/>
  <c r="H651" i="6"/>
  <c r="I651" i="6" s="1"/>
  <c r="L650" i="6"/>
  <c r="I650" i="6"/>
  <c r="H650" i="6"/>
  <c r="L649" i="6"/>
  <c r="H649" i="6"/>
  <c r="I649" i="6" s="1"/>
  <c r="L648" i="6"/>
  <c r="H648" i="6"/>
  <c r="I648" i="6" s="1"/>
  <c r="L647" i="6"/>
  <c r="H647" i="6"/>
  <c r="I647" i="6" s="1"/>
  <c r="L646" i="6"/>
  <c r="H646" i="6"/>
  <c r="I646" i="6" s="1"/>
  <c r="L645" i="6"/>
  <c r="H645" i="6"/>
  <c r="I645" i="6" s="1"/>
  <c r="L644" i="6"/>
  <c r="I644" i="6"/>
  <c r="H644" i="6"/>
  <c r="L643" i="6"/>
  <c r="H643" i="6"/>
  <c r="I643" i="6" s="1"/>
  <c r="L642" i="6"/>
  <c r="H642" i="6"/>
  <c r="I642" i="6" s="1"/>
  <c r="L641" i="6"/>
  <c r="H641" i="6"/>
  <c r="I641" i="6" s="1"/>
  <c r="L640" i="6"/>
  <c r="H640" i="6"/>
  <c r="I640" i="6" s="1"/>
  <c r="L639" i="6"/>
  <c r="H639" i="6"/>
  <c r="I639" i="6" s="1"/>
  <c r="L638" i="6"/>
  <c r="H638" i="6"/>
  <c r="I638" i="6" s="1"/>
  <c r="L637" i="6"/>
  <c r="H637" i="6"/>
  <c r="I637" i="6" s="1"/>
  <c r="L636" i="6"/>
  <c r="H636" i="6"/>
  <c r="I636" i="6" s="1"/>
  <c r="L635" i="6"/>
  <c r="H635" i="6"/>
  <c r="I635" i="6" s="1"/>
  <c r="L634" i="6"/>
  <c r="I634" i="6"/>
  <c r="H634" i="6"/>
  <c r="L633" i="6"/>
  <c r="H633" i="6"/>
  <c r="I633" i="6" s="1"/>
  <c r="L632" i="6"/>
  <c r="H632" i="6"/>
  <c r="I632" i="6" s="1"/>
  <c r="L631" i="6"/>
  <c r="I631" i="6"/>
  <c r="H631" i="6"/>
  <c r="L630" i="6"/>
  <c r="H630" i="6"/>
  <c r="I630" i="6" s="1"/>
  <c r="H627" i="6"/>
  <c r="I627" i="6" s="1"/>
  <c r="K626" i="6"/>
  <c r="K627" i="6" s="1"/>
  <c r="H626" i="6"/>
  <c r="I626" i="6" s="1"/>
  <c r="L625" i="6"/>
  <c r="H625" i="6"/>
  <c r="I625" i="6" s="1"/>
  <c r="L624" i="6"/>
  <c r="H624" i="6"/>
  <c r="I624" i="6" s="1"/>
  <c r="L623" i="6"/>
  <c r="H623" i="6"/>
  <c r="I623" i="6" s="1"/>
  <c r="L622" i="6"/>
  <c r="H622" i="6"/>
  <c r="I622" i="6" s="1"/>
  <c r="L621" i="6"/>
  <c r="H621" i="6"/>
  <c r="I621" i="6" s="1"/>
  <c r="L620" i="6"/>
  <c r="H620" i="6"/>
  <c r="I620" i="6" s="1"/>
  <c r="L619" i="6"/>
  <c r="H619" i="6"/>
  <c r="I619" i="6" s="1"/>
  <c r="L618" i="6"/>
  <c r="H618" i="6"/>
  <c r="I618" i="6" s="1"/>
  <c r="L617" i="6"/>
  <c r="H617" i="6"/>
  <c r="I617" i="6" s="1"/>
  <c r="L616" i="6"/>
  <c r="H616" i="6"/>
  <c r="I616" i="6" s="1"/>
  <c r="L615" i="6"/>
  <c r="H615" i="6"/>
  <c r="I615" i="6" s="1"/>
  <c r="I612" i="6"/>
  <c r="H612" i="6"/>
  <c r="K611" i="6"/>
  <c r="K612" i="6" s="1"/>
  <c r="I611" i="6"/>
  <c r="H611" i="6"/>
  <c r="L610" i="6"/>
  <c r="H610" i="6"/>
  <c r="I610" i="6" s="1"/>
  <c r="L609" i="6"/>
  <c r="H609" i="6"/>
  <c r="I609" i="6" s="1"/>
  <c r="L608" i="6"/>
  <c r="I608" i="6"/>
  <c r="H608" i="6"/>
  <c r="L607" i="6"/>
  <c r="H607" i="6"/>
  <c r="I607" i="6" s="1"/>
  <c r="H606" i="6"/>
  <c r="I606" i="6" s="1"/>
  <c r="H603" i="6"/>
  <c r="I603" i="6" s="1"/>
  <c r="K602" i="6"/>
  <c r="K603" i="6" s="1"/>
  <c r="H602" i="6"/>
  <c r="I602" i="6" s="1"/>
  <c r="L601" i="6"/>
  <c r="H601" i="6"/>
  <c r="I601" i="6" s="1"/>
  <c r="L600" i="6"/>
  <c r="H600" i="6"/>
  <c r="I600" i="6" s="1"/>
  <c r="L599" i="6"/>
  <c r="H599" i="6"/>
  <c r="I599" i="6" s="1"/>
  <c r="L598" i="6"/>
  <c r="H598" i="6"/>
  <c r="I598" i="6" s="1"/>
  <c r="H594" i="6"/>
  <c r="I594" i="6" s="1"/>
  <c r="K593" i="6"/>
  <c r="K594" i="6" s="1"/>
  <c r="H593" i="6"/>
  <c r="I593" i="6" s="1"/>
  <c r="L592" i="6"/>
  <c r="H592" i="6"/>
  <c r="I592" i="6" s="1"/>
  <c r="L591" i="6"/>
  <c r="H591" i="6"/>
  <c r="I591" i="6" s="1"/>
  <c r="L590" i="6"/>
  <c r="L593" i="6" s="1"/>
  <c r="L594" i="6" s="1"/>
  <c r="H590" i="6"/>
  <c r="I590" i="6" s="1"/>
  <c r="L589" i="6"/>
  <c r="H589" i="6"/>
  <c r="I589" i="6" s="1"/>
  <c r="H586" i="6"/>
  <c r="I586" i="6" s="1"/>
  <c r="K585" i="6"/>
  <c r="K586" i="6" s="1"/>
  <c r="H585" i="6"/>
  <c r="I585" i="6" s="1"/>
  <c r="L584" i="6"/>
  <c r="H584" i="6"/>
  <c r="I584" i="6" s="1"/>
  <c r="L583" i="6"/>
  <c r="H583" i="6"/>
  <c r="I583" i="6" s="1"/>
  <c r="H579" i="6"/>
  <c r="I579" i="6" s="1"/>
  <c r="K578" i="6"/>
  <c r="K579" i="6" s="1"/>
  <c r="H578" i="6"/>
  <c r="I578" i="6" s="1"/>
  <c r="L577" i="6"/>
  <c r="H577" i="6"/>
  <c r="I577" i="6" s="1"/>
  <c r="L576" i="6"/>
  <c r="H576" i="6"/>
  <c r="I576" i="6" s="1"/>
  <c r="L575" i="6"/>
  <c r="H575" i="6"/>
  <c r="I575" i="6" s="1"/>
  <c r="L574" i="6"/>
  <c r="H574" i="6"/>
  <c r="I574" i="6" s="1"/>
  <c r="H570" i="6"/>
  <c r="I570" i="6" s="1"/>
  <c r="K569" i="6"/>
  <c r="K570" i="6" s="1"/>
  <c r="I569" i="6"/>
  <c r="H569" i="6"/>
  <c r="L568" i="6"/>
  <c r="I568" i="6"/>
  <c r="H568" i="6"/>
  <c r="L567" i="6"/>
  <c r="H567" i="6"/>
  <c r="I567" i="6" s="1"/>
  <c r="L566" i="6"/>
  <c r="H566" i="6"/>
  <c r="I566" i="6" s="1"/>
  <c r="L565" i="6"/>
  <c r="H565" i="6"/>
  <c r="I565" i="6" s="1"/>
  <c r="L564" i="6"/>
  <c r="H564" i="6"/>
  <c r="I564" i="6" s="1"/>
  <c r="L563" i="6"/>
  <c r="H563" i="6"/>
  <c r="I563" i="6" s="1"/>
  <c r="L562" i="6"/>
  <c r="H562" i="6"/>
  <c r="I562" i="6" s="1"/>
  <c r="L561" i="6"/>
  <c r="I561" i="6"/>
  <c r="H561" i="6"/>
  <c r="L560" i="6"/>
  <c r="H560" i="6"/>
  <c r="I560" i="6" s="1"/>
  <c r="L559" i="6"/>
  <c r="H559" i="6"/>
  <c r="I559" i="6" s="1"/>
  <c r="L558" i="6"/>
  <c r="H558" i="6"/>
  <c r="I558" i="6" s="1"/>
  <c r="L557" i="6"/>
  <c r="H557" i="6"/>
  <c r="I557" i="6" s="1"/>
  <c r="L556" i="6"/>
  <c r="H556" i="6"/>
  <c r="I556" i="6" s="1"/>
  <c r="L555" i="6"/>
  <c r="H555" i="6"/>
  <c r="I555" i="6" s="1"/>
  <c r="L554" i="6"/>
  <c r="H554" i="6"/>
  <c r="I554" i="6" s="1"/>
  <c r="L553" i="6"/>
  <c r="H553" i="6"/>
  <c r="I553" i="6" s="1"/>
  <c r="L552" i="6"/>
  <c r="I552" i="6"/>
  <c r="H552" i="6"/>
  <c r="L551" i="6"/>
  <c r="H551" i="6"/>
  <c r="I551" i="6" s="1"/>
  <c r="L550" i="6"/>
  <c r="H550" i="6"/>
  <c r="I550" i="6" s="1"/>
  <c r="L549" i="6"/>
  <c r="H549" i="6"/>
  <c r="I549" i="6" s="1"/>
  <c r="I546" i="6"/>
  <c r="H546" i="6"/>
  <c r="K545" i="6"/>
  <c r="K546" i="6" s="1"/>
  <c r="H545" i="6"/>
  <c r="I545" i="6" s="1"/>
  <c r="L544" i="6"/>
  <c r="H544" i="6"/>
  <c r="I544" i="6" s="1"/>
  <c r="L543" i="6"/>
  <c r="H543" i="6"/>
  <c r="I543" i="6" s="1"/>
  <c r="L542" i="6"/>
  <c r="H542" i="6"/>
  <c r="I542" i="6" s="1"/>
  <c r="L541" i="6"/>
  <c r="H541" i="6"/>
  <c r="I541" i="6" s="1"/>
  <c r="L540" i="6"/>
  <c r="H540" i="6"/>
  <c r="I540" i="6" s="1"/>
  <c r="L539" i="6"/>
  <c r="I539" i="6"/>
  <c r="H539" i="6"/>
  <c r="L538" i="6"/>
  <c r="H538" i="6"/>
  <c r="I538" i="6" s="1"/>
  <c r="L537" i="6"/>
  <c r="H537" i="6"/>
  <c r="I537" i="6" s="1"/>
  <c r="L536" i="6"/>
  <c r="H536" i="6"/>
  <c r="I536" i="6" s="1"/>
  <c r="L535" i="6"/>
  <c r="H535" i="6"/>
  <c r="I535" i="6" s="1"/>
  <c r="L534" i="6"/>
  <c r="I534" i="6"/>
  <c r="H534" i="6"/>
  <c r="L533" i="6"/>
  <c r="I533" i="6"/>
  <c r="H533" i="6"/>
  <c r="L532" i="6"/>
  <c r="H532" i="6"/>
  <c r="I532" i="6" s="1"/>
  <c r="L531" i="6"/>
  <c r="H531" i="6"/>
  <c r="I531" i="6" s="1"/>
  <c r="L530" i="6"/>
  <c r="H530" i="6"/>
  <c r="I530" i="6" s="1"/>
  <c r="L529" i="6"/>
  <c r="H529" i="6"/>
  <c r="I529" i="6" s="1"/>
  <c r="L528" i="6"/>
  <c r="H528" i="6"/>
  <c r="I528" i="6" s="1"/>
  <c r="L527" i="6"/>
  <c r="H527" i="6"/>
  <c r="I527" i="6" s="1"/>
  <c r="L526" i="6"/>
  <c r="H526" i="6"/>
  <c r="I526" i="6" s="1"/>
  <c r="L525" i="6"/>
  <c r="H525" i="6"/>
  <c r="I525" i="6" s="1"/>
  <c r="L524" i="6"/>
  <c r="H524" i="6"/>
  <c r="I524" i="6" s="1"/>
  <c r="L523" i="6"/>
  <c r="I523" i="6"/>
  <c r="H523" i="6"/>
  <c r="L522" i="6"/>
  <c r="H522" i="6"/>
  <c r="I522" i="6" s="1"/>
  <c r="L521" i="6"/>
  <c r="H521" i="6"/>
  <c r="I521" i="6" s="1"/>
  <c r="L520" i="6"/>
  <c r="H520" i="6"/>
  <c r="I520" i="6" s="1"/>
  <c r="L519" i="6"/>
  <c r="H519" i="6"/>
  <c r="I519" i="6" s="1"/>
  <c r="L518" i="6"/>
  <c r="I518" i="6"/>
  <c r="H518" i="6"/>
  <c r="L517" i="6"/>
  <c r="I517" i="6"/>
  <c r="H517" i="6"/>
  <c r="L516" i="6"/>
  <c r="H516" i="6"/>
  <c r="I516" i="6" s="1"/>
  <c r="L515" i="6"/>
  <c r="H515" i="6"/>
  <c r="I515" i="6" s="1"/>
  <c r="L514" i="6"/>
  <c r="H514" i="6"/>
  <c r="I514" i="6" s="1"/>
  <c r="L513" i="6"/>
  <c r="H513" i="6"/>
  <c r="I513" i="6" s="1"/>
  <c r="L512" i="6"/>
  <c r="H512" i="6"/>
  <c r="I512" i="6" s="1"/>
  <c r="I509" i="6"/>
  <c r="H509" i="6"/>
  <c r="L508" i="6"/>
  <c r="L509" i="6" s="1"/>
  <c r="K508" i="6"/>
  <c r="K509" i="6" s="1"/>
  <c r="H508" i="6"/>
  <c r="I508" i="6" s="1"/>
  <c r="L507" i="6"/>
  <c r="H507" i="6"/>
  <c r="I507" i="6" s="1"/>
  <c r="L506" i="6"/>
  <c r="H506" i="6"/>
  <c r="I506" i="6" s="1"/>
  <c r="L505" i="6"/>
  <c r="I505" i="6"/>
  <c r="H505" i="6"/>
  <c r="L504" i="6"/>
  <c r="I504" i="6"/>
  <c r="H504" i="6"/>
  <c r="L503" i="6"/>
  <c r="I503" i="6"/>
  <c r="H503" i="6"/>
  <c r="L502" i="6"/>
  <c r="H502" i="6"/>
  <c r="I502" i="6" s="1"/>
  <c r="L501" i="6"/>
  <c r="H501" i="6"/>
  <c r="I501" i="6" s="1"/>
  <c r="L500" i="6"/>
  <c r="H500" i="6"/>
  <c r="I500" i="6" s="1"/>
  <c r="L499" i="6"/>
  <c r="H499" i="6"/>
  <c r="I499" i="6" s="1"/>
  <c r="L498" i="6"/>
  <c r="H498" i="6"/>
  <c r="I498" i="6" s="1"/>
  <c r="L497" i="6"/>
  <c r="I497" i="6"/>
  <c r="H497" i="6"/>
  <c r="L496" i="6"/>
  <c r="I496" i="6"/>
  <c r="H496" i="6"/>
  <c r="L495" i="6"/>
  <c r="I495" i="6"/>
  <c r="H495" i="6"/>
  <c r="L494" i="6"/>
  <c r="H494" i="6"/>
  <c r="I494" i="6" s="1"/>
  <c r="L493" i="6"/>
  <c r="H493" i="6"/>
  <c r="I493" i="6" s="1"/>
  <c r="L492" i="6"/>
  <c r="H492" i="6"/>
  <c r="I492" i="6" s="1"/>
  <c r="L491" i="6"/>
  <c r="H491" i="6"/>
  <c r="I491" i="6" s="1"/>
  <c r="L490" i="6"/>
  <c r="H490" i="6"/>
  <c r="I490" i="6" s="1"/>
  <c r="L489" i="6"/>
  <c r="I489" i="6"/>
  <c r="H489" i="6"/>
  <c r="L488" i="6"/>
  <c r="I488" i="6"/>
  <c r="H488" i="6"/>
  <c r="L487" i="6"/>
  <c r="I487" i="6"/>
  <c r="H487" i="6"/>
  <c r="L486" i="6"/>
  <c r="H486" i="6"/>
  <c r="I486" i="6" s="1"/>
  <c r="L485" i="6"/>
  <c r="H485" i="6"/>
  <c r="I485" i="6" s="1"/>
  <c r="L484" i="6"/>
  <c r="H484" i="6"/>
  <c r="I484" i="6" s="1"/>
  <c r="L483" i="6"/>
  <c r="H483" i="6"/>
  <c r="I483" i="6" s="1"/>
  <c r="L482" i="6"/>
  <c r="I482" i="6"/>
  <c r="H482" i="6"/>
  <c r="L481" i="6"/>
  <c r="I481" i="6"/>
  <c r="H481" i="6"/>
  <c r="L480" i="6"/>
  <c r="I480" i="6"/>
  <c r="H480" i="6"/>
  <c r="L479" i="6"/>
  <c r="I479" i="6"/>
  <c r="H479" i="6"/>
  <c r="L478" i="6"/>
  <c r="H478" i="6"/>
  <c r="I478" i="6" s="1"/>
  <c r="H475" i="6"/>
  <c r="I475" i="6" s="1"/>
  <c r="K474" i="6"/>
  <c r="K475" i="6" s="1"/>
  <c r="H474" i="6"/>
  <c r="I474" i="6" s="1"/>
  <c r="L473" i="6"/>
  <c r="H473" i="6"/>
  <c r="I473" i="6" s="1"/>
  <c r="L472" i="6"/>
  <c r="H472" i="6"/>
  <c r="I472" i="6" s="1"/>
  <c r="L471" i="6"/>
  <c r="H471" i="6"/>
  <c r="I471" i="6" s="1"/>
  <c r="L470" i="6"/>
  <c r="H470" i="6"/>
  <c r="I470" i="6" s="1"/>
  <c r="L469" i="6"/>
  <c r="I469" i="6"/>
  <c r="H469" i="6"/>
  <c r="L468" i="6"/>
  <c r="I468" i="6"/>
  <c r="H468" i="6"/>
  <c r="L467" i="6"/>
  <c r="I467" i="6"/>
  <c r="H467" i="6"/>
  <c r="L466" i="6"/>
  <c r="H466" i="6"/>
  <c r="I466" i="6" s="1"/>
  <c r="L465" i="6"/>
  <c r="H465" i="6"/>
  <c r="I465" i="6" s="1"/>
  <c r="L464" i="6"/>
  <c r="H464" i="6"/>
  <c r="I464" i="6" s="1"/>
  <c r="L463" i="6"/>
  <c r="H463" i="6"/>
  <c r="I463" i="6" s="1"/>
  <c r="L462" i="6"/>
  <c r="H462" i="6"/>
  <c r="I462" i="6" s="1"/>
  <c r="L461" i="6"/>
  <c r="I461" i="6"/>
  <c r="H461" i="6"/>
  <c r="L460" i="6"/>
  <c r="I460" i="6"/>
  <c r="H460" i="6"/>
  <c r="L459" i="6"/>
  <c r="I459" i="6"/>
  <c r="H459" i="6"/>
  <c r="L458" i="6"/>
  <c r="H458" i="6"/>
  <c r="I458" i="6" s="1"/>
  <c r="L457" i="6"/>
  <c r="H457" i="6"/>
  <c r="I457" i="6" s="1"/>
  <c r="L456" i="6"/>
  <c r="H456" i="6"/>
  <c r="I456" i="6" s="1"/>
  <c r="L455" i="6"/>
  <c r="H455" i="6"/>
  <c r="I455" i="6" s="1"/>
  <c r="L454" i="6"/>
  <c r="I454" i="6"/>
  <c r="H454" i="6"/>
  <c r="L453" i="6"/>
  <c r="I453" i="6"/>
  <c r="H453" i="6"/>
  <c r="L452" i="6"/>
  <c r="I452" i="6"/>
  <c r="H452" i="6"/>
  <c r="L451" i="6"/>
  <c r="I451" i="6"/>
  <c r="H451" i="6"/>
  <c r="L450" i="6"/>
  <c r="H450" i="6"/>
  <c r="I450" i="6" s="1"/>
  <c r="L449" i="6"/>
  <c r="H449" i="6"/>
  <c r="I449" i="6" s="1"/>
  <c r="L448" i="6"/>
  <c r="H448" i="6"/>
  <c r="I448" i="6" s="1"/>
  <c r="L447" i="6"/>
  <c r="H447" i="6"/>
  <c r="I447" i="6" s="1"/>
  <c r="L446" i="6"/>
  <c r="H446" i="6"/>
  <c r="I446" i="6" s="1"/>
  <c r="L445" i="6"/>
  <c r="I445" i="6"/>
  <c r="H445" i="6"/>
  <c r="L444" i="6"/>
  <c r="I444" i="6"/>
  <c r="H444" i="6"/>
  <c r="L443" i="6"/>
  <c r="I443" i="6"/>
  <c r="H443" i="6"/>
  <c r="L442" i="6"/>
  <c r="H442" i="6"/>
  <c r="I442" i="6" s="1"/>
  <c r="L441" i="6"/>
  <c r="H441" i="6"/>
  <c r="I441" i="6" s="1"/>
  <c r="L440" i="6"/>
  <c r="L474" i="6" s="1"/>
  <c r="L475" i="6" s="1"/>
  <c r="H440" i="6"/>
  <c r="I440" i="6" s="1"/>
  <c r="L439" i="6"/>
  <c r="H439" i="6"/>
  <c r="I439" i="6" s="1"/>
  <c r="K436" i="6"/>
  <c r="I436" i="6"/>
  <c r="H436" i="6"/>
  <c r="K435" i="6"/>
  <c r="H435" i="6"/>
  <c r="I435" i="6" s="1"/>
  <c r="L434" i="6"/>
  <c r="I434" i="6"/>
  <c r="H434" i="6"/>
  <c r="L433" i="6"/>
  <c r="I433" i="6"/>
  <c r="H433" i="6"/>
  <c r="L432" i="6"/>
  <c r="I432" i="6"/>
  <c r="H432" i="6"/>
  <c r="L431" i="6"/>
  <c r="I431" i="6"/>
  <c r="H431" i="6"/>
  <c r="L430" i="6"/>
  <c r="H430" i="6"/>
  <c r="I430" i="6" s="1"/>
  <c r="L429" i="6"/>
  <c r="H429" i="6"/>
  <c r="I429" i="6" s="1"/>
  <c r="L428" i="6"/>
  <c r="L435" i="6" s="1"/>
  <c r="L436" i="6" s="1"/>
  <c r="I428" i="6"/>
  <c r="H428" i="6"/>
  <c r="I424" i="6"/>
  <c r="H424" i="6"/>
  <c r="K423" i="6"/>
  <c r="K424" i="6" s="1"/>
  <c r="H423" i="6"/>
  <c r="I423" i="6" s="1"/>
  <c r="L422" i="6"/>
  <c r="H422" i="6"/>
  <c r="I422" i="6" s="1"/>
  <c r="L421" i="6"/>
  <c r="H421" i="6"/>
  <c r="I421" i="6" s="1"/>
  <c r="L420" i="6"/>
  <c r="I420" i="6"/>
  <c r="H420" i="6"/>
  <c r="L419" i="6"/>
  <c r="I419" i="6"/>
  <c r="H419" i="6"/>
  <c r="L418" i="6"/>
  <c r="H418" i="6"/>
  <c r="I418" i="6" s="1"/>
  <c r="L417" i="6"/>
  <c r="H417" i="6"/>
  <c r="I417" i="6" s="1"/>
  <c r="L416" i="6"/>
  <c r="H416" i="6"/>
  <c r="I416" i="6" s="1"/>
  <c r="L415" i="6"/>
  <c r="H415" i="6"/>
  <c r="I415" i="6" s="1"/>
  <c r="L414" i="6"/>
  <c r="H414" i="6"/>
  <c r="I414" i="6" s="1"/>
  <c r="L413" i="6"/>
  <c r="I413" i="6"/>
  <c r="H413" i="6"/>
  <c r="L412" i="6"/>
  <c r="I412" i="6"/>
  <c r="H412" i="6"/>
  <c r="L411" i="6"/>
  <c r="I411" i="6"/>
  <c r="H411" i="6"/>
  <c r="L410" i="6"/>
  <c r="I410" i="6"/>
  <c r="H410" i="6"/>
  <c r="L409" i="6"/>
  <c r="H409" i="6"/>
  <c r="I409" i="6" s="1"/>
  <c r="L408" i="6"/>
  <c r="H408" i="6"/>
  <c r="I408" i="6" s="1"/>
  <c r="L407" i="6"/>
  <c r="I407" i="6"/>
  <c r="H407" i="6"/>
  <c r="L406" i="6"/>
  <c r="H406" i="6"/>
  <c r="I406" i="6" s="1"/>
  <c r="L405" i="6"/>
  <c r="I405" i="6"/>
  <c r="H405" i="6"/>
  <c r="L404" i="6"/>
  <c r="I404" i="6"/>
  <c r="H404" i="6"/>
  <c r="L403" i="6"/>
  <c r="I403" i="6"/>
  <c r="H403" i="6"/>
  <c r="L402" i="6"/>
  <c r="H402" i="6"/>
  <c r="I402" i="6" s="1"/>
  <c r="L401" i="6"/>
  <c r="H401" i="6"/>
  <c r="I401" i="6" s="1"/>
  <c r="L400" i="6"/>
  <c r="H400" i="6"/>
  <c r="I400" i="6" s="1"/>
  <c r="L399" i="6"/>
  <c r="I399" i="6"/>
  <c r="H399" i="6"/>
  <c r="L398" i="6"/>
  <c r="H398" i="6"/>
  <c r="I398" i="6" s="1"/>
  <c r="L397" i="6"/>
  <c r="H397" i="6"/>
  <c r="I397" i="6" s="1"/>
  <c r="L396" i="6"/>
  <c r="I396" i="6"/>
  <c r="H396" i="6"/>
  <c r="L395" i="6"/>
  <c r="I395" i="6"/>
  <c r="H395" i="6"/>
  <c r="L394" i="6"/>
  <c r="H394" i="6"/>
  <c r="I394" i="6" s="1"/>
  <c r="L393" i="6"/>
  <c r="H393" i="6"/>
  <c r="I393" i="6" s="1"/>
  <c r="L392" i="6"/>
  <c r="H392" i="6"/>
  <c r="I392" i="6" s="1"/>
  <c r="L391" i="6"/>
  <c r="L423" i="6" s="1"/>
  <c r="L424" i="6" s="1"/>
  <c r="H391" i="6"/>
  <c r="I391" i="6" s="1"/>
  <c r="L390" i="6"/>
  <c r="H390" i="6"/>
  <c r="I390" i="6" s="1"/>
  <c r="K387" i="6"/>
  <c r="H387" i="6"/>
  <c r="I387" i="6" s="1"/>
  <c r="K386" i="6"/>
  <c r="H386" i="6"/>
  <c r="I386" i="6" s="1"/>
  <c r="L385" i="6"/>
  <c r="I385" i="6"/>
  <c r="H385" i="6"/>
  <c r="L384" i="6"/>
  <c r="I384" i="6"/>
  <c r="H384" i="6"/>
  <c r="L383" i="6"/>
  <c r="I383" i="6"/>
  <c r="H383" i="6"/>
  <c r="L382" i="6"/>
  <c r="H382" i="6"/>
  <c r="I382" i="6" s="1"/>
  <c r="L381" i="6"/>
  <c r="H381" i="6"/>
  <c r="I381" i="6" s="1"/>
  <c r="L380" i="6"/>
  <c r="H380" i="6"/>
  <c r="I380" i="6" s="1"/>
  <c r="L379" i="6"/>
  <c r="I379" i="6"/>
  <c r="H379" i="6"/>
  <c r="L378" i="6"/>
  <c r="H378" i="6"/>
  <c r="I378" i="6" s="1"/>
  <c r="L377" i="6"/>
  <c r="H377" i="6"/>
  <c r="I377" i="6" s="1"/>
  <c r="L376" i="6"/>
  <c r="I376" i="6"/>
  <c r="H376" i="6"/>
  <c r="L375" i="6"/>
  <c r="I375" i="6"/>
  <c r="H375" i="6"/>
  <c r="L374" i="6"/>
  <c r="H374" i="6"/>
  <c r="I374" i="6" s="1"/>
  <c r="L373" i="6"/>
  <c r="H373" i="6"/>
  <c r="I373" i="6" s="1"/>
  <c r="L372" i="6"/>
  <c r="H372" i="6"/>
  <c r="I372" i="6" s="1"/>
  <c r="L371" i="6"/>
  <c r="H371" i="6"/>
  <c r="I371" i="6" s="1"/>
  <c r="L370" i="6"/>
  <c r="H370" i="6"/>
  <c r="I370" i="6" s="1"/>
  <c r="L369" i="6"/>
  <c r="H369" i="6"/>
  <c r="I369" i="6" s="1"/>
  <c r="L368" i="6"/>
  <c r="I368" i="6"/>
  <c r="H368" i="6"/>
  <c r="L367" i="6"/>
  <c r="I367" i="6"/>
  <c r="H367" i="6"/>
  <c r="L366" i="6"/>
  <c r="I366" i="6"/>
  <c r="H366" i="6"/>
  <c r="L365" i="6"/>
  <c r="H365" i="6"/>
  <c r="I365" i="6" s="1"/>
  <c r="L364" i="6"/>
  <c r="H364" i="6"/>
  <c r="I364" i="6" s="1"/>
  <c r="L363" i="6"/>
  <c r="L386" i="6" s="1"/>
  <c r="L387" i="6" s="1"/>
  <c r="H363" i="6"/>
  <c r="I363" i="6" s="1"/>
  <c r="I360" i="6"/>
  <c r="H360" i="6"/>
  <c r="K359" i="6"/>
  <c r="K360" i="6" s="1"/>
  <c r="I359" i="6"/>
  <c r="H359" i="6"/>
  <c r="L358" i="6"/>
  <c r="H358" i="6"/>
  <c r="I358" i="6" s="1"/>
  <c r="L357" i="6"/>
  <c r="H357" i="6"/>
  <c r="I357" i="6" s="1"/>
  <c r="L356" i="6"/>
  <c r="I356" i="6"/>
  <c r="H356" i="6"/>
  <c r="L355" i="6"/>
  <c r="I355" i="6"/>
  <c r="H355" i="6"/>
  <c r="L354" i="6"/>
  <c r="H354" i="6"/>
  <c r="I354" i="6" s="1"/>
  <c r="L353" i="6"/>
  <c r="H353" i="6"/>
  <c r="I353" i="6" s="1"/>
  <c r="L352" i="6"/>
  <c r="H352" i="6"/>
  <c r="I352" i="6" s="1"/>
  <c r="L351" i="6"/>
  <c r="H351" i="6"/>
  <c r="I351" i="6" s="1"/>
  <c r="L350" i="6"/>
  <c r="H350" i="6"/>
  <c r="I350" i="6" s="1"/>
  <c r="L349" i="6"/>
  <c r="H349" i="6"/>
  <c r="I349" i="6" s="1"/>
  <c r="L348" i="6"/>
  <c r="I348" i="6"/>
  <c r="H348" i="6"/>
  <c r="L347" i="6"/>
  <c r="I347" i="6"/>
  <c r="H347" i="6"/>
  <c r="L346" i="6"/>
  <c r="I346" i="6"/>
  <c r="H346" i="6"/>
  <c r="L345" i="6"/>
  <c r="H345" i="6"/>
  <c r="I345" i="6" s="1"/>
  <c r="L344" i="6"/>
  <c r="H344" i="6"/>
  <c r="I344" i="6" s="1"/>
  <c r="L343" i="6"/>
  <c r="H343" i="6"/>
  <c r="I343" i="6" s="1"/>
  <c r="L342" i="6"/>
  <c r="H342" i="6"/>
  <c r="I342" i="6" s="1"/>
  <c r="L341" i="6"/>
  <c r="H341" i="6"/>
  <c r="I341" i="6" s="1"/>
  <c r="L340" i="6"/>
  <c r="I340" i="6"/>
  <c r="H340" i="6"/>
  <c r="L339" i="6"/>
  <c r="I339" i="6"/>
  <c r="H339" i="6"/>
  <c r="L338" i="6"/>
  <c r="I338" i="6"/>
  <c r="H338" i="6"/>
  <c r="L337" i="6"/>
  <c r="H337" i="6"/>
  <c r="I337" i="6" s="1"/>
  <c r="L336" i="6"/>
  <c r="H336" i="6"/>
  <c r="I336" i="6" s="1"/>
  <c r="L335" i="6"/>
  <c r="H335" i="6"/>
  <c r="I335" i="6" s="1"/>
  <c r="L334" i="6"/>
  <c r="H334" i="6"/>
  <c r="I334" i="6" s="1"/>
  <c r="L333" i="6"/>
  <c r="I333" i="6"/>
  <c r="H333" i="6"/>
  <c r="L332" i="6"/>
  <c r="I332" i="6"/>
  <c r="H332" i="6"/>
  <c r="L331" i="6"/>
  <c r="I331" i="6"/>
  <c r="H331" i="6"/>
  <c r="L330" i="6"/>
  <c r="H330" i="6"/>
  <c r="I330" i="6" s="1"/>
  <c r="L329" i="6"/>
  <c r="H329" i="6"/>
  <c r="I329" i="6" s="1"/>
  <c r="L328" i="6"/>
  <c r="L359" i="6" s="1"/>
  <c r="L360" i="6" s="1"/>
  <c r="H328" i="6"/>
  <c r="I328" i="6" s="1"/>
  <c r="K325" i="6"/>
  <c r="I325" i="6"/>
  <c r="H325" i="6"/>
  <c r="K324" i="6"/>
  <c r="H324" i="6"/>
  <c r="I324" i="6" s="1"/>
  <c r="L323" i="6"/>
  <c r="L324" i="6" s="1"/>
  <c r="H323" i="6"/>
  <c r="I323" i="6" s="1"/>
  <c r="H319" i="6"/>
  <c r="I319" i="6" s="1"/>
  <c r="K318" i="6"/>
  <c r="K319" i="6" s="1"/>
  <c r="I318" i="6"/>
  <c r="H318" i="6"/>
  <c r="L317" i="6"/>
  <c r="H317" i="6"/>
  <c r="I317" i="6" s="1"/>
  <c r="L316" i="6"/>
  <c r="H316" i="6"/>
  <c r="I316" i="6" s="1"/>
  <c r="L315" i="6"/>
  <c r="I315" i="6"/>
  <c r="H315" i="6"/>
  <c r="L314" i="6"/>
  <c r="H314" i="6"/>
  <c r="I314" i="6" s="1"/>
  <c r="H311" i="6"/>
  <c r="I311" i="6" s="1"/>
  <c r="K310" i="6"/>
  <c r="K311" i="6" s="1"/>
  <c r="H310" i="6"/>
  <c r="I310" i="6" s="1"/>
  <c r="L309" i="6"/>
  <c r="H309" i="6"/>
  <c r="I309" i="6" s="1"/>
  <c r="L308" i="6"/>
  <c r="H308" i="6"/>
  <c r="I308" i="6" s="1"/>
  <c r="L307" i="6"/>
  <c r="H307" i="6"/>
  <c r="I307" i="6" s="1"/>
  <c r="L306" i="6"/>
  <c r="I306" i="6"/>
  <c r="H306" i="6"/>
  <c r="L305" i="6"/>
  <c r="H305" i="6"/>
  <c r="I305" i="6" s="1"/>
  <c r="L304" i="6"/>
  <c r="H304" i="6"/>
  <c r="I304" i="6" s="1"/>
  <c r="L303" i="6"/>
  <c r="H303" i="6"/>
  <c r="I303" i="6" s="1"/>
  <c r="L302" i="6"/>
  <c r="H302" i="6"/>
  <c r="I302" i="6" s="1"/>
  <c r="L301" i="6"/>
  <c r="I301" i="6"/>
  <c r="H301" i="6"/>
  <c r="L300" i="6"/>
  <c r="H300" i="6"/>
  <c r="I300" i="6" s="1"/>
  <c r="L299" i="6"/>
  <c r="H299" i="6"/>
  <c r="I299" i="6" s="1"/>
  <c r="L298" i="6"/>
  <c r="H298" i="6"/>
  <c r="I298" i="6" s="1"/>
  <c r="L297" i="6"/>
  <c r="H297" i="6"/>
  <c r="I297" i="6" s="1"/>
  <c r="L296" i="6"/>
  <c r="I296" i="6"/>
  <c r="H296" i="6"/>
  <c r="L295" i="6"/>
  <c r="H295" i="6"/>
  <c r="I295" i="6" s="1"/>
  <c r="L294" i="6"/>
  <c r="I294" i="6"/>
  <c r="H294" i="6"/>
  <c r="L293" i="6"/>
  <c r="H293" i="6"/>
  <c r="I293" i="6" s="1"/>
  <c r="L292" i="6"/>
  <c r="H292" i="6"/>
  <c r="I292" i="6" s="1"/>
  <c r="L291" i="6"/>
  <c r="H291" i="6"/>
  <c r="I291" i="6" s="1"/>
  <c r="L290" i="6"/>
  <c r="H290" i="6"/>
  <c r="I290" i="6" s="1"/>
  <c r="L289" i="6"/>
  <c r="H289" i="6"/>
  <c r="I289" i="6" s="1"/>
  <c r="L288" i="6"/>
  <c r="H288" i="6"/>
  <c r="I288" i="6" s="1"/>
  <c r="L287" i="6"/>
  <c r="H287" i="6"/>
  <c r="I287" i="6" s="1"/>
  <c r="L286" i="6"/>
  <c r="H286" i="6"/>
  <c r="I286" i="6" s="1"/>
  <c r="L285" i="6"/>
  <c r="H285" i="6"/>
  <c r="I285" i="6" s="1"/>
  <c r="L284" i="6"/>
  <c r="H284" i="6"/>
  <c r="I284" i="6" s="1"/>
  <c r="I281" i="6"/>
  <c r="H281" i="6"/>
  <c r="K280" i="6"/>
  <c r="K281" i="6" s="1"/>
  <c r="H280" i="6"/>
  <c r="I280" i="6" s="1"/>
  <c r="L279" i="6"/>
  <c r="H279" i="6"/>
  <c r="I279" i="6" s="1"/>
  <c r="L278" i="6"/>
  <c r="H278" i="6"/>
  <c r="I278" i="6" s="1"/>
  <c r="L277" i="6"/>
  <c r="H277" i="6"/>
  <c r="I277" i="6" s="1"/>
  <c r="L276" i="6"/>
  <c r="H276" i="6"/>
  <c r="I276" i="6" s="1"/>
  <c r="L275" i="6"/>
  <c r="H275" i="6"/>
  <c r="I275" i="6" s="1"/>
  <c r="L274" i="6"/>
  <c r="H274" i="6"/>
  <c r="I274" i="6" s="1"/>
  <c r="L273" i="6"/>
  <c r="H273" i="6"/>
  <c r="I273" i="6" s="1"/>
  <c r="L272" i="6"/>
  <c r="H272" i="6"/>
  <c r="I272" i="6" s="1"/>
  <c r="L271" i="6"/>
  <c r="H271" i="6"/>
  <c r="I271" i="6" s="1"/>
  <c r="L270" i="6"/>
  <c r="H270" i="6"/>
  <c r="I270" i="6" s="1"/>
  <c r="L269" i="6"/>
  <c r="H269" i="6"/>
  <c r="I269" i="6" s="1"/>
  <c r="L268" i="6"/>
  <c r="H268" i="6"/>
  <c r="I268" i="6" s="1"/>
  <c r="L267" i="6"/>
  <c r="H267" i="6"/>
  <c r="I267" i="6" s="1"/>
  <c r="L266" i="6"/>
  <c r="I266" i="6"/>
  <c r="H266" i="6"/>
  <c r="L265" i="6"/>
  <c r="H265" i="6"/>
  <c r="I265" i="6" s="1"/>
  <c r="L264" i="6"/>
  <c r="H264" i="6"/>
  <c r="I264" i="6" s="1"/>
  <c r="L263" i="6"/>
  <c r="H263" i="6"/>
  <c r="I263" i="6" s="1"/>
  <c r="L262" i="6"/>
  <c r="H262" i="6"/>
  <c r="I262" i="6" s="1"/>
  <c r="L261" i="6"/>
  <c r="H261" i="6"/>
  <c r="I261" i="6" s="1"/>
  <c r="L260" i="6"/>
  <c r="H260" i="6"/>
  <c r="I260" i="6" s="1"/>
  <c r="L259" i="6"/>
  <c r="H259" i="6"/>
  <c r="I259" i="6" s="1"/>
  <c r="L258" i="6"/>
  <c r="H258" i="6"/>
  <c r="I258" i="6" s="1"/>
  <c r="L257" i="6"/>
  <c r="H257" i="6"/>
  <c r="I257" i="6" s="1"/>
  <c r="L256" i="6"/>
  <c r="L280" i="6" s="1"/>
  <c r="L281" i="6" s="1"/>
  <c r="H256" i="6"/>
  <c r="I256" i="6" s="1"/>
  <c r="H253" i="6"/>
  <c r="I253" i="6" s="1"/>
  <c r="K252" i="6"/>
  <c r="K253" i="6" s="1"/>
  <c r="H252" i="6"/>
  <c r="I252" i="6" s="1"/>
  <c r="L251" i="6"/>
  <c r="H251" i="6"/>
  <c r="I251" i="6" s="1"/>
  <c r="L250" i="6"/>
  <c r="H250" i="6"/>
  <c r="I250" i="6" s="1"/>
  <c r="L249" i="6"/>
  <c r="H249" i="6"/>
  <c r="I249" i="6" s="1"/>
  <c r="L248" i="6"/>
  <c r="H248" i="6"/>
  <c r="I248" i="6" s="1"/>
  <c r="L247" i="6"/>
  <c r="I247" i="6"/>
  <c r="H247" i="6"/>
  <c r="L246" i="6"/>
  <c r="I246" i="6"/>
  <c r="H246" i="6"/>
  <c r="L245" i="6"/>
  <c r="H245" i="6"/>
  <c r="I245" i="6" s="1"/>
  <c r="L244" i="6"/>
  <c r="H244" i="6"/>
  <c r="I244" i="6" s="1"/>
  <c r="L243" i="6"/>
  <c r="H243" i="6"/>
  <c r="I243" i="6" s="1"/>
  <c r="L242" i="6"/>
  <c r="H242" i="6"/>
  <c r="I242" i="6" s="1"/>
  <c r="L241" i="6"/>
  <c r="H241" i="6"/>
  <c r="I241" i="6" s="1"/>
  <c r="L240" i="6"/>
  <c r="I240" i="6"/>
  <c r="H240" i="6"/>
  <c r="L239" i="6"/>
  <c r="I239" i="6"/>
  <c r="H239" i="6"/>
  <c r="L238" i="6"/>
  <c r="H238" i="6"/>
  <c r="I238" i="6" s="1"/>
  <c r="L237" i="6"/>
  <c r="H237" i="6"/>
  <c r="I237" i="6" s="1"/>
  <c r="L236" i="6"/>
  <c r="H236" i="6"/>
  <c r="I236" i="6" s="1"/>
  <c r="L235" i="6"/>
  <c r="H235" i="6"/>
  <c r="I235" i="6" s="1"/>
  <c r="L234" i="6"/>
  <c r="I234" i="6"/>
  <c r="H234" i="6"/>
  <c r="L233" i="6"/>
  <c r="I233" i="6"/>
  <c r="H233" i="6"/>
  <c r="L232" i="6"/>
  <c r="H232" i="6"/>
  <c r="I232" i="6" s="1"/>
  <c r="L231" i="6"/>
  <c r="I231" i="6"/>
  <c r="H231" i="6"/>
  <c r="H228" i="6"/>
  <c r="I228" i="6" s="1"/>
  <c r="K227" i="6"/>
  <c r="K228" i="6" s="1"/>
  <c r="H227" i="6"/>
  <c r="I227" i="6" s="1"/>
  <c r="L226" i="6"/>
  <c r="I226" i="6"/>
  <c r="H226" i="6"/>
  <c r="L225" i="6"/>
  <c r="H225" i="6"/>
  <c r="I225" i="6" s="1"/>
  <c r="L224" i="6"/>
  <c r="H224" i="6"/>
  <c r="I224" i="6" s="1"/>
  <c r="L223" i="6"/>
  <c r="H223" i="6"/>
  <c r="I223" i="6" s="1"/>
  <c r="L222" i="6"/>
  <c r="H222" i="6"/>
  <c r="I222" i="6" s="1"/>
  <c r="L221" i="6"/>
  <c r="I221" i="6"/>
  <c r="H221" i="6"/>
  <c r="L220" i="6"/>
  <c r="H220" i="6"/>
  <c r="I220" i="6" s="1"/>
  <c r="L219" i="6"/>
  <c r="H219" i="6"/>
  <c r="I219" i="6" s="1"/>
  <c r="L218" i="6"/>
  <c r="I218" i="6"/>
  <c r="H218" i="6"/>
  <c r="L217" i="6"/>
  <c r="H217" i="6"/>
  <c r="I217" i="6" s="1"/>
  <c r="L216" i="6"/>
  <c r="H216" i="6"/>
  <c r="I216" i="6" s="1"/>
  <c r="L215" i="6"/>
  <c r="H215" i="6"/>
  <c r="I215" i="6" s="1"/>
  <c r="L214" i="6"/>
  <c r="H214" i="6"/>
  <c r="I214" i="6" s="1"/>
  <c r="L213" i="6"/>
  <c r="H213" i="6"/>
  <c r="I213" i="6" s="1"/>
  <c r="L212" i="6"/>
  <c r="H212" i="6"/>
  <c r="I212" i="6" s="1"/>
  <c r="L211" i="6"/>
  <c r="H211" i="6"/>
  <c r="I211" i="6" s="1"/>
  <c r="L210" i="6"/>
  <c r="H210" i="6"/>
  <c r="I210" i="6" s="1"/>
  <c r="L209" i="6"/>
  <c r="I209" i="6"/>
  <c r="H209" i="6"/>
  <c r="L208" i="6"/>
  <c r="H208" i="6"/>
  <c r="I208" i="6" s="1"/>
  <c r="L207" i="6"/>
  <c r="H207" i="6"/>
  <c r="I207" i="6" s="1"/>
  <c r="L206" i="6"/>
  <c r="H206" i="6"/>
  <c r="I206" i="6" s="1"/>
  <c r="L205" i="6"/>
  <c r="H205" i="6"/>
  <c r="I205" i="6" s="1"/>
  <c r="L204" i="6"/>
  <c r="H204" i="6"/>
  <c r="I204" i="6" s="1"/>
  <c r="L203" i="6"/>
  <c r="H203" i="6"/>
  <c r="I203" i="6" s="1"/>
  <c r="L202" i="6"/>
  <c r="H202" i="6"/>
  <c r="I202" i="6" s="1"/>
  <c r="L201" i="6"/>
  <c r="I201" i="6"/>
  <c r="H201" i="6"/>
  <c r="L200" i="6"/>
  <c r="H200" i="6"/>
  <c r="I200" i="6" s="1"/>
  <c r="L199" i="6"/>
  <c r="L227" i="6" s="1"/>
  <c r="L228" i="6" s="1"/>
  <c r="H199" i="6"/>
  <c r="I199" i="6" s="1"/>
  <c r="H196" i="6"/>
  <c r="I196" i="6" s="1"/>
  <c r="K195" i="6"/>
  <c r="H195" i="6"/>
  <c r="L194" i="6"/>
  <c r="H194" i="6"/>
  <c r="I194" i="6" s="1"/>
  <c r="L193" i="6"/>
  <c r="H193" i="6"/>
  <c r="I193" i="6" s="1"/>
  <c r="L192" i="6"/>
  <c r="H192" i="6"/>
  <c r="I192" i="6" s="1"/>
  <c r="L191" i="6"/>
  <c r="H191" i="6"/>
  <c r="I191" i="6" s="1"/>
  <c r="L190" i="6"/>
  <c r="H190" i="6"/>
  <c r="I190" i="6" s="1"/>
  <c r="L189" i="6"/>
  <c r="I189" i="6"/>
  <c r="H189" i="6"/>
  <c r="L188" i="6"/>
  <c r="H188" i="6"/>
  <c r="I188" i="6" s="1"/>
  <c r="L187" i="6"/>
  <c r="H187" i="6"/>
  <c r="I187" i="6" s="1"/>
  <c r="L186" i="6"/>
  <c r="H186" i="6"/>
  <c r="I186" i="6" s="1"/>
  <c r="L185" i="6"/>
  <c r="H185" i="6"/>
  <c r="I185" i="6" s="1"/>
  <c r="L184" i="6"/>
  <c r="I184" i="6"/>
  <c r="H184" i="6"/>
  <c r="L183" i="6"/>
  <c r="H183" i="6"/>
  <c r="I183" i="6" s="1"/>
  <c r="L182" i="6"/>
  <c r="H182" i="6"/>
  <c r="I182" i="6" s="1"/>
  <c r="L181" i="6"/>
  <c r="H181" i="6"/>
  <c r="I181" i="6" s="1"/>
  <c r="L180" i="6"/>
  <c r="H180" i="6"/>
  <c r="I180" i="6" s="1"/>
  <c r="L179" i="6"/>
  <c r="H179" i="6"/>
  <c r="I179" i="6" s="1"/>
  <c r="L178" i="6"/>
  <c r="H178" i="6"/>
  <c r="I178" i="6" s="1"/>
  <c r="L177" i="6"/>
  <c r="H177" i="6"/>
  <c r="I177" i="6" s="1"/>
  <c r="L176" i="6"/>
  <c r="H176" i="6"/>
  <c r="I176" i="6" s="1"/>
  <c r="L175" i="6"/>
  <c r="H175" i="6"/>
  <c r="I175" i="6" s="1"/>
  <c r="L174" i="6"/>
  <c r="H174" i="6"/>
  <c r="I174" i="6" s="1"/>
  <c r="L173" i="6"/>
  <c r="H173" i="6"/>
  <c r="I173" i="6" s="1"/>
  <c r="L172" i="6"/>
  <c r="H172" i="6"/>
  <c r="I172" i="6" s="1"/>
  <c r="L171" i="6"/>
  <c r="H171" i="6"/>
  <c r="I171" i="6" s="1"/>
  <c r="L170" i="6"/>
  <c r="H170" i="6"/>
  <c r="I170" i="6" s="1"/>
  <c r="L169" i="6"/>
  <c r="H169" i="6"/>
  <c r="I169" i="6" s="1"/>
  <c r="L168" i="6"/>
  <c r="I168" i="6"/>
  <c r="H168" i="6"/>
  <c r="L167" i="6"/>
  <c r="H167" i="6"/>
  <c r="I167" i="6" s="1"/>
  <c r="L166" i="6"/>
  <c r="H166" i="6"/>
  <c r="I166" i="6" s="1"/>
  <c r="L165" i="6"/>
  <c r="H165" i="6"/>
  <c r="I165" i="6" s="1"/>
  <c r="L164" i="6"/>
  <c r="H164" i="6"/>
  <c r="I164" i="6" s="1"/>
  <c r="L163" i="6"/>
  <c r="H163" i="6"/>
  <c r="I163" i="6" s="1"/>
  <c r="L162" i="6"/>
  <c r="H162" i="6"/>
  <c r="I162" i="6" s="1"/>
  <c r="L161" i="6"/>
  <c r="H161" i="6"/>
  <c r="I161" i="6" s="1"/>
  <c r="L160" i="6"/>
  <c r="H160" i="6"/>
  <c r="I160" i="6" s="1"/>
  <c r="L159" i="6"/>
  <c r="H159" i="6"/>
  <c r="I159" i="6" s="1"/>
  <c r="L158" i="6"/>
  <c r="H158" i="6"/>
  <c r="I158" i="6" s="1"/>
  <c r="L157" i="6"/>
  <c r="L195" i="6" s="1"/>
  <c r="I157" i="6"/>
  <c r="H157" i="6"/>
  <c r="L156" i="6"/>
  <c r="H156" i="6"/>
  <c r="I156" i="6" s="1"/>
  <c r="L626" i="6" l="1"/>
  <c r="L627" i="6" s="1"/>
  <c r="L672" i="6"/>
  <c r="L673" i="6" s="1"/>
  <c r="L695" i="6"/>
  <c r="L696" i="6" s="1"/>
  <c r="L846" i="6"/>
  <c r="L847" i="6" s="1"/>
  <c r="L739" i="6"/>
  <c r="L740" i="6" s="1"/>
  <c r="L752" i="6"/>
  <c r="L753" i="6" s="1"/>
  <c r="L915" i="6"/>
  <c r="L916" i="6" s="1"/>
  <c r="L578" i="6"/>
  <c r="L579" i="6" s="1"/>
  <c r="L1052" i="6"/>
  <c r="L1053" i="6" s="1"/>
  <c r="H1201" i="6"/>
  <c r="L585" i="6"/>
  <c r="L586" i="6" s="1"/>
  <c r="L812" i="6"/>
  <c r="L813" i="6" s="1"/>
  <c r="L1010" i="6"/>
  <c r="L1011" i="6" s="1"/>
  <c r="L252" i="6"/>
  <c r="L253" i="6" s="1"/>
  <c r="L318" i="6"/>
  <c r="L319" i="6" s="1"/>
  <c r="L325" i="6"/>
  <c r="L196" i="6"/>
  <c r="K1201" i="6"/>
  <c r="L310" i="6"/>
  <c r="L311" i="6" s="1"/>
  <c r="L602" i="6"/>
  <c r="L603" i="6" s="1"/>
  <c r="L545" i="6"/>
  <c r="L546" i="6" s="1"/>
  <c r="L801" i="6"/>
  <c r="L802" i="6" s="1"/>
  <c r="L989" i="6"/>
  <c r="L990" i="6" s="1"/>
  <c r="L1079" i="6"/>
  <c r="L1080" i="6" s="1"/>
  <c r="I195" i="6"/>
  <c r="L770" i="6"/>
  <c r="L771" i="6" s="1"/>
  <c r="L651" i="6"/>
  <c r="L652" i="6" s="1"/>
  <c r="L937" i="6"/>
  <c r="L938" i="6" s="1"/>
  <c r="L1043" i="6"/>
  <c r="L1044" i="6" s="1"/>
  <c r="K196" i="6"/>
  <c r="L722" i="6"/>
  <c r="L723" i="6" s="1"/>
  <c r="L876" i="6"/>
  <c r="L877" i="6" s="1"/>
  <c r="L1148" i="6"/>
  <c r="L1149" i="6" s="1"/>
  <c r="L703" i="6"/>
  <c r="L704" i="6" s="1"/>
  <c r="L959" i="6"/>
  <c r="L960" i="6" s="1"/>
  <c r="L569" i="6"/>
  <c r="L570" i="6" s="1"/>
  <c r="L1182" i="6"/>
  <c r="L1183" i="6" s="1"/>
  <c r="L1196" i="6"/>
  <c r="L1197" i="6" s="1"/>
  <c r="L611" i="6"/>
  <c r="L612" i="6" s="1"/>
  <c r="L1114" i="6"/>
  <c r="L1115" i="6" s="1"/>
  <c r="L1201" i="6" l="1"/>
  <c r="J327" i="5" l="1"/>
  <c r="E327" i="5"/>
  <c r="F327" i="5"/>
  <c r="G327" i="5"/>
  <c r="D327" i="5"/>
  <c r="J1204" i="5"/>
  <c r="G1204" i="5"/>
  <c r="F1204" i="5"/>
  <c r="E1204" i="5"/>
  <c r="D1204" i="5"/>
  <c r="K1200" i="5"/>
  <c r="H1200" i="5"/>
  <c r="I1200" i="5" s="1"/>
  <c r="K1199" i="5"/>
  <c r="H1199" i="5"/>
  <c r="I1199" i="5" s="1"/>
  <c r="L1198" i="5"/>
  <c r="I1198" i="5"/>
  <c r="H1198" i="5"/>
  <c r="L1197" i="5"/>
  <c r="H1197" i="5"/>
  <c r="I1197" i="5" s="1"/>
  <c r="L1196" i="5"/>
  <c r="H1196" i="5"/>
  <c r="I1196" i="5" s="1"/>
  <c r="L1195" i="5"/>
  <c r="I1195" i="5"/>
  <c r="H1195" i="5"/>
  <c r="L1194" i="5"/>
  <c r="H1194" i="5"/>
  <c r="I1194" i="5" s="1"/>
  <c r="L1193" i="5"/>
  <c r="I1193" i="5"/>
  <c r="H1193" i="5"/>
  <c r="L1192" i="5"/>
  <c r="H1192" i="5"/>
  <c r="I1192" i="5" s="1"/>
  <c r="L1191" i="5"/>
  <c r="H1191" i="5"/>
  <c r="I1191" i="5" s="1"/>
  <c r="L1190" i="5"/>
  <c r="L1199" i="5" s="1"/>
  <c r="L1200" i="5" s="1"/>
  <c r="I1190" i="5"/>
  <c r="H1190" i="5"/>
  <c r="L1189" i="5"/>
  <c r="H1189" i="5"/>
  <c r="I1189" i="5" s="1"/>
  <c r="K1186" i="5"/>
  <c r="I1186" i="5"/>
  <c r="H1186" i="5"/>
  <c r="K1185" i="5"/>
  <c r="H1185" i="5"/>
  <c r="I1185" i="5" s="1"/>
  <c r="L1184" i="5"/>
  <c r="H1184" i="5"/>
  <c r="I1184" i="5" s="1"/>
  <c r="L1183" i="5"/>
  <c r="I1183" i="5"/>
  <c r="H1183" i="5"/>
  <c r="L1182" i="5"/>
  <c r="H1182" i="5"/>
  <c r="I1182" i="5" s="1"/>
  <c r="L1181" i="5"/>
  <c r="I1181" i="5"/>
  <c r="H1181" i="5"/>
  <c r="L1180" i="5"/>
  <c r="H1180" i="5"/>
  <c r="I1180" i="5" s="1"/>
  <c r="L1179" i="5"/>
  <c r="H1179" i="5"/>
  <c r="I1179" i="5" s="1"/>
  <c r="L1178" i="5"/>
  <c r="I1178" i="5"/>
  <c r="H1178" i="5"/>
  <c r="L1177" i="5"/>
  <c r="H1177" i="5"/>
  <c r="I1177" i="5" s="1"/>
  <c r="L1176" i="5"/>
  <c r="H1176" i="5"/>
  <c r="I1176" i="5" s="1"/>
  <c r="L1175" i="5"/>
  <c r="I1175" i="5"/>
  <c r="H1175" i="5"/>
  <c r="L1174" i="5"/>
  <c r="H1174" i="5"/>
  <c r="I1174" i="5" s="1"/>
  <c r="L1173" i="5"/>
  <c r="I1173" i="5"/>
  <c r="H1173" i="5"/>
  <c r="L1172" i="5"/>
  <c r="H1172" i="5"/>
  <c r="I1172" i="5" s="1"/>
  <c r="L1171" i="5"/>
  <c r="H1171" i="5"/>
  <c r="I1171" i="5" s="1"/>
  <c r="L1170" i="5"/>
  <c r="I1170" i="5"/>
  <c r="H1170" i="5"/>
  <c r="L1169" i="5"/>
  <c r="H1169" i="5"/>
  <c r="I1169" i="5" s="1"/>
  <c r="L1168" i="5"/>
  <c r="H1168" i="5"/>
  <c r="I1168" i="5" s="1"/>
  <c r="L1167" i="5"/>
  <c r="I1167" i="5"/>
  <c r="H1167" i="5"/>
  <c r="L1166" i="5"/>
  <c r="H1166" i="5"/>
  <c r="I1166" i="5" s="1"/>
  <c r="L1165" i="5"/>
  <c r="I1165" i="5"/>
  <c r="H1165" i="5"/>
  <c r="L1164" i="5"/>
  <c r="H1164" i="5"/>
  <c r="I1164" i="5" s="1"/>
  <c r="L1163" i="5"/>
  <c r="H1163" i="5"/>
  <c r="I1163" i="5" s="1"/>
  <c r="L1162" i="5"/>
  <c r="I1162" i="5"/>
  <c r="H1162" i="5"/>
  <c r="L1161" i="5"/>
  <c r="H1161" i="5"/>
  <c r="I1161" i="5" s="1"/>
  <c r="L1160" i="5"/>
  <c r="H1160" i="5"/>
  <c r="I1160" i="5" s="1"/>
  <c r="L1159" i="5"/>
  <c r="I1159" i="5"/>
  <c r="H1159" i="5"/>
  <c r="L1158" i="5"/>
  <c r="H1158" i="5"/>
  <c r="I1158" i="5" s="1"/>
  <c r="L1157" i="5"/>
  <c r="I1157" i="5"/>
  <c r="H1157" i="5"/>
  <c r="L1156" i="5"/>
  <c r="H1156" i="5"/>
  <c r="I1156" i="5" s="1"/>
  <c r="L1155" i="5"/>
  <c r="H1155" i="5"/>
  <c r="I1155" i="5" s="1"/>
  <c r="K1152" i="5"/>
  <c r="I1152" i="5"/>
  <c r="H1152" i="5"/>
  <c r="K1151" i="5"/>
  <c r="H1151" i="5"/>
  <c r="I1151" i="5" s="1"/>
  <c r="L1150" i="5"/>
  <c r="I1150" i="5"/>
  <c r="H1150" i="5"/>
  <c r="L1149" i="5"/>
  <c r="H1149" i="5"/>
  <c r="I1149" i="5" s="1"/>
  <c r="L1148" i="5"/>
  <c r="H1148" i="5"/>
  <c r="I1148" i="5" s="1"/>
  <c r="L1147" i="5"/>
  <c r="I1147" i="5"/>
  <c r="H1147" i="5"/>
  <c r="L1146" i="5"/>
  <c r="H1146" i="5"/>
  <c r="I1146" i="5" s="1"/>
  <c r="L1145" i="5"/>
  <c r="I1145" i="5"/>
  <c r="H1145" i="5"/>
  <c r="L1144" i="5"/>
  <c r="H1144" i="5"/>
  <c r="I1144" i="5" s="1"/>
  <c r="L1143" i="5"/>
  <c r="H1143" i="5"/>
  <c r="I1143" i="5" s="1"/>
  <c r="L1142" i="5"/>
  <c r="I1142" i="5"/>
  <c r="H1142" i="5"/>
  <c r="L1141" i="5"/>
  <c r="H1141" i="5"/>
  <c r="I1141" i="5" s="1"/>
  <c r="L1140" i="5"/>
  <c r="H1140" i="5"/>
  <c r="I1140" i="5" s="1"/>
  <c r="L1139" i="5"/>
  <c r="I1139" i="5"/>
  <c r="H1139" i="5"/>
  <c r="L1138" i="5"/>
  <c r="H1138" i="5"/>
  <c r="I1138" i="5" s="1"/>
  <c r="L1137" i="5"/>
  <c r="I1137" i="5"/>
  <c r="H1137" i="5"/>
  <c r="L1136" i="5"/>
  <c r="H1136" i="5"/>
  <c r="I1136" i="5" s="1"/>
  <c r="L1135" i="5"/>
  <c r="H1135" i="5"/>
  <c r="I1135" i="5" s="1"/>
  <c r="L1134" i="5"/>
  <c r="I1134" i="5"/>
  <c r="H1134" i="5"/>
  <c r="L1133" i="5"/>
  <c r="H1133" i="5"/>
  <c r="I1133" i="5" s="1"/>
  <c r="L1132" i="5"/>
  <c r="H1132" i="5"/>
  <c r="I1132" i="5" s="1"/>
  <c r="L1131" i="5"/>
  <c r="I1131" i="5"/>
  <c r="H1131" i="5"/>
  <c r="L1130" i="5"/>
  <c r="H1130" i="5"/>
  <c r="I1130" i="5" s="1"/>
  <c r="L1129" i="5"/>
  <c r="I1129" i="5"/>
  <c r="H1129" i="5"/>
  <c r="L1128" i="5"/>
  <c r="H1128" i="5"/>
  <c r="I1128" i="5" s="1"/>
  <c r="L1127" i="5"/>
  <c r="H1127" i="5"/>
  <c r="I1127" i="5" s="1"/>
  <c r="L1126" i="5"/>
  <c r="I1126" i="5"/>
  <c r="H1126" i="5"/>
  <c r="L1125" i="5"/>
  <c r="H1125" i="5"/>
  <c r="I1125" i="5" s="1"/>
  <c r="L1124" i="5"/>
  <c r="H1124" i="5"/>
  <c r="I1124" i="5" s="1"/>
  <c r="L1123" i="5"/>
  <c r="H1123" i="5"/>
  <c r="I1123" i="5" s="1"/>
  <c r="L1122" i="5"/>
  <c r="H1122" i="5"/>
  <c r="I1122" i="5" s="1"/>
  <c r="L1121" i="5"/>
  <c r="I1121" i="5"/>
  <c r="H1121" i="5"/>
  <c r="H1118" i="5"/>
  <c r="I1118" i="5" s="1"/>
  <c r="K1117" i="5"/>
  <c r="K1118" i="5" s="1"/>
  <c r="I1117" i="5"/>
  <c r="H1117" i="5"/>
  <c r="L1116" i="5"/>
  <c r="H1116" i="5"/>
  <c r="I1116" i="5" s="1"/>
  <c r="L1115" i="5"/>
  <c r="H1115" i="5"/>
  <c r="I1115" i="5" s="1"/>
  <c r="L1114" i="5"/>
  <c r="I1114" i="5"/>
  <c r="H1114" i="5"/>
  <c r="L1113" i="5"/>
  <c r="H1113" i="5"/>
  <c r="I1113" i="5" s="1"/>
  <c r="L1112" i="5"/>
  <c r="I1112" i="5"/>
  <c r="H1112" i="5"/>
  <c r="L1111" i="5"/>
  <c r="H1111" i="5"/>
  <c r="I1111" i="5" s="1"/>
  <c r="L1110" i="5"/>
  <c r="H1110" i="5"/>
  <c r="I1110" i="5" s="1"/>
  <c r="L1109" i="5"/>
  <c r="I1109" i="5"/>
  <c r="H1109" i="5"/>
  <c r="L1108" i="5"/>
  <c r="H1108" i="5"/>
  <c r="I1108" i="5" s="1"/>
  <c r="L1107" i="5"/>
  <c r="H1107" i="5"/>
  <c r="I1107" i="5" s="1"/>
  <c r="L1106" i="5"/>
  <c r="I1106" i="5"/>
  <c r="H1106" i="5"/>
  <c r="L1105" i="5"/>
  <c r="H1105" i="5"/>
  <c r="I1105" i="5" s="1"/>
  <c r="L1104" i="5"/>
  <c r="H1104" i="5"/>
  <c r="I1104" i="5" s="1"/>
  <c r="L1103" i="5"/>
  <c r="H1103" i="5"/>
  <c r="I1103" i="5" s="1"/>
  <c r="L1102" i="5"/>
  <c r="H1102" i="5"/>
  <c r="I1102" i="5" s="1"/>
  <c r="L1101" i="5"/>
  <c r="I1101" i="5"/>
  <c r="H1101" i="5"/>
  <c r="L1100" i="5"/>
  <c r="H1100" i="5"/>
  <c r="I1100" i="5" s="1"/>
  <c r="L1099" i="5"/>
  <c r="H1099" i="5"/>
  <c r="I1099" i="5" s="1"/>
  <c r="L1098" i="5"/>
  <c r="I1098" i="5"/>
  <c r="H1098" i="5"/>
  <c r="L1097" i="5"/>
  <c r="H1097" i="5"/>
  <c r="I1097" i="5" s="1"/>
  <c r="L1096" i="5"/>
  <c r="I1096" i="5"/>
  <c r="H1096" i="5"/>
  <c r="L1095" i="5"/>
  <c r="H1095" i="5"/>
  <c r="I1095" i="5" s="1"/>
  <c r="L1094" i="5"/>
  <c r="H1094" i="5"/>
  <c r="I1094" i="5" s="1"/>
  <c r="L1093" i="5"/>
  <c r="I1093" i="5"/>
  <c r="H1093" i="5"/>
  <c r="L1092" i="5"/>
  <c r="H1092" i="5"/>
  <c r="I1092" i="5" s="1"/>
  <c r="L1091" i="5"/>
  <c r="H1091" i="5"/>
  <c r="I1091" i="5" s="1"/>
  <c r="L1090" i="5"/>
  <c r="I1090" i="5"/>
  <c r="H1090" i="5"/>
  <c r="L1089" i="5"/>
  <c r="H1089" i="5"/>
  <c r="I1089" i="5" s="1"/>
  <c r="L1088" i="5"/>
  <c r="H1088" i="5"/>
  <c r="I1088" i="5" s="1"/>
  <c r="L1087" i="5"/>
  <c r="H1087" i="5"/>
  <c r="I1087" i="5" s="1"/>
  <c r="L1086" i="5"/>
  <c r="H1086" i="5"/>
  <c r="I1086" i="5" s="1"/>
  <c r="K1083" i="5"/>
  <c r="I1083" i="5"/>
  <c r="H1083" i="5"/>
  <c r="K1082" i="5"/>
  <c r="H1082" i="5"/>
  <c r="I1082" i="5" s="1"/>
  <c r="L1081" i="5"/>
  <c r="I1081" i="5"/>
  <c r="H1081" i="5"/>
  <c r="L1080" i="5"/>
  <c r="H1080" i="5"/>
  <c r="I1080" i="5" s="1"/>
  <c r="L1079" i="5"/>
  <c r="H1079" i="5"/>
  <c r="I1079" i="5" s="1"/>
  <c r="L1078" i="5"/>
  <c r="I1078" i="5"/>
  <c r="H1078" i="5"/>
  <c r="L1077" i="5"/>
  <c r="H1077" i="5"/>
  <c r="I1077" i="5" s="1"/>
  <c r="L1076" i="5"/>
  <c r="I1076" i="5"/>
  <c r="H1076" i="5"/>
  <c r="L1075" i="5"/>
  <c r="I1075" i="5"/>
  <c r="H1075" i="5"/>
  <c r="L1074" i="5"/>
  <c r="H1074" i="5"/>
  <c r="I1074" i="5" s="1"/>
  <c r="L1073" i="5"/>
  <c r="I1073" i="5"/>
  <c r="H1073" i="5"/>
  <c r="L1072" i="5"/>
  <c r="H1072" i="5"/>
  <c r="I1072" i="5" s="1"/>
  <c r="L1071" i="5"/>
  <c r="H1071" i="5"/>
  <c r="I1071" i="5" s="1"/>
  <c r="L1070" i="5"/>
  <c r="I1070" i="5"/>
  <c r="H1070" i="5"/>
  <c r="L1069" i="5"/>
  <c r="H1069" i="5"/>
  <c r="I1069" i="5" s="1"/>
  <c r="L1068" i="5"/>
  <c r="I1068" i="5"/>
  <c r="H1068" i="5"/>
  <c r="L1067" i="5"/>
  <c r="H1067" i="5"/>
  <c r="I1067" i="5" s="1"/>
  <c r="L1066" i="5"/>
  <c r="H1066" i="5"/>
  <c r="I1066" i="5" s="1"/>
  <c r="L1065" i="5"/>
  <c r="I1065" i="5"/>
  <c r="H1065" i="5"/>
  <c r="L1064" i="5"/>
  <c r="H1064" i="5"/>
  <c r="I1064" i="5" s="1"/>
  <c r="L1063" i="5"/>
  <c r="H1063" i="5"/>
  <c r="I1063" i="5" s="1"/>
  <c r="L1062" i="5"/>
  <c r="I1062" i="5"/>
  <c r="H1062" i="5"/>
  <c r="L1061" i="5"/>
  <c r="H1061" i="5"/>
  <c r="I1061" i="5" s="1"/>
  <c r="L1060" i="5"/>
  <c r="H1060" i="5"/>
  <c r="I1060" i="5" s="1"/>
  <c r="L1059" i="5"/>
  <c r="H1059" i="5"/>
  <c r="I1059" i="5" s="1"/>
  <c r="H1056" i="5"/>
  <c r="I1056" i="5" s="1"/>
  <c r="L1055" i="5"/>
  <c r="L1056" i="5" s="1"/>
  <c r="K1055" i="5"/>
  <c r="K1056" i="5" s="1"/>
  <c r="H1055" i="5"/>
  <c r="I1055" i="5" s="1"/>
  <c r="L1054" i="5"/>
  <c r="H1054" i="5"/>
  <c r="I1054" i="5" s="1"/>
  <c r="L1053" i="5"/>
  <c r="I1053" i="5"/>
  <c r="H1053" i="5"/>
  <c r="L1052" i="5"/>
  <c r="I1052" i="5"/>
  <c r="H1052" i="5"/>
  <c r="L1051" i="5"/>
  <c r="H1051" i="5"/>
  <c r="I1051" i="5" s="1"/>
  <c r="I1050" i="5"/>
  <c r="H1050" i="5"/>
  <c r="H1047" i="5"/>
  <c r="I1047" i="5" s="1"/>
  <c r="K1046" i="5"/>
  <c r="K1047" i="5" s="1"/>
  <c r="I1046" i="5"/>
  <c r="H1046" i="5"/>
  <c r="L1045" i="5"/>
  <c r="I1045" i="5"/>
  <c r="H1045" i="5"/>
  <c r="L1044" i="5"/>
  <c r="H1044" i="5"/>
  <c r="I1044" i="5" s="1"/>
  <c r="L1043" i="5"/>
  <c r="I1043" i="5"/>
  <c r="H1043" i="5"/>
  <c r="L1042" i="5"/>
  <c r="H1042" i="5"/>
  <c r="I1042" i="5" s="1"/>
  <c r="L1041" i="5"/>
  <c r="I1041" i="5"/>
  <c r="H1041" i="5"/>
  <c r="L1040" i="5"/>
  <c r="H1040" i="5"/>
  <c r="I1040" i="5" s="1"/>
  <c r="L1039" i="5"/>
  <c r="H1039" i="5"/>
  <c r="I1039" i="5" s="1"/>
  <c r="L1038" i="5"/>
  <c r="I1038" i="5"/>
  <c r="H1038" i="5"/>
  <c r="L1037" i="5"/>
  <c r="I1037" i="5"/>
  <c r="H1037" i="5"/>
  <c r="L1036" i="5"/>
  <c r="H1036" i="5"/>
  <c r="I1036" i="5" s="1"/>
  <c r="L1035" i="5"/>
  <c r="I1035" i="5"/>
  <c r="H1035" i="5"/>
  <c r="L1034" i="5"/>
  <c r="H1034" i="5"/>
  <c r="I1034" i="5" s="1"/>
  <c r="L1033" i="5"/>
  <c r="I1033" i="5"/>
  <c r="H1033" i="5"/>
  <c r="L1032" i="5"/>
  <c r="H1032" i="5"/>
  <c r="I1032" i="5" s="1"/>
  <c r="L1031" i="5"/>
  <c r="H1031" i="5"/>
  <c r="I1031" i="5" s="1"/>
  <c r="L1030" i="5"/>
  <c r="I1030" i="5"/>
  <c r="H1030" i="5"/>
  <c r="L1029" i="5"/>
  <c r="I1029" i="5"/>
  <c r="H1029" i="5"/>
  <c r="L1028" i="5"/>
  <c r="H1028" i="5"/>
  <c r="I1028" i="5" s="1"/>
  <c r="L1027" i="5"/>
  <c r="I1027" i="5"/>
  <c r="H1027" i="5"/>
  <c r="L1026" i="5"/>
  <c r="H1026" i="5"/>
  <c r="I1026" i="5" s="1"/>
  <c r="L1025" i="5"/>
  <c r="I1025" i="5"/>
  <c r="H1025" i="5"/>
  <c r="L1024" i="5"/>
  <c r="H1024" i="5"/>
  <c r="I1024" i="5" s="1"/>
  <c r="L1023" i="5"/>
  <c r="H1023" i="5"/>
  <c r="I1023" i="5" s="1"/>
  <c r="L1022" i="5"/>
  <c r="I1022" i="5"/>
  <c r="H1022" i="5"/>
  <c r="L1021" i="5"/>
  <c r="I1021" i="5"/>
  <c r="H1021" i="5"/>
  <c r="L1020" i="5"/>
  <c r="H1020" i="5"/>
  <c r="I1020" i="5" s="1"/>
  <c r="L1019" i="5"/>
  <c r="I1019" i="5"/>
  <c r="H1019" i="5"/>
  <c r="L1018" i="5"/>
  <c r="H1018" i="5"/>
  <c r="I1018" i="5" s="1"/>
  <c r="L1017" i="5"/>
  <c r="I1017" i="5"/>
  <c r="H1017" i="5"/>
  <c r="I1014" i="5"/>
  <c r="H1014" i="5"/>
  <c r="K1013" i="5"/>
  <c r="K1014" i="5" s="1"/>
  <c r="H1013" i="5"/>
  <c r="I1013" i="5" s="1"/>
  <c r="L1012" i="5"/>
  <c r="H1012" i="5"/>
  <c r="I1012" i="5" s="1"/>
  <c r="L1011" i="5"/>
  <c r="H1011" i="5"/>
  <c r="I1011" i="5" s="1"/>
  <c r="L1010" i="5"/>
  <c r="I1010" i="5"/>
  <c r="H1010" i="5"/>
  <c r="L1009" i="5"/>
  <c r="I1009" i="5"/>
  <c r="H1009" i="5"/>
  <c r="L1008" i="5"/>
  <c r="H1008" i="5"/>
  <c r="I1008" i="5" s="1"/>
  <c r="L1007" i="5"/>
  <c r="I1007" i="5"/>
  <c r="H1007" i="5"/>
  <c r="L1006" i="5"/>
  <c r="H1006" i="5"/>
  <c r="I1006" i="5" s="1"/>
  <c r="L1005" i="5"/>
  <c r="H1005" i="5"/>
  <c r="I1005" i="5" s="1"/>
  <c r="L1004" i="5"/>
  <c r="H1004" i="5"/>
  <c r="I1004" i="5" s="1"/>
  <c r="L1003" i="5"/>
  <c r="H1003" i="5"/>
  <c r="I1003" i="5" s="1"/>
  <c r="L1002" i="5"/>
  <c r="I1002" i="5"/>
  <c r="H1002" i="5"/>
  <c r="L1001" i="5"/>
  <c r="I1001" i="5"/>
  <c r="H1001" i="5"/>
  <c r="L1000" i="5"/>
  <c r="H1000" i="5"/>
  <c r="I1000" i="5" s="1"/>
  <c r="L999" i="5"/>
  <c r="I999" i="5"/>
  <c r="H999" i="5"/>
  <c r="L998" i="5"/>
  <c r="H998" i="5"/>
  <c r="I998" i="5" s="1"/>
  <c r="L997" i="5"/>
  <c r="H997" i="5"/>
  <c r="I997" i="5" s="1"/>
  <c r="L996" i="5"/>
  <c r="L1013" i="5" s="1"/>
  <c r="L1014" i="5" s="1"/>
  <c r="H996" i="5"/>
  <c r="I996" i="5" s="1"/>
  <c r="H993" i="5"/>
  <c r="I993" i="5" s="1"/>
  <c r="K992" i="5"/>
  <c r="K993" i="5" s="1"/>
  <c r="H992" i="5"/>
  <c r="I992" i="5" s="1"/>
  <c r="L991" i="5"/>
  <c r="H991" i="5"/>
  <c r="I991" i="5" s="1"/>
  <c r="L990" i="5"/>
  <c r="I990" i="5"/>
  <c r="H990" i="5"/>
  <c r="L989" i="5"/>
  <c r="I989" i="5"/>
  <c r="H989" i="5"/>
  <c r="L988" i="5"/>
  <c r="H988" i="5"/>
  <c r="I988" i="5" s="1"/>
  <c r="L987" i="5"/>
  <c r="I987" i="5"/>
  <c r="H987" i="5"/>
  <c r="L986" i="5"/>
  <c r="H986" i="5"/>
  <c r="I986" i="5" s="1"/>
  <c r="L985" i="5"/>
  <c r="H985" i="5"/>
  <c r="I985" i="5" s="1"/>
  <c r="L984" i="5"/>
  <c r="H984" i="5"/>
  <c r="I984" i="5" s="1"/>
  <c r="L983" i="5"/>
  <c r="H983" i="5"/>
  <c r="I983" i="5" s="1"/>
  <c r="L982" i="5"/>
  <c r="I982" i="5"/>
  <c r="H982" i="5"/>
  <c r="L981" i="5"/>
  <c r="I981" i="5"/>
  <c r="H981" i="5"/>
  <c r="L980" i="5"/>
  <c r="H980" i="5"/>
  <c r="I980" i="5" s="1"/>
  <c r="L979" i="5"/>
  <c r="I979" i="5"/>
  <c r="H979" i="5"/>
  <c r="L978" i="5"/>
  <c r="H978" i="5"/>
  <c r="I978" i="5" s="1"/>
  <c r="L977" i="5"/>
  <c r="H977" i="5"/>
  <c r="I977" i="5" s="1"/>
  <c r="L976" i="5"/>
  <c r="H976" i="5"/>
  <c r="I976" i="5" s="1"/>
  <c r="L975" i="5"/>
  <c r="H975" i="5"/>
  <c r="I975" i="5" s="1"/>
  <c r="L974" i="5"/>
  <c r="I974" i="5"/>
  <c r="H974" i="5"/>
  <c r="L973" i="5"/>
  <c r="I973" i="5"/>
  <c r="H973" i="5"/>
  <c r="L972" i="5"/>
  <c r="H972" i="5"/>
  <c r="I972" i="5" s="1"/>
  <c r="L971" i="5"/>
  <c r="L992" i="5" s="1"/>
  <c r="L993" i="5" s="1"/>
  <c r="I971" i="5"/>
  <c r="H971" i="5"/>
  <c r="L970" i="5"/>
  <c r="H970" i="5"/>
  <c r="I970" i="5" s="1"/>
  <c r="L969" i="5"/>
  <c r="H969" i="5"/>
  <c r="I969" i="5" s="1"/>
  <c r="L968" i="5"/>
  <c r="H968" i="5"/>
  <c r="I968" i="5" s="1"/>
  <c r="L967" i="5"/>
  <c r="H967" i="5"/>
  <c r="I967" i="5" s="1"/>
  <c r="K963" i="5"/>
  <c r="I963" i="5"/>
  <c r="H963" i="5"/>
  <c r="K962" i="5"/>
  <c r="H962" i="5"/>
  <c r="I962" i="5" s="1"/>
  <c r="L961" i="5"/>
  <c r="I961" i="5"/>
  <c r="H961" i="5"/>
  <c r="L960" i="5"/>
  <c r="I960" i="5"/>
  <c r="H960" i="5"/>
  <c r="L959" i="5"/>
  <c r="H959" i="5"/>
  <c r="I959" i="5" s="1"/>
  <c r="L958" i="5"/>
  <c r="I958" i="5"/>
  <c r="H958" i="5"/>
  <c r="L957" i="5"/>
  <c r="H957" i="5"/>
  <c r="I957" i="5" s="1"/>
  <c r="L956" i="5"/>
  <c r="I956" i="5"/>
  <c r="H956" i="5"/>
  <c r="L955" i="5"/>
  <c r="H955" i="5"/>
  <c r="I955" i="5" s="1"/>
  <c r="L954" i="5"/>
  <c r="H954" i="5"/>
  <c r="I954" i="5" s="1"/>
  <c r="L953" i="5"/>
  <c r="I953" i="5"/>
  <c r="H953" i="5"/>
  <c r="L952" i="5"/>
  <c r="I952" i="5"/>
  <c r="H952" i="5"/>
  <c r="L951" i="5"/>
  <c r="H951" i="5"/>
  <c r="I951" i="5" s="1"/>
  <c r="L950" i="5"/>
  <c r="I950" i="5"/>
  <c r="H950" i="5"/>
  <c r="L949" i="5"/>
  <c r="H949" i="5"/>
  <c r="I949" i="5" s="1"/>
  <c r="L948" i="5"/>
  <c r="H948" i="5"/>
  <c r="I948" i="5" s="1"/>
  <c r="L947" i="5"/>
  <c r="H947" i="5"/>
  <c r="I947" i="5" s="1"/>
  <c r="L946" i="5"/>
  <c r="H946" i="5"/>
  <c r="I946" i="5" s="1"/>
  <c r="L945" i="5"/>
  <c r="L962" i="5" s="1"/>
  <c r="L963" i="5" s="1"/>
  <c r="I945" i="5"/>
  <c r="H945" i="5"/>
  <c r="L944" i="5"/>
  <c r="I944" i="5"/>
  <c r="H944" i="5"/>
  <c r="K941" i="5"/>
  <c r="I941" i="5"/>
  <c r="H941" i="5"/>
  <c r="K940" i="5"/>
  <c r="I940" i="5"/>
  <c r="H940" i="5"/>
  <c r="L939" i="5"/>
  <c r="H939" i="5"/>
  <c r="I939" i="5" s="1"/>
  <c r="L938" i="5"/>
  <c r="I938" i="5"/>
  <c r="H938" i="5"/>
  <c r="L937" i="5"/>
  <c r="H937" i="5"/>
  <c r="I937" i="5" s="1"/>
  <c r="L936" i="5"/>
  <c r="H936" i="5"/>
  <c r="I936" i="5" s="1"/>
  <c r="L935" i="5"/>
  <c r="H935" i="5"/>
  <c r="I935" i="5" s="1"/>
  <c r="L934" i="5"/>
  <c r="H934" i="5"/>
  <c r="I934" i="5" s="1"/>
  <c r="L933" i="5"/>
  <c r="I933" i="5"/>
  <c r="H933" i="5"/>
  <c r="L932" i="5"/>
  <c r="I932" i="5"/>
  <c r="H932" i="5"/>
  <c r="L931" i="5"/>
  <c r="H931" i="5"/>
  <c r="I931" i="5" s="1"/>
  <c r="L930" i="5"/>
  <c r="I930" i="5"/>
  <c r="H930" i="5"/>
  <c r="L929" i="5"/>
  <c r="H929" i="5"/>
  <c r="I929" i="5" s="1"/>
  <c r="L928" i="5"/>
  <c r="H928" i="5"/>
  <c r="I928" i="5" s="1"/>
  <c r="L927" i="5"/>
  <c r="H927" i="5"/>
  <c r="I927" i="5" s="1"/>
  <c r="L926" i="5"/>
  <c r="H926" i="5"/>
  <c r="I926" i="5" s="1"/>
  <c r="L925" i="5"/>
  <c r="I925" i="5"/>
  <c r="H925" i="5"/>
  <c r="L924" i="5"/>
  <c r="I924" i="5"/>
  <c r="H924" i="5"/>
  <c r="L923" i="5"/>
  <c r="H923" i="5"/>
  <c r="I923" i="5" s="1"/>
  <c r="L922" i="5"/>
  <c r="L940" i="5" s="1"/>
  <c r="L941" i="5" s="1"/>
  <c r="I922" i="5"/>
  <c r="H922" i="5"/>
  <c r="H919" i="5"/>
  <c r="I919" i="5" s="1"/>
  <c r="K918" i="5"/>
  <c r="K919" i="5" s="1"/>
  <c r="I918" i="5"/>
  <c r="H918" i="5"/>
  <c r="L917" i="5"/>
  <c r="H917" i="5"/>
  <c r="I917" i="5" s="1"/>
  <c r="L916" i="5"/>
  <c r="I916" i="5"/>
  <c r="H916" i="5"/>
  <c r="L915" i="5"/>
  <c r="H915" i="5"/>
  <c r="I915" i="5" s="1"/>
  <c r="L914" i="5"/>
  <c r="H914" i="5"/>
  <c r="I914" i="5" s="1"/>
  <c r="L913" i="5"/>
  <c r="I913" i="5"/>
  <c r="H913" i="5"/>
  <c r="L912" i="5"/>
  <c r="I912" i="5"/>
  <c r="H912" i="5"/>
  <c r="L911" i="5"/>
  <c r="H911" i="5"/>
  <c r="I911" i="5" s="1"/>
  <c r="L910" i="5"/>
  <c r="I910" i="5"/>
  <c r="H910" i="5"/>
  <c r="L909" i="5"/>
  <c r="H909" i="5"/>
  <c r="I909" i="5" s="1"/>
  <c r="L908" i="5"/>
  <c r="I908" i="5"/>
  <c r="H908" i="5"/>
  <c r="L907" i="5"/>
  <c r="H907" i="5"/>
  <c r="I907" i="5" s="1"/>
  <c r="L906" i="5"/>
  <c r="H906" i="5"/>
  <c r="I906" i="5" s="1"/>
  <c r="L905" i="5"/>
  <c r="I905" i="5"/>
  <c r="H905" i="5"/>
  <c r="L904" i="5"/>
  <c r="I904" i="5"/>
  <c r="H904" i="5"/>
  <c r="L903" i="5"/>
  <c r="H903" i="5"/>
  <c r="I903" i="5" s="1"/>
  <c r="L902" i="5"/>
  <c r="I902" i="5"/>
  <c r="H902" i="5"/>
  <c r="L901" i="5"/>
  <c r="H901" i="5"/>
  <c r="I901" i="5" s="1"/>
  <c r="L900" i="5"/>
  <c r="I900" i="5"/>
  <c r="H900" i="5"/>
  <c r="L899" i="5"/>
  <c r="H899" i="5"/>
  <c r="I899" i="5" s="1"/>
  <c r="L898" i="5"/>
  <c r="H898" i="5"/>
  <c r="I898" i="5" s="1"/>
  <c r="L897" i="5"/>
  <c r="I897" i="5"/>
  <c r="H897" i="5"/>
  <c r="L896" i="5"/>
  <c r="I896" i="5"/>
  <c r="H896" i="5"/>
  <c r="L895" i="5"/>
  <c r="H895" i="5"/>
  <c r="I895" i="5" s="1"/>
  <c r="L894" i="5"/>
  <c r="I894" i="5"/>
  <c r="H894" i="5"/>
  <c r="L893" i="5"/>
  <c r="H893" i="5"/>
  <c r="I893" i="5" s="1"/>
  <c r="L892" i="5"/>
  <c r="I892" i="5"/>
  <c r="H892" i="5"/>
  <c r="L891" i="5"/>
  <c r="H891" i="5"/>
  <c r="I891" i="5" s="1"/>
  <c r="L890" i="5"/>
  <c r="H890" i="5"/>
  <c r="I890" i="5" s="1"/>
  <c r="L889" i="5"/>
  <c r="I889" i="5"/>
  <c r="H889" i="5"/>
  <c r="L888" i="5"/>
  <c r="I888" i="5"/>
  <c r="H888" i="5"/>
  <c r="L887" i="5"/>
  <c r="H887" i="5"/>
  <c r="I887" i="5" s="1"/>
  <c r="L886" i="5"/>
  <c r="L918" i="5" s="1"/>
  <c r="L919" i="5" s="1"/>
  <c r="I886" i="5"/>
  <c r="H886" i="5"/>
  <c r="L885" i="5"/>
  <c r="H885" i="5"/>
  <c r="I885" i="5" s="1"/>
  <c r="L884" i="5"/>
  <c r="H884" i="5"/>
  <c r="I884" i="5" s="1"/>
  <c r="L883" i="5"/>
  <c r="H883" i="5"/>
  <c r="I883" i="5" s="1"/>
  <c r="H880" i="5"/>
  <c r="I880" i="5" s="1"/>
  <c r="K879" i="5"/>
  <c r="K880" i="5" s="1"/>
  <c r="H879" i="5"/>
  <c r="I879" i="5" s="1"/>
  <c r="L878" i="5"/>
  <c r="H878" i="5"/>
  <c r="I878" i="5" s="1"/>
  <c r="L877" i="5"/>
  <c r="I877" i="5"/>
  <c r="H877" i="5"/>
  <c r="L876" i="5"/>
  <c r="I876" i="5"/>
  <c r="H876" i="5"/>
  <c r="L875" i="5"/>
  <c r="H875" i="5"/>
  <c r="I875" i="5" s="1"/>
  <c r="L874" i="5"/>
  <c r="I874" i="5"/>
  <c r="H874" i="5"/>
  <c r="L873" i="5"/>
  <c r="H873" i="5"/>
  <c r="I873" i="5" s="1"/>
  <c r="L872" i="5"/>
  <c r="H872" i="5"/>
  <c r="I872" i="5" s="1"/>
  <c r="L871" i="5"/>
  <c r="H871" i="5"/>
  <c r="I871" i="5" s="1"/>
  <c r="L870" i="5"/>
  <c r="H870" i="5"/>
  <c r="I870" i="5" s="1"/>
  <c r="L869" i="5"/>
  <c r="I869" i="5"/>
  <c r="H869" i="5"/>
  <c r="L868" i="5"/>
  <c r="I868" i="5"/>
  <c r="H868" i="5"/>
  <c r="L867" i="5"/>
  <c r="H867" i="5"/>
  <c r="I867" i="5" s="1"/>
  <c r="L866" i="5"/>
  <c r="I866" i="5"/>
  <c r="H866" i="5"/>
  <c r="L865" i="5"/>
  <c r="H865" i="5"/>
  <c r="I865" i="5" s="1"/>
  <c r="L864" i="5"/>
  <c r="I864" i="5"/>
  <c r="H864" i="5"/>
  <c r="L863" i="5"/>
  <c r="H863" i="5"/>
  <c r="I863" i="5" s="1"/>
  <c r="L862" i="5"/>
  <c r="H862" i="5"/>
  <c r="I862" i="5" s="1"/>
  <c r="L861" i="5"/>
  <c r="I861" i="5"/>
  <c r="H861" i="5"/>
  <c r="L860" i="5"/>
  <c r="I860" i="5"/>
  <c r="H860" i="5"/>
  <c r="L859" i="5"/>
  <c r="H859" i="5"/>
  <c r="I859" i="5" s="1"/>
  <c r="L858" i="5"/>
  <c r="L879" i="5" s="1"/>
  <c r="L880" i="5" s="1"/>
  <c r="I858" i="5"/>
  <c r="H858" i="5"/>
  <c r="L857" i="5"/>
  <c r="H857" i="5"/>
  <c r="I857" i="5" s="1"/>
  <c r="L856" i="5"/>
  <c r="H856" i="5"/>
  <c r="I856" i="5" s="1"/>
  <c r="L855" i="5"/>
  <c r="H855" i="5"/>
  <c r="I855" i="5" s="1"/>
  <c r="L854" i="5"/>
  <c r="H854" i="5"/>
  <c r="I854" i="5" s="1"/>
  <c r="L853" i="5"/>
  <c r="I853" i="5"/>
  <c r="H853" i="5"/>
  <c r="H850" i="5"/>
  <c r="I850" i="5" s="1"/>
  <c r="K849" i="5"/>
  <c r="K850" i="5" s="1"/>
  <c r="I849" i="5"/>
  <c r="H849" i="5"/>
  <c r="L848" i="5"/>
  <c r="I848" i="5"/>
  <c r="H848" i="5"/>
  <c r="L847" i="5"/>
  <c r="H847" i="5"/>
  <c r="I847" i="5" s="1"/>
  <c r="L846" i="5"/>
  <c r="I846" i="5"/>
  <c r="H846" i="5"/>
  <c r="L845" i="5"/>
  <c r="H845" i="5"/>
  <c r="I845" i="5" s="1"/>
  <c r="L844" i="5"/>
  <c r="H844" i="5"/>
  <c r="I844" i="5" s="1"/>
  <c r="L843" i="5"/>
  <c r="H843" i="5"/>
  <c r="I843" i="5" s="1"/>
  <c r="L842" i="5"/>
  <c r="H842" i="5"/>
  <c r="I842" i="5" s="1"/>
  <c r="L841" i="5"/>
  <c r="I841" i="5"/>
  <c r="H841" i="5"/>
  <c r="L840" i="5"/>
  <c r="I840" i="5"/>
  <c r="H840" i="5"/>
  <c r="L839" i="5"/>
  <c r="H839" i="5"/>
  <c r="I839" i="5" s="1"/>
  <c r="L838" i="5"/>
  <c r="I838" i="5"/>
  <c r="H838" i="5"/>
  <c r="L837" i="5"/>
  <c r="H837" i="5"/>
  <c r="I837" i="5" s="1"/>
  <c r="L836" i="5"/>
  <c r="I836" i="5"/>
  <c r="H836" i="5"/>
  <c r="L835" i="5"/>
  <c r="H835" i="5"/>
  <c r="I835" i="5" s="1"/>
  <c r="L834" i="5"/>
  <c r="H834" i="5"/>
  <c r="I834" i="5" s="1"/>
  <c r="L833" i="5"/>
  <c r="H833" i="5"/>
  <c r="I833" i="5" s="1"/>
  <c r="L832" i="5"/>
  <c r="I832" i="5"/>
  <c r="H832" i="5"/>
  <c r="L831" i="5"/>
  <c r="H831" i="5"/>
  <c r="I831" i="5" s="1"/>
  <c r="L830" i="5"/>
  <c r="I830" i="5"/>
  <c r="H830" i="5"/>
  <c r="L829" i="5"/>
  <c r="H829" i="5"/>
  <c r="I829" i="5" s="1"/>
  <c r="L828" i="5"/>
  <c r="H828" i="5"/>
  <c r="I828" i="5" s="1"/>
  <c r="L827" i="5"/>
  <c r="H827" i="5"/>
  <c r="I827" i="5" s="1"/>
  <c r="L826" i="5"/>
  <c r="H826" i="5"/>
  <c r="I826" i="5" s="1"/>
  <c r="L825" i="5"/>
  <c r="H825" i="5"/>
  <c r="I825" i="5" s="1"/>
  <c r="L824" i="5"/>
  <c r="I824" i="5"/>
  <c r="H824" i="5"/>
  <c r="L823" i="5"/>
  <c r="H823" i="5"/>
  <c r="I823" i="5" s="1"/>
  <c r="L822" i="5"/>
  <c r="I822" i="5"/>
  <c r="H822" i="5"/>
  <c r="L821" i="5"/>
  <c r="H821" i="5"/>
  <c r="I821" i="5" s="1"/>
  <c r="L820" i="5"/>
  <c r="I820" i="5"/>
  <c r="H820" i="5"/>
  <c r="L819" i="5"/>
  <c r="H819" i="5"/>
  <c r="I819" i="5" s="1"/>
  <c r="H816" i="5"/>
  <c r="I816" i="5" s="1"/>
  <c r="K815" i="5"/>
  <c r="K816" i="5" s="1"/>
  <c r="H815" i="5"/>
  <c r="I815" i="5" s="1"/>
  <c r="L814" i="5"/>
  <c r="H814" i="5"/>
  <c r="I814" i="5" s="1"/>
  <c r="L813" i="5"/>
  <c r="H813" i="5"/>
  <c r="I813" i="5" s="1"/>
  <c r="L812" i="5"/>
  <c r="I812" i="5"/>
  <c r="H812" i="5"/>
  <c r="L811" i="5"/>
  <c r="H811" i="5"/>
  <c r="I811" i="5" s="1"/>
  <c r="L810" i="5"/>
  <c r="L815" i="5" s="1"/>
  <c r="L816" i="5" s="1"/>
  <c r="H810" i="5"/>
  <c r="I810" i="5" s="1"/>
  <c r="L809" i="5"/>
  <c r="H809" i="5"/>
  <c r="I809" i="5" s="1"/>
  <c r="H808" i="5"/>
  <c r="I808" i="5" s="1"/>
  <c r="H805" i="5"/>
  <c r="I805" i="5" s="1"/>
  <c r="K804" i="5"/>
  <c r="K805" i="5" s="1"/>
  <c r="H804" i="5"/>
  <c r="I804" i="5" s="1"/>
  <c r="L803" i="5"/>
  <c r="H803" i="5"/>
  <c r="I803" i="5" s="1"/>
  <c r="L802" i="5"/>
  <c r="H802" i="5"/>
  <c r="I802" i="5" s="1"/>
  <c r="L801" i="5"/>
  <c r="H801" i="5"/>
  <c r="I801" i="5" s="1"/>
  <c r="L800" i="5"/>
  <c r="H800" i="5"/>
  <c r="I800" i="5" s="1"/>
  <c r="L799" i="5"/>
  <c r="H799" i="5"/>
  <c r="I799" i="5" s="1"/>
  <c r="L798" i="5"/>
  <c r="H798" i="5"/>
  <c r="I798" i="5" s="1"/>
  <c r="L797" i="5"/>
  <c r="H797" i="5"/>
  <c r="I797" i="5" s="1"/>
  <c r="L796" i="5"/>
  <c r="H796" i="5"/>
  <c r="I796" i="5" s="1"/>
  <c r="L795" i="5"/>
  <c r="H795" i="5"/>
  <c r="I795" i="5" s="1"/>
  <c r="L794" i="5"/>
  <c r="H794" i="5"/>
  <c r="I794" i="5" s="1"/>
  <c r="L793" i="5"/>
  <c r="H793" i="5"/>
  <c r="I793" i="5" s="1"/>
  <c r="L792" i="5"/>
  <c r="H792" i="5"/>
  <c r="I792" i="5" s="1"/>
  <c r="L791" i="5"/>
  <c r="H791" i="5"/>
  <c r="I791" i="5" s="1"/>
  <c r="L790" i="5"/>
  <c r="H790" i="5"/>
  <c r="I790" i="5" s="1"/>
  <c r="L789" i="5"/>
  <c r="I789" i="5"/>
  <c r="H789" i="5"/>
  <c r="L788" i="5"/>
  <c r="H788" i="5"/>
  <c r="I788" i="5" s="1"/>
  <c r="L787" i="5"/>
  <c r="H787" i="5"/>
  <c r="I787" i="5" s="1"/>
  <c r="L786" i="5"/>
  <c r="H786" i="5"/>
  <c r="I786" i="5" s="1"/>
  <c r="L785" i="5"/>
  <c r="H785" i="5"/>
  <c r="I785" i="5" s="1"/>
  <c r="L784" i="5"/>
  <c r="H784" i="5"/>
  <c r="I784" i="5" s="1"/>
  <c r="L783" i="5"/>
  <c r="H783" i="5"/>
  <c r="I783" i="5" s="1"/>
  <c r="L780" i="5"/>
  <c r="H780" i="5"/>
  <c r="I780" i="5" s="1"/>
  <c r="K779" i="5"/>
  <c r="K780" i="5" s="1"/>
  <c r="H779" i="5"/>
  <c r="I779" i="5" s="1"/>
  <c r="L778" i="5"/>
  <c r="L779" i="5" s="1"/>
  <c r="I778" i="5"/>
  <c r="H778" i="5"/>
  <c r="H777" i="5"/>
  <c r="I777" i="5" s="1"/>
  <c r="H774" i="5"/>
  <c r="I774" i="5" s="1"/>
  <c r="K773" i="5"/>
  <c r="K774" i="5" s="1"/>
  <c r="H773" i="5"/>
  <c r="I773" i="5" s="1"/>
  <c r="L772" i="5"/>
  <c r="H772" i="5"/>
  <c r="I772" i="5" s="1"/>
  <c r="L771" i="5"/>
  <c r="H771" i="5"/>
  <c r="I771" i="5" s="1"/>
  <c r="L770" i="5"/>
  <c r="H770" i="5"/>
  <c r="I770" i="5" s="1"/>
  <c r="L769" i="5"/>
  <c r="H769" i="5"/>
  <c r="I769" i="5" s="1"/>
  <c r="L768" i="5"/>
  <c r="H768" i="5"/>
  <c r="I768" i="5" s="1"/>
  <c r="L767" i="5"/>
  <c r="H767" i="5"/>
  <c r="I767" i="5" s="1"/>
  <c r="L766" i="5"/>
  <c r="H766" i="5"/>
  <c r="I766" i="5" s="1"/>
  <c r="L765" i="5"/>
  <c r="H765" i="5"/>
  <c r="I765" i="5" s="1"/>
  <c r="L764" i="5"/>
  <c r="H764" i="5"/>
  <c r="I764" i="5" s="1"/>
  <c r="L763" i="5"/>
  <c r="H763" i="5"/>
  <c r="I763" i="5" s="1"/>
  <c r="L762" i="5"/>
  <c r="H762" i="5"/>
  <c r="I762" i="5" s="1"/>
  <c r="L761" i="5"/>
  <c r="H761" i="5"/>
  <c r="I761" i="5" s="1"/>
  <c r="L760" i="5"/>
  <c r="H760" i="5"/>
  <c r="I760" i="5" s="1"/>
  <c r="L759" i="5"/>
  <c r="H759" i="5"/>
  <c r="I759" i="5" s="1"/>
  <c r="H756" i="5"/>
  <c r="I756" i="5" s="1"/>
  <c r="K755" i="5"/>
  <c r="K756" i="5" s="1"/>
  <c r="H755" i="5"/>
  <c r="I755" i="5" s="1"/>
  <c r="L754" i="5"/>
  <c r="H754" i="5"/>
  <c r="I754" i="5" s="1"/>
  <c r="L753" i="5"/>
  <c r="H753" i="5"/>
  <c r="I753" i="5" s="1"/>
  <c r="L752" i="5"/>
  <c r="H752" i="5"/>
  <c r="I752" i="5" s="1"/>
  <c r="L751" i="5"/>
  <c r="H751" i="5"/>
  <c r="I751" i="5" s="1"/>
  <c r="L750" i="5"/>
  <c r="I750" i="5"/>
  <c r="H750" i="5"/>
  <c r="L749" i="5"/>
  <c r="H749" i="5"/>
  <c r="I749" i="5" s="1"/>
  <c r="L748" i="5"/>
  <c r="H748" i="5"/>
  <c r="I748" i="5" s="1"/>
  <c r="L747" i="5"/>
  <c r="H747" i="5"/>
  <c r="I747" i="5" s="1"/>
  <c r="L746" i="5"/>
  <c r="H746" i="5"/>
  <c r="I746" i="5" s="1"/>
  <c r="H743" i="5"/>
  <c r="I743" i="5" s="1"/>
  <c r="K742" i="5"/>
  <c r="K743" i="5" s="1"/>
  <c r="H742" i="5"/>
  <c r="I742" i="5" s="1"/>
  <c r="L741" i="5"/>
  <c r="H741" i="5"/>
  <c r="I741" i="5" s="1"/>
  <c r="L740" i="5"/>
  <c r="H740" i="5"/>
  <c r="I740" i="5" s="1"/>
  <c r="L739" i="5"/>
  <c r="H739" i="5"/>
  <c r="I739" i="5" s="1"/>
  <c r="L738" i="5"/>
  <c r="I738" i="5"/>
  <c r="H738" i="5"/>
  <c r="L737" i="5"/>
  <c r="H737" i="5"/>
  <c r="I737" i="5" s="1"/>
  <c r="L736" i="5"/>
  <c r="H736" i="5"/>
  <c r="I736" i="5" s="1"/>
  <c r="L735" i="5"/>
  <c r="H735" i="5"/>
  <c r="I735" i="5" s="1"/>
  <c r="L734" i="5"/>
  <c r="I734" i="5"/>
  <c r="H734" i="5"/>
  <c r="L733" i="5"/>
  <c r="H733" i="5"/>
  <c r="I733" i="5" s="1"/>
  <c r="L732" i="5"/>
  <c r="H732" i="5"/>
  <c r="I732" i="5" s="1"/>
  <c r="L731" i="5"/>
  <c r="H731" i="5"/>
  <c r="I731" i="5" s="1"/>
  <c r="L730" i="5"/>
  <c r="H730" i="5"/>
  <c r="I730" i="5" s="1"/>
  <c r="L729" i="5"/>
  <c r="H729" i="5"/>
  <c r="I729" i="5" s="1"/>
  <c r="K726" i="5"/>
  <c r="H726" i="5"/>
  <c r="I726" i="5" s="1"/>
  <c r="K725" i="5"/>
  <c r="H725" i="5"/>
  <c r="I725" i="5" s="1"/>
  <c r="L724" i="5"/>
  <c r="I724" i="5"/>
  <c r="H724" i="5"/>
  <c r="L723" i="5"/>
  <c r="H723" i="5"/>
  <c r="I723" i="5" s="1"/>
  <c r="L722" i="5"/>
  <c r="H722" i="5"/>
  <c r="I722" i="5" s="1"/>
  <c r="L721" i="5"/>
  <c r="H721" i="5"/>
  <c r="I721" i="5" s="1"/>
  <c r="L720" i="5"/>
  <c r="H720" i="5"/>
  <c r="I720" i="5" s="1"/>
  <c r="L719" i="5"/>
  <c r="H719" i="5"/>
  <c r="I719" i="5" s="1"/>
  <c r="L718" i="5"/>
  <c r="I718" i="5"/>
  <c r="H718" i="5"/>
  <c r="L717" i="5"/>
  <c r="H717" i="5"/>
  <c r="I717" i="5" s="1"/>
  <c r="L716" i="5"/>
  <c r="H716" i="5"/>
  <c r="I716" i="5" s="1"/>
  <c r="L715" i="5"/>
  <c r="H715" i="5"/>
  <c r="I715" i="5" s="1"/>
  <c r="L714" i="5"/>
  <c r="H714" i="5"/>
  <c r="I714" i="5" s="1"/>
  <c r="L713" i="5"/>
  <c r="H713" i="5"/>
  <c r="I713" i="5" s="1"/>
  <c r="L712" i="5"/>
  <c r="H712" i="5"/>
  <c r="I712" i="5" s="1"/>
  <c r="L711" i="5"/>
  <c r="I711" i="5"/>
  <c r="H711" i="5"/>
  <c r="L710" i="5"/>
  <c r="H710" i="5"/>
  <c r="I710" i="5" s="1"/>
  <c r="K707" i="5"/>
  <c r="I707" i="5"/>
  <c r="H707" i="5"/>
  <c r="K706" i="5"/>
  <c r="H706" i="5"/>
  <c r="I706" i="5" s="1"/>
  <c r="L705" i="5"/>
  <c r="H705" i="5"/>
  <c r="I705" i="5" s="1"/>
  <c r="L704" i="5"/>
  <c r="L706" i="5" s="1"/>
  <c r="L707" i="5" s="1"/>
  <c r="I704" i="5"/>
  <c r="H704" i="5"/>
  <c r="L703" i="5"/>
  <c r="H703" i="5"/>
  <c r="I703" i="5" s="1"/>
  <c r="H702" i="5"/>
  <c r="I702" i="5" s="1"/>
  <c r="H699" i="5"/>
  <c r="I699" i="5" s="1"/>
  <c r="K698" i="5"/>
  <c r="K699" i="5" s="1"/>
  <c r="H698" i="5"/>
  <c r="I698" i="5" s="1"/>
  <c r="L697" i="5"/>
  <c r="H697" i="5"/>
  <c r="I697" i="5" s="1"/>
  <c r="L696" i="5"/>
  <c r="H696" i="5"/>
  <c r="I696" i="5" s="1"/>
  <c r="L695" i="5"/>
  <c r="L698" i="5" s="1"/>
  <c r="L699" i="5" s="1"/>
  <c r="H695" i="5"/>
  <c r="I695" i="5" s="1"/>
  <c r="I694" i="5"/>
  <c r="H694" i="5"/>
  <c r="H691" i="5"/>
  <c r="I691" i="5" s="1"/>
  <c r="K690" i="5"/>
  <c r="K691" i="5" s="1"/>
  <c r="H690" i="5"/>
  <c r="I690" i="5" s="1"/>
  <c r="L689" i="5"/>
  <c r="I689" i="5"/>
  <c r="H689" i="5"/>
  <c r="L688" i="5"/>
  <c r="H688" i="5"/>
  <c r="I688" i="5" s="1"/>
  <c r="L687" i="5"/>
  <c r="L690" i="5" s="1"/>
  <c r="L691" i="5" s="1"/>
  <c r="H687" i="5"/>
  <c r="I687" i="5" s="1"/>
  <c r="H683" i="5"/>
  <c r="I683" i="5" s="1"/>
  <c r="K682" i="5"/>
  <c r="K683" i="5" s="1"/>
  <c r="H682" i="5"/>
  <c r="I682" i="5" s="1"/>
  <c r="L681" i="5"/>
  <c r="H681" i="5"/>
  <c r="I681" i="5" s="1"/>
  <c r="L680" i="5"/>
  <c r="L682" i="5" s="1"/>
  <c r="L683" i="5" s="1"/>
  <c r="H680" i="5"/>
  <c r="I680" i="5" s="1"/>
  <c r="I676" i="5"/>
  <c r="H676" i="5"/>
  <c r="K675" i="5"/>
  <c r="K676" i="5" s="1"/>
  <c r="H675" i="5"/>
  <c r="I675" i="5" s="1"/>
  <c r="L674" i="5"/>
  <c r="I674" i="5"/>
  <c r="H674" i="5"/>
  <c r="L673" i="5"/>
  <c r="H673" i="5"/>
  <c r="I673" i="5" s="1"/>
  <c r="L672" i="5"/>
  <c r="H672" i="5"/>
  <c r="I672" i="5" s="1"/>
  <c r="L671" i="5"/>
  <c r="H671" i="5"/>
  <c r="I671" i="5" s="1"/>
  <c r="L670" i="5"/>
  <c r="H670" i="5"/>
  <c r="I670" i="5" s="1"/>
  <c r="L669" i="5"/>
  <c r="H669" i="5"/>
  <c r="I669" i="5" s="1"/>
  <c r="L668" i="5"/>
  <c r="H668" i="5"/>
  <c r="I668" i="5" s="1"/>
  <c r="L667" i="5"/>
  <c r="I667" i="5"/>
  <c r="H667" i="5"/>
  <c r="L666" i="5"/>
  <c r="H666" i="5"/>
  <c r="I666" i="5" s="1"/>
  <c r="L665" i="5"/>
  <c r="H665" i="5"/>
  <c r="I665" i="5" s="1"/>
  <c r="L664" i="5"/>
  <c r="I664" i="5"/>
  <c r="H664" i="5"/>
  <c r="L663" i="5"/>
  <c r="H663" i="5"/>
  <c r="I663" i="5" s="1"/>
  <c r="L662" i="5"/>
  <c r="H662" i="5"/>
  <c r="I662" i="5" s="1"/>
  <c r="L661" i="5"/>
  <c r="H661" i="5"/>
  <c r="I661" i="5" s="1"/>
  <c r="L660" i="5"/>
  <c r="H660" i="5"/>
  <c r="I660" i="5" s="1"/>
  <c r="L659" i="5"/>
  <c r="H659" i="5"/>
  <c r="I659" i="5" s="1"/>
  <c r="L658" i="5"/>
  <c r="H658" i="5"/>
  <c r="I658" i="5" s="1"/>
  <c r="K655" i="5"/>
  <c r="H655" i="5"/>
  <c r="I655" i="5" s="1"/>
  <c r="K654" i="5"/>
  <c r="I654" i="5"/>
  <c r="H654" i="5"/>
  <c r="L653" i="5"/>
  <c r="H653" i="5"/>
  <c r="I653" i="5" s="1"/>
  <c r="L652" i="5"/>
  <c r="H652" i="5"/>
  <c r="I652" i="5" s="1"/>
  <c r="L651" i="5"/>
  <c r="I651" i="5"/>
  <c r="H651" i="5"/>
  <c r="L650" i="5"/>
  <c r="H650" i="5"/>
  <c r="I650" i="5" s="1"/>
  <c r="L649" i="5"/>
  <c r="H649" i="5"/>
  <c r="I649" i="5" s="1"/>
  <c r="L648" i="5"/>
  <c r="H648" i="5"/>
  <c r="I648" i="5" s="1"/>
  <c r="L647" i="5"/>
  <c r="H647" i="5"/>
  <c r="I647" i="5" s="1"/>
  <c r="L646" i="5"/>
  <c r="I646" i="5"/>
  <c r="H646" i="5"/>
  <c r="L645" i="5"/>
  <c r="H645" i="5"/>
  <c r="I645" i="5" s="1"/>
  <c r="L644" i="5"/>
  <c r="H644" i="5"/>
  <c r="I644" i="5" s="1"/>
  <c r="L643" i="5"/>
  <c r="H643" i="5"/>
  <c r="I643" i="5" s="1"/>
  <c r="L642" i="5"/>
  <c r="H642" i="5"/>
  <c r="I642" i="5" s="1"/>
  <c r="L641" i="5"/>
  <c r="H641" i="5"/>
  <c r="I641" i="5" s="1"/>
  <c r="L640" i="5"/>
  <c r="H640" i="5"/>
  <c r="I640" i="5" s="1"/>
  <c r="L639" i="5"/>
  <c r="H639" i="5"/>
  <c r="I639" i="5" s="1"/>
  <c r="L638" i="5"/>
  <c r="I638" i="5"/>
  <c r="H638" i="5"/>
  <c r="L637" i="5"/>
  <c r="H637" i="5"/>
  <c r="I637" i="5" s="1"/>
  <c r="L636" i="5"/>
  <c r="I636" i="5"/>
  <c r="H636" i="5"/>
  <c r="L635" i="5"/>
  <c r="H635" i="5"/>
  <c r="I635" i="5" s="1"/>
  <c r="L634" i="5"/>
  <c r="H634" i="5"/>
  <c r="I634" i="5" s="1"/>
  <c r="L633" i="5"/>
  <c r="H633" i="5"/>
  <c r="I633" i="5" s="1"/>
  <c r="H630" i="5"/>
  <c r="I630" i="5" s="1"/>
  <c r="K629" i="5"/>
  <c r="K630" i="5" s="1"/>
  <c r="H629" i="5"/>
  <c r="I629" i="5" s="1"/>
  <c r="L628" i="5"/>
  <c r="H628" i="5"/>
  <c r="I628" i="5" s="1"/>
  <c r="L627" i="5"/>
  <c r="H627" i="5"/>
  <c r="I627" i="5" s="1"/>
  <c r="L626" i="5"/>
  <c r="H626" i="5"/>
  <c r="I626" i="5" s="1"/>
  <c r="L625" i="5"/>
  <c r="H625" i="5"/>
  <c r="I625" i="5" s="1"/>
  <c r="L624" i="5"/>
  <c r="H624" i="5"/>
  <c r="I624" i="5" s="1"/>
  <c r="L623" i="5"/>
  <c r="H623" i="5"/>
  <c r="I623" i="5" s="1"/>
  <c r="L622" i="5"/>
  <c r="H622" i="5"/>
  <c r="I622" i="5" s="1"/>
  <c r="L621" i="5"/>
  <c r="H621" i="5"/>
  <c r="I621" i="5" s="1"/>
  <c r="L620" i="5"/>
  <c r="H620" i="5"/>
  <c r="I620" i="5" s="1"/>
  <c r="L619" i="5"/>
  <c r="L629" i="5" s="1"/>
  <c r="L630" i="5" s="1"/>
  <c r="H619" i="5"/>
  <c r="I619" i="5" s="1"/>
  <c r="L618" i="5"/>
  <c r="I618" i="5"/>
  <c r="H618" i="5"/>
  <c r="K615" i="5"/>
  <c r="H615" i="5"/>
  <c r="I615" i="5" s="1"/>
  <c r="K614" i="5"/>
  <c r="I614" i="5"/>
  <c r="H614" i="5"/>
  <c r="L613" i="5"/>
  <c r="H613" i="5"/>
  <c r="I613" i="5" s="1"/>
  <c r="L612" i="5"/>
  <c r="H612" i="5"/>
  <c r="I612" i="5" s="1"/>
  <c r="L611" i="5"/>
  <c r="I611" i="5"/>
  <c r="H611" i="5"/>
  <c r="L610" i="5"/>
  <c r="H610" i="5"/>
  <c r="I610" i="5" s="1"/>
  <c r="H609" i="5"/>
  <c r="I609" i="5" s="1"/>
  <c r="H606" i="5"/>
  <c r="I606" i="5" s="1"/>
  <c r="K605" i="5"/>
  <c r="K606" i="5" s="1"/>
  <c r="I605" i="5"/>
  <c r="H605" i="5"/>
  <c r="L604" i="5"/>
  <c r="H604" i="5"/>
  <c r="I604" i="5" s="1"/>
  <c r="L603" i="5"/>
  <c r="H603" i="5"/>
  <c r="I603" i="5" s="1"/>
  <c r="L602" i="5"/>
  <c r="H602" i="5"/>
  <c r="I602" i="5" s="1"/>
  <c r="L601" i="5"/>
  <c r="L605" i="5" s="1"/>
  <c r="L606" i="5" s="1"/>
  <c r="H601" i="5"/>
  <c r="I601" i="5" s="1"/>
  <c r="K597" i="5"/>
  <c r="H597" i="5"/>
  <c r="I597" i="5" s="1"/>
  <c r="K596" i="5"/>
  <c r="H596" i="5"/>
  <c r="I596" i="5" s="1"/>
  <c r="L595" i="5"/>
  <c r="H595" i="5"/>
  <c r="I595" i="5" s="1"/>
  <c r="L594" i="5"/>
  <c r="H594" i="5"/>
  <c r="I594" i="5" s="1"/>
  <c r="L593" i="5"/>
  <c r="H593" i="5"/>
  <c r="I593" i="5" s="1"/>
  <c r="L592" i="5"/>
  <c r="I592" i="5"/>
  <c r="H592" i="5"/>
  <c r="H589" i="5"/>
  <c r="I589" i="5" s="1"/>
  <c r="K588" i="5"/>
  <c r="K589" i="5" s="1"/>
  <c r="I588" i="5"/>
  <c r="H588" i="5"/>
  <c r="L587" i="5"/>
  <c r="H587" i="5"/>
  <c r="I587" i="5" s="1"/>
  <c r="L586" i="5"/>
  <c r="L588" i="5" s="1"/>
  <c r="L589" i="5" s="1"/>
  <c r="H586" i="5"/>
  <c r="I586" i="5" s="1"/>
  <c r="H582" i="5"/>
  <c r="I582" i="5" s="1"/>
  <c r="K581" i="5"/>
  <c r="K582" i="5" s="1"/>
  <c r="H581" i="5"/>
  <c r="I581" i="5" s="1"/>
  <c r="L580" i="5"/>
  <c r="H580" i="5"/>
  <c r="I580" i="5" s="1"/>
  <c r="L579" i="5"/>
  <c r="H579" i="5"/>
  <c r="I579" i="5" s="1"/>
  <c r="L578" i="5"/>
  <c r="H578" i="5"/>
  <c r="I578" i="5" s="1"/>
  <c r="L577" i="5"/>
  <c r="L581" i="5" s="1"/>
  <c r="L582" i="5" s="1"/>
  <c r="H577" i="5"/>
  <c r="I577" i="5" s="1"/>
  <c r="I573" i="5"/>
  <c r="H573" i="5"/>
  <c r="K572" i="5"/>
  <c r="K573" i="5" s="1"/>
  <c r="H572" i="5"/>
  <c r="I572" i="5" s="1"/>
  <c r="L571" i="5"/>
  <c r="I571" i="5"/>
  <c r="H571" i="5"/>
  <c r="L570" i="5"/>
  <c r="H570" i="5"/>
  <c r="I570" i="5" s="1"/>
  <c r="L569" i="5"/>
  <c r="H569" i="5"/>
  <c r="I569" i="5" s="1"/>
  <c r="L568" i="5"/>
  <c r="H568" i="5"/>
  <c r="I568" i="5" s="1"/>
  <c r="L567" i="5"/>
  <c r="H567" i="5"/>
  <c r="I567" i="5" s="1"/>
  <c r="L566" i="5"/>
  <c r="H566" i="5"/>
  <c r="I566" i="5" s="1"/>
  <c r="L565" i="5"/>
  <c r="I565" i="5"/>
  <c r="H565" i="5"/>
  <c r="L564" i="5"/>
  <c r="H564" i="5"/>
  <c r="I564" i="5" s="1"/>
  <c r="L563" i="5"/>
  <c r="H563" i="5"/>
  <c r="I563" i="5" s="1"/>
  <c r="L562" i="5"/>
  <c r="I562" i="5"/>
  <c r="H562" i="5"/>
  <c r="L561" i="5"/>
  <c r="H561" i="5"/>
  <c r="I561" i="5" s="1"/>
  <c r="L560" i="5"/>
  <c r="H560" i="5"/>
  <c r="I560" i="5" s="1"/>
  <c r="L559" i="5"/>
  <c r="H559" i="5"/>
  <c r="I559" i="5" s="1"/>
  <c r="L558" i="5"/>
  <c r="H558" i="5"/>
  <c r="I558" i="5" s="1"/>
  <c r="L557" i="5"/>
  <c r="H557" i="5"/>
  <c r="I557" i="5" s="1"/>
  <c r="L556" i="5"/>
  <c r="H556" i="5"/>
  <c r="I556" i="5" s="1"/>
  <c r="L555" i="5"/>
  <c r="H555" i="5"/>
  <c r="I555" i="5" s="1"/>
  <c r="L554" i="5"/>
  <c r="H554" i="5"/>
  <c r="I554" i="5" s="1"/>
  <c r="L553" i="5"/>
  <c r="H553" i="5"/>
  <c r="I553" i="5" s="1"/>
  <c r="L552" i="5"/>
  <c r="I552" i="5"/>
  <c r="H552" i="5"/>
  <c r="K549" i="5"/>
  <c r="H549" i="5"/>
  <c r="I549" i="5" s="1"/>
  <c r="K548" i="5"/>
  <c r="H548" i="5"/>
  <c r="I548" i="5" s="1"/>
  <c r="L547" i="5"/>
  <c r="H547" i="5"/>
  <c r="I547" i="5" s="1"/>
  <c r="L546" i="5"/>
  <c r="H546" i="5"/>
  <c r="I546" i="5" s="1"/>
  <c r="L545" i="5"/>
  <c r="H545" i="5"/>
  <c r="I545" i="5" s="1"/>
  <c r="L544" i="5"/>
  <c r="I544" i="5"/>
  <c r="H544" i="5"/>
  <c r="L543" i="5"/>
  <c r="H543" i="5"/>
  <c r="I543" i="5" s="1"/>
  <c r="L542" i="5"/>
  <c r="H542" i="5"/>
  <c r="I542" i="5" s="1"/>
  <c r="L541" i="5"/>
  <c r="H541" i="5"/>
  <c r="I541" i="5" s="1"/>
  <c r="L540" i="5"/>
  <c r="H540" i="5"/>
  <c r="I540" i="5" s="1"/>
  <c r="L539" i="5"/>
  <c r="H539" i="5"/>
  <c r="I539" i="5" s="1"/>
  <c r="L538" i="5"/>
  <c r="H538" i="5"/>
  <c r="I538" i="5" s="1"/>
  <c r="L537" i="5"/>
  <c r="H537" i="5"/>
  <c r="I537" i="5" s="1"/>
  <c r="L536" i="5"/>
  <c r="I536" i="5"/>
  <c r="H536" i="5"/>
  <c r="L535" i="5"/>
  <c r="H535" i="5"/>
  <c r="I535" i="5" s="1"/>
  <c r="L534" i="5"/>
  <c r="H534" i="5"/>
  <c r="I534" i="5" s="1"/>
  <c r="L533" i="5"/>
  <c r="H533" i="5"/>
  <c r="I533" i="5" s="1"/>
  <c r="L532" i="5"/>
  <c r="H532" i="5"/>
  <c r="I532" i="5" s="1"/>
  <c r="L531" i="5"/>
  <c r="H531" i="5"/>
  <c r="I531" i="5" s="1"/>
  <c r="L530" i="5"/>
  <c r="H530" i="5"/>
  <c r="I530" i="5" s="1"/>
  <c r="L529" i="5"/>
  <c r="H529" i="5"/>
  <c r="I529" i="5" s="1"/>
  <c r="L528" i="5"/>
  <c r="I528" i="5"/>
  <c r="H528" i="5"/>
  <c r="L527" i="5"/>
  <c r="H527" i="5"/>
  <c r="I527" i="5" s="1"/>
  <c r="L526" i="5"/>
  <c r="H526" i="5"/>
  <c r="I526" i="5" s="1"/>
  <c r="L525" i="5"/>
  <c r="H525" i="5"/>
  <c r="I525" i="5" s="1"/>
  <c r="L524" i="5"/>
  <c r="H524" i="5"/>
  <c r="I524" i="5" s="1"/>
  <c r="L523" i="5"/>
  <c r="H523" i="5"/>
  <c r="I523" i="5" s="1"/>
  <c r="L522" i="5"/>
  <c r="H522" i="5"/>
  <c r="I522" i="5" s="1"/>
  <c r="L521" i="5"/>
  <c r="H521" i="5"/>
  <c r="I521" i="5" s="1"/>
  <c r="L520" i="5"/>
  <c r="I520" i="5"/>
  <c r="H520" i="5"/>
  <c r="L519" i="5"/>
  <c r="H519" i="5"/>
  <c r="I519" i="5" s="1"/>
  <c r="L518" i="5"/>
  <c r="H518" i="5"/>
  <c r="I518" i="5" s="1"/>
  <c r="L517" i="5"/>
  <c r="H517" i="5"/>
  <c r="I517" i="5" s="1"/>
  <c r="L516" i="5"/>
  <c r="H516" i="5"/>
  <c r="I516" i="5" s="1"/>
  <c r="L515" i="5"/>
  <c r="L548" i="5" s="1"/>
  <c r="L549" i="5" s="1"/>
  <c r="H515" i="5"/>
  <c r="I515" i="5" s="1"/>
  <c r="H512" i="5"/>
  <c r="I512" i="5" s="1"/>
  <c r="K511" i="5"/>
  <c r="K512" i="5" s="1"/>
  <c r="H511" i="5"/>
  <c r="I511" i="5" s="1"/>
  <c r="L510" i="5"/>
  <c r="H510" i="5"/>
  <c r="I510" i="5" s="1"/>
  <c r="L509" i="5"/>
  <c r="H509" i="5"/>
  <c r="I509" i="5" s="1"/>
  <c r="L508" i="5"/>
  <c r="I508" i="5"/>
  <c r="H508" i="5"/>
  <c r="L507" i="5"/>
  <c r="H507" i="5"/>
  <c r="I507" i="5" s="1"/>
  <c r="L506" i="5"/>
  <c r="H506" i="5"/>
  <c r="I506" i="5" s="1"/>
  <c r="L505" i="5"/>
  <c r="H505" i="5"/>
  <c r="I505" i="5" s="1"/>
  <c r="L504" i="5"/>
  <c r="H504" i="5"/>
  <c r="I504" i="5" s="1"/>
  <c r="L503" i="5"/>
  <c r="H503" i="5"/>
  <c r="I503" i="5" s="1"/>
  <c r="L502" i="5"/>
  <c r="H502" i="5"/>
  <c r="I502" i="5" s="1"/>
  <c r="L501" i="5"/>
  <c r="H501" i="5"/>
  <c r="I501" i="5" s="1"/>
  <c r="L500" i="5"/>
  <c r="I500" i="5"/>
  <c r="H500" i="5"/>
  <c r="L499" i="5"/>
  <c r="H499" i="5"/>
  <c r="I499" i="5" s="1"/>
  <c r="L498" i="5"/>
  <c r="H498" i="5"/>
  <c r="I498" i="5" s="1"/>
  <c r="L497" i="5"/>
  <c r="H497" i="5"/>
  <c r="I497" i="5" s="1"/>
  <c r="L496" i="5"/>
  <c r="H496" i="5"/>
  <c r="I496" i="5" s="1"/>
  <c r="L495" i="5"/>
  <c r="H495" i="5"/>
  <c r="I495" i="5" s="1"/>
  <c r="L494" i="5"/>
  <c r="H494" i="5"/>
  <c r="I494" i="5" s="1"/>
  <c r="L493" i="5"/>
  <c r="H493" i="5"/>
  <c r="I493" i="5" s="1"/>
  <c r="L492" i="5"/>
  <c r="I492" i="5"/>
  <c r="H492" i="5"/>
  <c r="L491" i="5"/>
  <c r="H491" i="5"/>
  <c r="I491" i="5" s="1"/>
  <c r="L490" i="5"/>
  <c r="H490" i="5"/>
  <c r="I490" i="5" s="1"/>
  <c r="L489" i="5"/>
  <c r="H489" i="5"/>
  <c r="I489" i="5" s="1"/>
  <c r="L488" i="5"/>
  <c r="H488" i="5"/>
  <c r="I488" i="5" s="1"/>
  <c r="L487" i="5"/>
  <c r="H487" i="5"/>
  <c r="I487" i="5" s="1"/>
  <c r="L486" i="5"/>
  <c r="H486" i="5"/>
  <c r="I486" i="5" s="1"/>
  <c r="L485" i="5"/>
  <c r="H485" i="5"/>
  <c r="I485" i="5" s="1"/>
  <c r="L484" i="5"/>
  <c r="I484" i="5"/>
  <c r="H484" i="5"/>
  <c r="L483" i="5"/>
  <c r="H483" i="5"/>
  <c r="I483" i="5" s="1"/>
  <c r="L482" i="5"/>
  <c r="H482" i="5"/>
  <c r="I482" i="5" s="1"/>
  <c r="L481" i="5"/>
  <c r="H481" i="5"/>
  <c r="I481" i="5" s="1"/>
  <c r="H478" i="5"/>
  <c r="I478" i="5" s="1"/>
  <c r="K477" i="5"/>
  <c r="K478" i="5" s="1"/>
  <c r="H477" i="5"/>
  <c r="I477" i="5" s="1"/>
  <c r="L476" i="5"/>
  <c r="H476" i="5"/>
  <c r="I476" i="5" s="1"/>
  <c r="L475" i="5"/>
  <c r="H475" i="5"/>
  <c r="I475" i="5" s="1"/>
  <c r="L474" i="5"/>
  <c r="H474" i="5"/>
  <c r="I474" i="5" s="1"/>
  <c r="L473" i="5"/>
  <c r="H473" i="5"/>
  <c r="I473" i="5" s="1"/>
  <c r="L472" i="5"/>
  <c r="H472" i="5"/>
  <c r="I472" i="5" s="1"/>
  <c r="L471" i="5"/>
  <c r="H471" i="5"/>
  <c r="I471" i="5" s="1"/>
  <c r="L470" i="5"/>
  <c r="I470" i="5"/>
  <c r="H470" i="5"/>
  <c r="L469" i="5"/>
  <c r="H469" i="5"/>
  <c r="I469" i="5" s="1"/>
  <c r="L468" i="5"/>
  <c r="H468" i="5"/>
  <c r="I468" i="5" s="1"/>
  <c r="L467" i="5"/>
  <c r="I467" i="5"/>
  <c r="H467" i="5"/>
  <c r="L466" i="5"/>
  <c r="H466" i="5"/>
  <c r="I466" i="5" s="1"/>
  <c r="L465" i="5"/>
  <c r="H465" i="5"/>
  <c r="I465" i="5" s="1"/>
  <c r="L464" i="5"/>
  <c r="H464" i="5"/>
  <c r="I464" i="5" s="1"/>
  <c r="L463" i="5"/>
  <c r="H463" i="5"/>
  <c r="I463" i="5" s="1"/>
  <c r="L462" i="5"/>
  <c r="I462" i="5"/>
  <c r="H462" i="5"/>
  <c r="L461" i="5"/>
  <c r="H461" i="5"/>
  <c r="I461" i="5" s="1"/>
  <c r="L460" i="5"/>
  <c r="H460" i="5"/>
  <c r="I460" i="5" s="1"/>
  <c r="L459" i="5"/>
  <c r="H459" i="5"/>
  <c r="I459" i="5" s="1"/>
  <c r="L458" i="5"/>
  <c r="H458" i="5"/>
  <c r="I458" i="5" s="1"/>
  <c r="L457" i="5"/>
  <c r="H457" i="5"/>
  <c r="I457" i="5" s="1"/>
  <c r="L456" i="5"/>
  <c r="H456" i="5"/>
  <c r="I456" i="5" s="1"/>
  <c r="L455" i="5"/>
  <c r="H455" i="5"/>
  <c r="I455" i="5" s="1"/>
  <c r="L454" i="5"/>
  <c r="H454" i="5"/>
  <c r="I454" i="5" s="1"/>
  <c r="L453" i="5"/>
  <c r="H453" i="5"/>
  <c r="I453" i="5" s="1"/>
  <c r="L452" i="5"/>
  <c r="I452" i="5"/>
  <c r="H452" i="5"/>
  <c r="L451" i="5"/>
  <c r="H451" i="5"/>
  <c r="I451" i="5" s="1"/>
  <c r="L450" i="5"/>
  <c r="H450" i="5"/>
  <c r="I450" i="5" s="1"/>
  <c r="L449" i="5"/>
  <c r="H449" i="5"/>
  <c r="I449" i="5" s="1"/>
  <c r="L448" i="5"/>
  <c r="H448" i="5"/>
  <c r="I448" i="5" s="1"/>
  <c r="L447" i="5"/>
  <c r="H447" i="5"/>
  <c r="I447" i="5" s="1"/>
  <c r="L446" i="5"/>
  <c r="H446" i="5"/>
  <c r="I446" i="5" s="1"/>
  <c r="L445" i="5"/>
  <c r="H445" i="5"/>
  <c r="I445" i="5" s="1"/>
  <c r="L444" i="5"/>
  <c r="H444" i="5"/>
  <c r="I444" i="5" s="1"/>
  <c r="L443" i="5"/>
  <c r="H443" i="5"/>
  <c r="I443" i="5" s="1"/>
  <c r="L442" i="5"/>
  <c r="H442" i="5"/>
  <c r="I442" i="5" s="1"/>
  <c r="H439" i="5"/>
  <c r="I439" i="5" s="1"/>
  <c r="K438" i="5"/>
  <c r="K439" i="5" s="1"/>
  <c r="H438" i="5"/>
  <c r="I438" i="5" s="1"/>
  <c r="L437" i="5"/>
  <c r="H437" i="5"/>
  <c r="I437" i="5" s="1"/>
  <c r="L436" i="5"/>
  <c r="I436" i="5"/>
  <c r="H436" i="5"/>
  <c r="L435" i="5"/>
  <c r="H435" i="5"/>
  <c r="I435" i="5" s="1"/>
  <c r="L434" i="5"/>
  <c r="H434" i="5"/>
  <c r="I434" i="5" s="1"/>
  <c r="L433" i="5"/>
  <c r="H433" i="5"/>
  <c r="I433" i="5" s="1"/>
  <c r="L432" i="5"/>
  <c r="H432" i="5"/>
  <c r="I432" i="5" s="1"/>
  <c r="L431" i="5"/>
  <c r="H431" i="5"/>
  <c r="I431" i="5" s="1"/>
  <c r="H427" i="5"/>
  <c r="I427" i="5" s="1"/>
  <c r="K426" i="5"/>
  <c r="K427" i="5" s="1"/>
  <c r="H426" i="5"/>
  <c r="I426" i="5" s="1"/>
  <c r="L425" i="5"/>
  <c r="H425" i="5"/>
  <c r="I425" i="5" s="1"/>
  <c r="L424" i="5"/>
  <c r="H424" i="5"/>
  <c r="I424" i="5" s="1"/>
  <c r="L423" i="5"/>
  <c r="H423" i="5"/>
  <c r="I423" i="5" s="1"/>
  <c r="L422" i="5"/>
  <c r="H422" i="5"/>
  <c r="I422" i="5" s="1"/>
  <c r="L421" i="5"/>
  <c r="H421" i="5"/>
  <c r="I421" i="5" s="1"/>
  <c r="L420" i="5"/>
  <c r="H420" i="5"/>
  <c r="I420" i="5" s="1"/>
  <c r="L419" i="5"/>
  <c r="I419" i="5"/>
  <c r="H419" i="5"/>
  <c r="L418" i="5"/>
  <c r="H418" i="5"/>
  <c r="I418" i="5" s="1"/>
  <c r="L417" i="5"/>
  <c r="H417" i="5"/>
  <c r="I417" i="5" s="1"/>
  <c r="L416" i="5"/>
  <c r="H416" i="5"/>
  <c r="I416" i="5" s="1"/>
  <c r="L415" i="5"/>
  <c r="H415" i="5"/>
  <c r="I415" i="5" s="1"/>
  <c r="L414" i="5"/>
  <c r="H414" i="5"/>
  <c r="I414" i="5" s="1"/>
  <c r="L413" i="5"/>
  <c r="H413" i="5"/>
  <c r="I413" i="5" s="1"/>
  <c r="L412" i="5"/>
  <c r="H412" i="5"/>
  <c r="I412" i="5" s="1"/>
  <c r="L411" i="5"/>
  <c r="H411" i="5"/>
  <c r="I411" i="5" s="1"/>
  <c r="L410" i="5"/>
  <c r="H410" i="5"/>
  <c r="I410" i="5" s="1"/>
  <c r="L409" i="5"/>
  <c r="H409" i="5"/>
  <c r="I409" i="5" s="1"/>
  <c r="L408" i="5"/>
  <c r="H408" i="5"/>
  <c r="I408" i="5" s="1"/>
  <c r="L407" i="5"/>
  <c r="I407" i="5"/>
  <c r="H407" i="5"/>
  <c r="L406" i="5"/>
  <c r="H406" i="5"/>
  <c r="I406" i="5" s="1"/>
  <c r="L405" i="5"/>
  <c r="H405" i="5"/>
  <c r="I405" i="5" s="1"/>
  <c r="L404" i="5"/>
  <c r="H404" i="5"/>
  <c r="I404" i="5" s="1"/>
  <c r="L403" i="5"/>
  <c r="H403" i="5"/>
  <c r="I403" i="5" s="1"/>
  <c r="L402" i="5"/>
  <c r="H402" i="5"/>
  <c r="I402" i="5" s="1"/>
  <c r="L401" i="5"/>
  <c r="H401" i="5"/>
  <c r="I401" i="5" s="1"/>
  <c r="L400" i="5"/>
  <c r="H400" i="5"/>
  <c r="I400" i="5" s="1"/>
  <c r="L399" i="5"/>
  <c r="H399" i="5"/>
  <c r="I399" i="5" s="1"/>
  <c r="L398" i="5"/>
  <c r="H398" i="5"/>
  <c r="I398" i="5" s="1"/>
  <c r="L397" i="5"/>
  <c r="I397" i="5"/>
  <c r="H397" i="5"/>
  <c r="L396" i="5"/>
  <c r="H396" i="5"/>
  <c r="I396" i="5" s="1"/>
  <c r="L395" i="5"/>
  <c r="H395" i="5"/>
  <c r="I395" i="5" s="1"/>
  <c r="L394" i="5"/>
  <c r="H394" i="5"/>
  <c r="I394" i="5" s="1"/>
  <c r="L393" i="5"/>
  <c r="H393" i="5"/>
  <c r="I393" i="5" s="1"/>
  <c r="H390" i="5"/>
  <c r="I390" i="5" s="1"/>
  <c r="K389" i="5"/>
  <c r="K390" i="5" s="1"/>
  <c r="H389" i="5"/>
  <c r="I389" i="5" s="1"/>
  <c r="L388" i="5"/>
  <c r="H388" i="5"/>
  <c r="I388" i="5" s="1"/>
  <c r="L387" i="5"/>
  <c r="H387" i="5"/>
  <c r="I387" i="5" s="1"/>
  <c r="L386" i="5"/>
  <c r="H386" i="5"/>
  <c r="I386" i="5" s="1"/>
  <c r="L385" i="5"/>
  <c r="H385" i="5"/>
  <c r="I385" i="5" s="1"/>
  <c r="L384" i="5"/>
  <c r="H384" i="5"/>
  <c r="I384" i="5" s="1"/>
  <c r="L383" i="5"/>
  <c r="I383" i="5"/>
  <c r="H383" i="5"/>
  <c r="L382" i="5"/>
  <c r="H382" i="5"/>
  <c r="I382" i="5" s="1"/>
  <c r="L381" i="5"/>
  <c r="H381" i="5"/>
  <c r="I381" i="5" s="1"/>
  <c r="L380" i="5"/>
  <c r="H380" i="5"/>
  <c r="I380" i="5" s="1"/>
  <c r="L379" i="5"/>
  <c r="H379" i="5"/>
  <c r="I379" i="5" s="1"/>
  <c r="L378" i="5"/>
  <c r="H378" i="5"/>
  <c r="I378" i="5" s="1"/>
  <c r="L377" i="5"/>
  <c r="H377" i="5"/>
  <c r="I377" i="5" s="1"/>
  <c r="L376" i="5"/>
  <c r="H376" i="5"/>
  <c r="I376" i="5" s="1"/>
  <c r="L375" i="5"/>
  <c r="H375" i="5"/>
  <c r="I375" i="5" s="1"/>
  <c r="L374" i="5"/>
  <c r="H374" i="5"/>
  <c r="I374" i="5" s="1"/>
  <c r="L373" i="5"/>
  <c r="H373" i="5"/>
  <c r="I373" i="5" s="1"/>
  <c r="L372" i="5"/>
  <c r="H372" i="5"/>
  <c r="I372" i="5" s="1"/>
  <c r="L371" i="5"/>
  <c r="I371" i="5"/>
  <c r="H371" i="5"/>
  <c r="L370" i="5"/>
  <c r="H370" i="5"/>
  <c r="I370" i="5" s="1"/>
  <c r="L369" i="5"/>
  <c r="H369" i="5"/>
  <c r="I369" i="5" s="1"/>
  <c r="L368" i="5"/>
  <c r="H368" i="5"/>
  <c r="I368" i="5" s="1"/>
  <c r="L367" i="5"/>
  <c r="H367" i="5"/>
  <c r="I367" i="5" s="1"/>
  <c r="L366" i="5"/>
  <c r="L389" i="5" s="1"/>
  <c r="L390" i="5" s="1"/>
  <c r="H366" i="5"/>
  <c r="I366" i="5" s="1"/>
  <c r="H363" i="5"/>
  <c r="I363" i="5" s="1"/>
  <c r="K362" i="5"/>
  <c r="K363" i="5" s="1"/>
  <c r="H362" i="5"/>
  <c r="I362" i="5" s="1"/>
  <c r="L361" i="5"/>
  <c r="H361" i="5"/>
  <c r="I361" i="5" s="1"/>
  <c r="L360" i="5"/>
  <c r="H360" i="5"/>
  <c r="I360" i="5" s="1"/>
  <c r="L359" i="5"/>
  <c r="H359" i="5"/>
  <c r="I359" i="5" s="1"/>
  <c r="L358" i="5"/>
  <c r="H358" i="5"/>
  <c r="I358" i="5" s="1"/>
  <c r="L357" i="5"/>
  <c r="H357" i="5"/>
  <c r="I357" i="5" s="1"/>
  <c r="L356" i="5"/>
  <c r="H356" i="5"/>
  <c r="I356" i="5" s="1"/>
  <c r="L355" i="5"/>
  <c r="I355" i="5"/>
  <c r="H355" i="5"/>
  <c r="L354" i="5"/>
  <c r="H354" i="5"/>
  <c r="I354" i="5" s="1"/>
  <c r="L353" i="5"/>
  <c r="H353" i="5"/>
  <c r="I353" i="5" s="1"/>
  <c r="L352" i="5"/>
  <c r="H352" i="5"/>
  <c r="I352" i="5" s="1"/>
  <c r="L351" i="5"/>
  <c r="H351" i="5"/>
  <c r="I351" i="5" s="1"/>
  <c r="L350" i="5"/>
  <c r="H350" i="5"/>
  <c r="I350" i="5" s="1"/>
  <c r="L349" i="5"/>
  <c r="H349" i="5"/>
  <c r="I349" i="5" s="1"/>
  <c r="L348" i="5"/>
  <c r="H348" i="5"/>
  <c r="I348" i="5" s="1"/>
  <c r="L347" i="5"/>
  <c r="H347" i="5"/>
  <c r="I347" i="5" s="1"/>
  <c r="L346" i="5"/>
  <c r="H346" i="5"/>
  <c r="I346" i="5" s="1"/>
  <c r="L345" i="5"/>
  <c r="H345" i="5"/>
  <c r="I345" i="5" s="1"/>
  <c r="L344" i="5"/>
  <c r="H344" i="5"/>
  <c r="I344" i="5" s="1"/>
  <c r="L343" i="5"/>
  <c r="I343" i="5"/>
  <c r="H343" i="5"/>
  <c r="L342" i="5"/>
  <c r="H342" i="5"/>
  <c r="I342" i="5" s="1"/>
  <c r="L341" i="5"/>
  <c r="H341" i="5"/>
  <c r="I341" i="5" s="1"/>
  <c r="L340" i="5"/>
  <c r="H340" i="5"/>
  <c r="I340" i="5" s="1"/>
  <c r="L339" i="5"/>
  <c r="H339" i="5"/>
  <c r="I339" i="5" s="1"/>
  <c r="L338" i="5"/>
  <c r="H338" i="5"/>
  <c r="I338" i="5" s="1"/>
  <c r="L337" i="5"/>
  <c r="H337" i="5"/>
  <c r="I337" i="5" s="1"/>
  <c r="L336" i="5"/>
  <c r="H336" i="5"/>
  <c r="I336" i="5" s="1"/>
  <c r="L335" i="5"/>
  <c r="H335" i="5"/>
  <c r="I335" i="5" s="1"/>
  <c r="L334" i="5"/>
  <c r="H334" i="5"/>
  <c r="I334" i="5" s="1"/>
  <c r="L333" i="5"/>
  <c r="I333" i="5"/>
  <c r="H333" i="5"/>
  <c r="L332" i="5"/>
  <c r="H332" i="5"/>
  <c r="I332" i="5" s="1"/>
  <c r="L331" i="5"/>
  <c r="H331" i="5"/>
  <c r="I331" i="5" s="1"/>
  <c r="K325" i="5"/>
  <c r="H325" i="5"/>
  <c r="I325" i="5" s="1"/>
  <c r="K324" i="5"/>
  <c r="K327" i="5" s="1"/>
  <c r="H324" i="5"/>
  <c r="H327" i="5" s="1"/>
  <c r="I327" i="5" s="1"/>
  <c r="L323" i="5"/>
  <c r="L324" i="5" s="1"/>
  <c r="H323" i="5"/>
  <c r="I323" i="5" s="1"/>
  <c r="H319" i="5"/>
  <c r="I319" i="5" s="1"/>
  <c r="K318" i="5"/>
  <c r="K319" i="5" s="1"/>
  <c r="H318" i="5"/>
  <c r="I318" i="5" s="1"/>
  <c r="L317" i="5"/>
  <c r="H317" i="5"/>
  <c r="I317" i="5" s="1"/>
  <c r="L316" i="5"/>
  <c r="H316" i="5"/>
  <c r="I316" i="5" s="1"/>
  <c r="L315" i="5"/>
  <c r="H315" i="5"/>
  <c r="I315" i="5" s="1"/>
  <c r="L314" i="5"/>
  <c r="H314" i="5"/>
  <c r="I314" i="5" s="1"/>
  <c r="H311" i="5"/>
  <c r="I311" i="5" s="1"/>
  <c r="K310" i="5"/>
  <c r="K311" i="5" s="1"/>
  <c r="H310" i="5"/>
  <c r="I310" i="5" s="1"/>
  <c r="L309" i="5"/>
  <c r="H309" i="5"/>
  <c r="I309" i="5" s="1"/>
  <c r="L308" i="5"/>
  <c r="H308" i="5"/>
  <c r="I308" i="5" s="1"/>
  <c r="L307" i="5"/>
  <c r="H307" i="5"/>
  <c r="I307" i="5" s="1"/>
  <c r="L306" i="5"/>
  <c r="H306" i="5"/>
  <c r="I306" i="5" s="1"/>
  <c r="L305" i="5"/>
  <c r="H305" i="5"/>
  <c r="I305" i="5" s="1"/>
  <c r="L304" i="5"/>
  <c r="H304" i="5"/>
  <c r="I304" i="5" s="1"/>
  <c r="L303" i="5"/>
  <c r="H303" i="5"/>
  <c r="I303" i="5" s="1"/>
  <c r="L302" i="5"/>
  <c r="H302" i="5"/>
  <c r="I302" i="5" s="1"/>
  <c r="L301" i="5"/>
  <c r="H301" i="5"/>
  <c r="I301" i="5" s="1"/>
  <c r="L300" i="5"/>
  <c r="H300" i="5"/>
  <c r="I300" i="5" s="1"/>
  <c r="L299" i="5"/>
  <c r="H299" i="5"/>
  <c r="I299" i="5" s="1"/>
  <c r="L298" i="5"/>
  <c r="H298" i="5"/>
  <c r="I298" i="5" s="1"/>
  <c r="L297" i="5"/>
  <c r="H297" i="5"/>
  <c r="I297" i="5" s="1"/>
  <c r="L296" i="5"/>
  <c r="H296" i="5"/>
  <c r="I296" i="5" s="1"/>
  <c r="L295" i="5"/>
  <c r="H295" i="5"/>
  <c r="I295" i="5" s="1"/>
  <c r="L294" i="5"/>
  <c r="H294" i="5"/>
  <c r="I294" i="5" s="1"/>
  <c r="L293" i="5"/>
  <c r="I293" i="5"/>
  <c r="H293" i="5"/>
  <c r="L292" i="5"/>
  <c r="H292" i="5"/>
  <c r="I292" i="5" s="1"/>
  <c r="L291" i="5"/>
  <c r="H291" i="5"/>
  <c r="I291" i="5" s="1"/>
  <c r="L290" i="5"/>
  <c r="H290" i="5"/>
  <c r="I290" i="5" s="1"/>
  <c r="L289" i="5"/>
  <c r="H289" i="5"/>
  <c r="I289" i="5" s="1"/>
  <c r="L288" i="5"/>
  <c r="H288" i="5"/>
  <c r="I288" i="5" s="1"/>
  <c r="L287" i="5"/>
  <c r="H287" i="5"/>
  <c r="I287" i="5" s="1"/>
  <c r="L286" i="5"/>
  <c r="H286" i="5"/>
  <c r="I286" i="5" s="1"/>
  <c r="L285" i="5"/>
  <c r="H285" i="5"/>
  <c r="I285" i="5" s="1"/>
  <c r="L284" i="5"/>
  <c r="H284" i="5"/>
  <c r="I284" i="5" s="1"/>
  <c r="K281" i="5"/>
  <c r="H281" i="5"/>
  <c r="I281" i="5" s="1"/>
  <c r="K280" i="5"/>
  <c r="H280" i="5"/>
  <c r="I280" i="5" s="1"/>
  <c r="L279" i="5"/>
  <c r="H279" i="5"/>
  <c r="I279" i="5" s="1"/>
  <c r="L278" i="5"/>
  <c r="H278" i="5"/>
  <c r="I278" i="5" s="1"/>
  <c r="L277" i="5"/>
  <c r="H277" i="5"/>
  <c r="I277" i="5" s="1"/>
  <c r="L276" i="5"/>
  <c r="H276" i="5"/>
  <c r="I276" i="5" s="1"/>
  <c r="L275" i="5"/>
  <c r="H275" i="5"/>
  <c r="I275" i="5" s="1"/>
  <c r="L274" i="5"/>
  <c r="H274" i="5"/>
  <c r="I274" i="5" s="1"/>
  <c r="L273" i="5"/>
  <c r="H273" i="5"/>
  <c r="I273" i="5" s="1"/>
  <c r="L272" i="5"/>
  <c r="H272" i="5"/>
  <c r="I272" i="5" s="1"/>
  <c r="L271" i="5"/>
  <c r="H271" i="5"/>
  <c r="I271" i="5" s="1"/>
  <c r="L270" i="5"/>
  <c r="H270" i="5"/>
  <c r="I270" i="5" s="1"/>
  <c r="L269" i="5"/>
  <c r="H269" i="5"/>
  <c r="I269" i="5" s="1"/>
  <c r="L268" i="5"/>
  <c r="H268" i="5"/>
  <c r="I268" i="5" s="1"/>
  <c r="L267" i="5"/>
  <c r="H267" i="5"/>
  <c r="I267" i="5" s="1"/>
  <c r="L266" i="5"/>
  <c r="H266" i="5"/>
  <c r="I266" i="5" s="1"/>
  <c r="L265" i="5"/>
  <c r="H265" i="5"/>
  <c r="I265" i="5" s="1"/>
  <c r="L264" i="5"/>
  <c r="H264" i="5"/>
  <c r="I264" i="5" s="1"/>
  <c r="L263" i="5"/>
  <c r="H263" i="5"/>
  <c r="I263" i="5" s="1"/>
  <c r="L262" i="5"/>
  <c r="H262" i="5"/>
  <c r="I262" i="5" s="1"/>
  <c r="L261" i="5"/>
  <c r="H261" i="5"/>
  <c r="I261" i="5" s="1"/>
  <c r="L260" i="5"/>
  <c r="H260" i="5"/>
  <c r="I260" i="5" s="1"/>
  <c r="L259" i="5"/>
  <c r="H259" i="5"/>
  <c r="I259" i="5" s="1"/>
  <c r="L258" i="5"/>
  <c r="H258" i="5"/>
  <c r="I258" i="5" s="1"/>
  <c r="L257" i="5"/>
  <c r="H257" i="5"/>
  <c r="I257" i="5" s="1"/>
  <c r="L256" i="5"/>
  <c r="H256" i="5"/>
  <c r="I256" i="5" s="1"/>
  <c r="K253" i="5"/>
  <c r="H253" i="5"/>
  <c r="I253" i="5" s="1"/>
  <c r="K252" i="5"/>
  <c r="H252" i="5"/>
  <c r="I252" i="5" s="1"/>
  <c r="L251" i="5"/>
  <c r="H251" i="5"/>
  <c r="I251" i="5" s="1"/>
  <c r="L250" i="5"/>
  <c r="H250" i="5"/>
  <c r="I250" i="5" s="1"/>
  <c r="L249" i="5"/>
  <c r="H249" i="5"/>
  <c r="I249" i="5" s="1"/>
  <c r="L248" i="5"/>
  <c r="H248" i="5"/>
  <c r="I248" i="5" s="1"/>
  <c r="L247" i="5"/>
  <c r="H247" i="5"/>
  <c r="I247" i="5" s="1"/>
  <c r="L246" i="5"/>
  <c r="H246" i="5"/>
  <c r="I246" i="5" s="1"/>
  <c r="L245" i="5"/>
  <c r="H245" i="5"/>
  <c r="I245" i="5" s="1"/>
  <c r="L244" i="5"/>
  <c r="H244" i="5"/>
  <c r="I244" i="5" s="1"/>
  <c r="L243" i="5"/>
  <c r="H243" i="5"/>
  <c r="I243" i="5" s="1"/>
  <c r="L242" i="5"/>
  <c r="H242" i="5"/>
  <c r="I242" i="5" s="1"/>
  <c r="L241" i="5"/>
  <c r="H241" i="5"/>
  <c r="I241" i="5" s="1"/>
  <c r="L240" i="5"/>
  <c r="H240" i="5"/>
  <c r="I240" i="5" s="1"/>
  <c r="L239" i="5"/>
  <c r="H239" i="5"/>
  <c r="I239" i="5" s="1"/>
  <c r="L238" i="5"/>
  <c r="H238" i="5"/>
  <c r="I238" i="5" s="1"/>
  <c r="L237" i="5"/>
  <c r="H237" i="5"/>
  <c r="I237" i="5" s="1"/>
  <c r="L236" i="5"/>
  <c r="H236" i="5"/>
  <c r="I236" i="5" s="1"/>
  <c r="L235" i="5"/>
  <c r="H235" i="5"/>
  <c r="I235" i="5" s="1"/>
  <c r="L234" i="5"/>
  <c r="H234" i="5"/>
  <c r="I234" i="5" s="1"/>
  <c r="L233" i="5"/>
  <c r="H233" i="5"/>
  <c r="I233" i="5" s="1"/>
  <c r="L232" i="5"/>
  <c r="H232" i="5"/>
  <c r="I232" i="5" s="1"/>
  <c r="L231" i="5"/>
  <c r="H231" i="5"/>
  <c r="I231" i="5" s="1"/>
  <c r="H228" i="5"/>
  <c r="I228" i="5" s="1"/>
  <c r="K227" i="5"/>
  <c r="K228" i="5" s="1"/>
  <c r="H227" i="5"/>
  <c r="I227" i="5" s="1"/>
  <c r="L226" i="5"/>
  <c r="H226" i="5"/>
  <c r="I226" i="5" s="1"/>
  <c r="L225" i="5"/>
  <c r="H225" i="5"/>
  <c r="I225" i="5" s="1"/>
  <c r="L224" i="5"/>
  <c r="H224" i="5"/>
  <c r="I224" i="5" s="1"/>
  <c r="L223" i="5"/>
  <c r="H223" i="5"/>
  <c r="I223" i="5" s="1"/>
  <c r="L222" i="5"/>
  <c r="H222" i="5"/>
  <c r="I222" i="5" s="1"/>
  <c r="L221" i="5"/>
  <c r="H221" i="5"/>
  <c r="I221" i="5" s="1"/>
  <c r="L220" i="5"/>
  <c r="H220" i="5"/>
  <c r="I220" i="5" s="1"/>
  <c r="L219" i="5"/>
  <c r="H219" i="5"/>
  <c r="I219" i="5" s="1"/>
  <c r="L218" i="5"/>
  <c r="H218" i="5"/>
  <c r="I218" i="5" s="1"/>
  <c r="L217" i="5"/>
  <c r="H217" i="5"/>
  <c r="I217" i="5" s="1"/>
  <c r="L216" i="5"/>
  <c r="H216" i="5"/>
  <c r="I216" i="5" s="1"/>
  <c r="L215" i="5"/>
  <c r="H215" i="5"/>
  <c r="I215" i="5" s="1"/>
  <c r="L214" i="5"/>
  <c r="H214" i="5"/>
  <c r="I214" i="5" s="1"/>
  <c r="L213" i="5"/>
  <c r="H213" i="5"/>
  <c r="I213" i="5" s="1"/>
  <c r="L212" i="5"/>
  <c r="H212" i="5"/>
  <c r="I212" i="5" s="1"/>
  <c r="L211" i="5"/>
  <c r="H211" i="5"/>
  <c r="I211" i="5" s="1"/>
  <c r="L210" i="5"/>
  <c r="H210" i="5"/>
  <c r="I210" i="5" s="1"/>
  <c r="L209" i="5"/>
  <c r="H209" i="5"/>
  <c r="I209" i="5" s="1"/>
  <c r="L208" i="5"/>
  <c r="H208" i="5"/>
  <c r="I208" i="5" s="1"/>
  <c r="L207" i="5"/>
  <c r="H207" i="5"/>
  <c r="I207" i="5" s="1"/>
  <c r="L206" i="5"/>
  <c r="H206" i="5"/>
  <c r="I206" i="5" s="1"/>
  <c r="L205" i="5"/>
  <c r="H205" i="5"/>
  <c r="I205" i="5" s="1"/>
  <c r="L204" i="5"/>
  <c r="H204" i="5"/>
  <c r="I204" i="5" s="1"/>
  <c r="L203" i="5"/>
  <c r="H203" i="5"/>
  <c r="I203" i="5" s="1"/>
  <c r="L202" i="5"/>
  <c r="H202" i="5"/>
  <c r="I202" i="5" s="1"/>
  <c r="L201" i="5"/>
  <c r="H201" i="5"/>
  <c r="I201" i="5" s="1"/>
  <c r="L200" i="5"/>
  <c r="H200" i="5"/>
  <c r="I200" i="5" s="1"/>
  <c r="L199" i="5"/>
  <c r="I199" i="5"/>
  <c r="H199" i="5"/>
  <c r="K196" i="5"/>
  <c r="H196" i="5"/>
  <c r="I196" i="5" s="1"/>
  <c r="K195" i="5"/>
  <c r="H195" i="5"/>
  <c r="I195" i="5" s="1"/>
  <c r="L194" i="5"/>
  <c r="H194" i="5"/>
  <c r="I194" i="5" s="1"/>
  <c r="L193" i="5"/>
  <c r="H193" i="5"/>
  <c r="I193" i="5" s="1"/>
  <c r="L192" i="5"/>
  <c r="H192" i="5"/>
  <c r="I192" i="5" s="1"/>
  <c r="L191" i="5"/>
  <c r="H191" i="5"/>
  <c r="I191" i="5" s="1"/>
  <c r="L190" i="5"/>
  <c r="H190" i="5"/>
  <c r="I190" i="5" s="1"/>
  <c r="L189" i="5"/>
  <c r="H189" i="5"/>
  <c r="I189" i="5" s="1"/>
  <c r="L188" i="5"/>
  <c r="H188" i="5"/>
  <c r="I188" i="5" s="1"/>
  <c r="L187" i="5"/>
  <c r="H187" i="5"/>
  <c r="I187" i="5" s="1"/>
  <c r="L186" i="5"/>
  <c r="H186" i="5"/>
  <c r="I186" i="5" s="1"/>
  <c r="L185" i="5"/>
  <c r="H185" i="5"/>
  <c r="I185" i="5" s="1"/>
  <c r="L184" i="5"/>
  <c r="H184" i="5"/>
  <c r="I184" i="5" s="1"/>
  <c r="L183" i="5"/>
  <c r="H183" i="5"/>
  <c r="I183" i="5" s="1"/>
  <c r="L182" i="5"/>
  <c r="H182" i="5"/>
  <c r="I182" i="5" s="1"/>
  <c r="L181" i="5"/>
  <c r="H181" i="5"/>
  <c r="I181" i="5" s="1"/>
  <c r="L180" i="5"/>
  <c r="H180" i="5"/>
  <c r="I180" i="5" s="1"/>
  <c r="L179" i="5"/>
  <c r="H179" i="5"/>
  <c r="I179" i="5" s="1"/>
  <c r="L178" i="5"/>
  <c r="H178" i="5"/>
  <c r="I178" i="5" s="1"/>
  <c r="L177" i="5"/>
  <c r="H177" i="5"/>
  <c r="I177" i="5" s="1"/>
  <c r="L176" i="5"/>
  <c r="H176" i="5"/>
  <c r="I176" i="5" s="1"/>
  <c r="L175" i="5"/>
  <c r="H175" i="5"/>
  <c r="I175" i="5" s="1"/>
  <c r="L174" i="5"/>
  <c r="H174" i="5"/>
  <c r="I174" i="5" s="1"/>
  <c r="L173" i="5"/>
  <c r="H173" i="5"/>
  <c r="I173" i="5" s="1"/>
  <c r="L172" i="5"/>
  <c r="H172" i="5"/>
  <c r="I172" i="5" s="1"/>
  <c r="L171" i="5"/>
  <c r="H171" i="5"/>
  <c r="I171" i="5" s="1"/>
  <c r="L170" i="5"/>
  <c r="H170" i="5"/>
  <c r="I170" i="5" s="1"/>
  <c r="L169" i="5"/>
  <c r="H169" i="5"/>
  <c r="I169" i="5" s="1"/>
  <c r="L168" i="5"/>
  <c r="H168" i="5"/>
  <c r="I168" i="5" s="1"/>
  <c r="L167" i="5"/>
  <c r="H167" i="5"/>
  <c r="I167" i="5" s="1"/>
  <c r="L166" i="5"/>
  <c r="H166" i="5"/>
  <c r="I166" i="5" s="1"/>
  <c r="L165" i="5"/>
  <c r="H165" i="5"/>
  <c r="I165" i="5" s="1"/>
  <c r="L164" i="5"/>
  <c r="H164" i="5"/>
  <c r="I164" i="5" s="1"/>
  <c r="L163" i="5"/>
  <c r="H163" i="5"/>
  <c r="I163" i="5" s="1"/>
  <c r="L162" i="5"/>
  <c r="H162" i="5"/>
  <c r="I162" i="5" s="1"/>
  <c r="L161" i="5"/>
  <c r="H161" i="5"/>
  <c r="I161" i="5" s="1"/>
  <c r="L160" i="5"/>
  <c r="H160" i="5"/>
  <c r="I160" i="5" s="1"/>
  <c r="L159" i="5"/>
  <c r="H159" i="5"/>
  <c r="I159" i="5" s="1"/>
  <c r="L158" i="5"/>
  <c r="H158" i="5"/>
  <c r="I158" i="5" s="1"/>
  <c r="L157" i="5"/>
  <c r="H157" i="5"/>
  <c r="I157" i="5" s="1"/>
  <c r="L156" i="5"/>
  <c r="H156" i="5"/>
  <c r="I156" i="5" s="1"/>
  <c r="I324" i="5" l="1"/>
  <c r="L362" i="5"/>
  <c r="L363" i="5" s="1"/>
  <c r="L572" i="5"/>
  <c r="L573" i="5" s="1"/>
  <c r="L614" i="5"/>
  <c r="L615" i="5" s="1"/>
  <c r="L511" i="5"/>
  <c r="L512" i="5" s="1"/>
  <c r="L426" i="5"/>
  <c r="L427" i="5" s="1"/>
  <c r="L477" i="5"/>
  <c r="L478" i="5" s="1"/>
  <c r="L773" i="5"/>
  <c r="L774" i="5" s="1"/>
  <c r="L438" i="5"/>
  <c r="L439" i="5" s="1"/>
  <c r="L654" i="5"/>
  <c r="L655" i="5" s="1"/>
  <c r="L596" i="5"/>
  <c r="L597" i="5" s="1"/>
  <c r="L195" i="5"/>
  <c r="L196" i="5" s="1"/>
  <c r="L280" i="5"/>
  <c r="L281" i="5" s="1"/>
  <c r="L318" i="5"/>
  <c r="L319" i="5" s="1"/>
  <c r="L252" i="5"/>
  <c r="L253" i="5" s="1"/>
  <c r="L227" i="5"/>
  <c r="L228" i="5" s="1"/>
  <c r="L310" i="5"/>
  <c r="L311" i="5" s="1"/>
  <c r="L325" i="5"/>
  <c r="H1204" i="5"/>
  <c r="L804" i="5"/>
  <c r="L805" i="5" s="1"/>
  <c r="K1204" i="5"/>
  <c r="L1082" i="5"/>
  <c r="L1083" i="5" s="1"/>
  <c r="L1117" i="5"/>
  <c r="L1118" i="5" s="1"/>
  <c r="L725" i="5"/>
  <c r="L726" i="5" s="1"/>
  <c r="L755" i="5"/>
  <c r="L756" i="5" s="1"/>
  <c r="L742" i="5"/>
  <c r="L743" i="5" s="1"/>
  <c r="L849" i="5"/>
  <c r="L850" i="5" s="1"/>
  <c r="L675" i="5"/>
  <c r="L676" i="5" s="1"/>
  <c r="L1046" i="5"/>
  <c r="L1047" i="5" s="1"/>
  <c r="L1151" i="5"/>
  <c r="L1152" i="5" s="1"/>
  <c r="L1185" i="5"/>
  <c r="L1186" i="5" s="1"/>
  <c r="J1220" i="4"/>
  <c r="J1221" i="4" s="1"/>
  <c r="J1206" i="4"/>
  <c r="J1207" i="4" s="1"/>
  <c r="J1172" i="4"/>
  <c r="J1173" i="4" s="1"/>
  <c r="J1138" i="4"/>
  <c r="J1139" i="4" s="1"/>
  <c r="J1100" i="4"/>
  <c r="J1101" i="4" s="1"/>
  <c r="J1073" i="4"/>
  <c r="J1074" i="4" s="1"/>
  <c r="J1064" i="4"/>
  <c r="J1065" i="4" s="1"/>
  <c r="J1028" i="4"/>
  <c r="J1029" i="4" s="1"/>
  <c r="J918" i="4"/>
  <c r="J1004" i="4"/>
  <c r="J982" i="4"/>
  <c r="J983" i="4" s="1"/>
  <c r="J960" i="4"/>
  <c r="J961" i="4" s="1"/>
  <c r="J888" i="4"/>
  <c r="J889" i="4" s="1"/>
  <c r="J857" i="4"/>
  <c r="J858" i="4" s="1"/>
  <c r="J820" i="4"/>
  <c r="J809" i="4"/>
  <c r="J810" i="4" s="1"/>
  <c r="J784" i="4"/>
  <c r="J785" i="4" s="1"/>
  <c r="J778" i="4"/>
  <c r="J779" i="4" s="1"/>
  <c r="J760" i="4"/>
  <c r="J761" i="4" s="1"/>
  <c r="J747" i="4"/>
  <c r="J748" i="4" s="1"/>
  <c r="J730" i="4"/>
  <c r="J731" i="4" s="1"/>
  <c r="J711" i="4"/>
  <c r="J712" i="4" s="1"/>
  <c r="J703" i="4"/>
  <c r="J704" i="4" s="1"/>
  <c r="J695" i="4"/>
  <c r="J696" i="4" s="1"/>
  <c r="J687" i="4"/>
  <c r="J688" i="4" s="1"/>
  <c r="J680" i="4"/>
  <c r="J681" i="4" s="1"/>
  <c r="J659" i="4"/>
  <c r="J660" i="4" s="1"/>
  <c r="J634" i="4"/>
  <c r="J635" i="4" s="1"/>
  <c r="J619" i="4"/>
  <c r="J620" i="4" s="1"/>
  <c r="J610" i="4"/>
  <c r="J611" i="4" s="1"/>
  <c r="J601" i="4"/>
  <c r="J602" i="4" s="1"/>
  <c r="J593" i="4"/>
  <c r="J594" i="4" s="1"/>
  <c r="J586" i="4"/>
  <c r="J587" i="4" s="1"/>
  <c r="J577" i="4"/>
  <c r="J578" i="4" s="1"/>
  <c r="J553" i="4"/>
  <c r="J554" i="4" s="1"/>
  <c r="J513" i="4"/>
  <c r="J479" i="4"/>
  <c r="J480" i="4" s="1"/>
  <c r="J440" i="4"/>
  <c r="J441" i="4" s="1"/>
  <c r="J428" i="4"/>
  <c r="J429" i="4" s="1"/>
  <c r="J391" i="4"/>
  <c r="J392" i="4" s="1"/>
  <c r="J363" i="4"/>
  <c r="J364" i="4" s="1"/>
  <c r="J325" i="4"/>
  <c r="J324" i="4"/>
  <c r="J318" i="4"/>
  <c r="J319" i="4" s="1"/>
  <c r="J310" i="4"/>
  <c r="J311" i="4" s="1"/>
  <c r="J280" i="4"/>
  <c r="J281" i="4" s="1"/>
  <c r="J252" i="4"/>
  <c r="J253" i="4" s="1"/>
  <c r="J227" i="4"/>
  <c r="J228" i="4" s="1"/>
  <c r="J195" i="4"/>
  <c r="J196" i="4" s="1"/>
  <c r="J919" i="4" l="1"/>
  <c r="J921" i="4"/>
  <c r="J1005" i="4"/>
  <c r="J1007" i="4"/>
  <c r="J1225" i="4"/>
  <c r="J514" i="4"/>
  <c r="J516" i="4"/>
  <c r="J821" i="4"/>
  <c r="J823" i="4"/>
  <c r="J327" i="4"/>
  <c r="L327" i="5"/>
  <c r="L1204" i="5"/>
  <c r="E1225" i="4"/>
  <c r="G1225" i="4"/>
  <c r="D1225" i="4"/>
  <c r="L1220" i="4"/>
  <c r="L1221" i="4" s="1"/>
  <c r="L1206" i="4"/>
  <c r="L1172" i="4"/>
  <c r="L1173" i="4" s="1"/>
  <c r="L1100" i="4"/>
  <c r="L1101" i="4" s="1"/>
  <c r="L1073" i="4"/>
  <c r="L1074" i="4" s="1"/>
  <c r="L1064" i="4"/>
  <c r="L918" i="4"/>
  <c r="L1004" i="4"/>
  <c r="L982" i="4"/>
  <c r="L983" i="4" s="1"/>
  <c r="L888" i="4"/>
  <c r="L889" i="4" s="1"/>
  <c r="L820" i="4"/>
  <c r="L821" i="4" s="1"/>
  <c r="L857" i="4"/>
  <c r="L858" i="4" s="1"/>
  <c r="L809" i="4"/>
  <c r="L810" i="4" s="1"/>
  <c r="L784" i="4"/>
  <c r="L785" i="4" s="1"/>
  <c r="L778" i="4"/>
  <c r="L779" i="4" s="1"/>
  <c r="L760" i="4"/>
  <c r="L761" i="4" s="1"/>
  <c r="L747" i="4"/>
  <c r="L748" i="4" s="1"/>
  <c r="L730" i="4"/>
  <c r="L731" i="4" s="1"/>
  <c r="L711" i="4"/>
  <c r="L712" i="4" s="1"/>
  <c r="L703" i="4"/>
  <c r="L704" i="4" s="1"/>
  <c r="L695" i="4"/>
  <c r="L696" i="4" s="1"/>
  <c r="L687" i="4"/>
  <c r="L688" i="4" s="1"/>
  <c r="L680" i="4"/>
  <c r="L681" i="4" s="1"/>
  <c r="L659" i="4"/>
  <c r="L660" i="4" s="1"/>
  <c r="L634" i="4"/>
  <c r="L635" i="4" s="1"/>
  <c r="L619" i="4"/>
  <c r="L620" i="4" s="1"/>
  <c r="L610" i="4"/>
  <c r="L611" i="4" s="1"/>
  <c r="L601" i="4"/>
  <c r="L602" i="4" s="1"/>
  <c r="L593" i="4"/>
  <c r="L594" i="4" s="1"/>
  <c r="L586" i="4"/>
  <c r="L587" i="4" s="1"/>
  <c r="L577" i="4"/>
  <c r="L578" i="4" s="1"/>
  <c r="L513" i="4"/>
  <c r="L440" i="4"/>
  <c r="L441" i="4" s="1"/>
  <c r="L428" i="4"/>
  <c r="L429" i="4" s="1"/>
  <c r="L391" i="4"/>
  <c r="L392" i="4" s="1"/>
  <c r="L325" i="4"/>
  <c r="L324" i="4"/>
  <c r="L318" i="4"/>
  <c r="L319" i="4" s="1"/>
  <c r="L310" i="4"/>
  <c r="L311" i="4" s="1"/>
  <c r="L280" i="4"/>
  <c r="L281" i="4" s="1"/>
  <c r="L252" i="4"/>
  <c r="L253" i="4" s="1"/>
  <c r="L227" i="4"/>
  <c r="L228" i="4" s="1"/>
  <c r="M1219" i="4"/>
  <c r="M1218" i="4"/>
  <c r="M1217" i="4"/>
  <c r="M1216" i="4"/>
  <c r="M1215" i="4"/>
  <c r="M1214" i="4"/>
  <c r="M1213" i="4"/>
  <c r="M1212" i="4"/>
  <c r="M1211" i="4"/>
  <c r="M1210" i="4"/>
  <c r="M1205" i="4"/>
  <c r="M1204" i="4"/>
  <c r="M1203" i="4"/>
  <c r="M1202" i="4"/>
  <c r="M1201" i="4"/>
  <c r="M1200" i="4"/>
  <c r="M1199" i="4"/>
  <c r="M1198" i="4"/>
  <c r="M1197" i="4"/>
  <c r="M1196" i="4"/>
  <c r="M1195" i="4"/>
  <c r="M1194" i="4"/>
  <c r="M1193" i="4"/>
  <c r="M1192" i="4"/>
  <c r="M1190" i="4"/>
  <c r="M1189" i="4"/>
  <c r="M1187" i="4"/>
  <c r="M1183" i="4"/>
  <c r="M1180" i="4"/>
  <c r="M1179" i="4"/>
  <c r="M1178" i="4"/>
  <c r="M1177" i="4"/>
  <c r="M1171" i="4"/>
  <c r="M1170" i="4"/>
  <c r="M1169" i="4"/>
  <c r="M1168" i="4"/>
  <c r="M1167" i="4"/>
  <c r="M1166" i="4"/>
  <c r="M1165" i="4"/>
  <c r="M1164" i="4"/>
  <c r="M1163" i="4"/>
  <c r="M1162" i="4"/>
  <c r="M1161" i="4"/>
  <c r="M1160" i="4"/>
  <c r="M1159" i="4"/>
  <c r="M1158" i="4"/>
  <c r="M1156" i="4"/>
  <c r="M1155" i="4"/>
  <c r="M1153" i="4"/>
  <c r="M1149" i="4"/>
  <c r="M1146" i="4"/>
  <c r="M1145" i="4"/>
  <c r="M1144" i="4"/>
  <c r="M1143" i="4"/>
  <c r="M1137" i="4"/>
  <c r="M1136" i="4"/>
  <c r="M1135" i="4"/>
  <c r="M1134" i="4"/>
  <c r="M1133" i="4"/>
  <c r="M1132" i="4"/>
  <c r="M1131" i="4"/>
  <c r="M1130" i="4"/>
  <c r="M1129" i="4"/>
  <c r="M1128" i="4"/>
  <c r="M1127" i="4"/>
  <c r="M1126" i="4"/>
  <c r="M1125" i="4"/>
  <c r="M1124" i="4"/>
  <c r="M1122" i="4"/>
  <c r="M1121" i="4"/>
  <c r="M1119" i="4"/>
  <c r="M1115" i="4"/>
  <c r="M1112" i="4"/>
  <c r="M1110" i="4"/>
  <c r="M1109" i="4"/>
  <c r="M1108" i="4"/>
  <c r="M1099" i="4"/>
  <c r="M1098" i="4"/>
  <c r="M1097" i="4"/>
  <c r="M1096" i="4"/>
  <c r="M1095" i="4"/>
  <c r="M1094" i="4"/>
  <c r="M1093" i="4"/>
  <c r="M1092" i="4"/>
  <c r="M1091" i="4"/>
  <c r="M1090" i="4"/>
  <c r="M1089" i="4"/>
  <c r="M1087" i="4"/>
  <c r="M1086" i="4"/>
  <c r="M1085" i="4"/>
  <c r="M1079" i="4"/>
  <c r="M1078" i="4"/>
  <c r="M1072" i="4"/>
  <c r="M1071" i="4"/>
  <c r="M1070" i="4"/>
  <c r="M1069" i="4"/>
  <c r="M1063" i="4"/>
  <c r="M1062" i="4"/>
  <c r="M1061" i="4"/>
  <c r="M1060" i="4"/>
  <c r="M1059" i="4"/>
  <c r="M1058" i="4"/>
  <c r="M1057" i="4"/>
  <c r="M1056" i="4"/>
  <c r="M1055" i="4"/>
  <c r="M1054" i="4"/>
  <c r="M1053" i="4"/>
  <c r="M1052" i="4"/>
  <c r="M1051" i="4"/>
  <c r="M1049" i="4"/>
  <c r="M1048" i="4"/>
  <c r="M1046" i="4"/>
  <c r="M1042" i="4"/>
  <c r="M1039" i="4"/>
  <c r="M1038" i="4"/>
  <c r="M1037" i="4"/>
  <c r="M1036" i="4"/>
  <c r="M1027" i="4"/>
  <c r="M1026" i="4"/>
  <c r="M1025" i="4"/>
  <c r="M1024" i="4"/>
  <c r="M1023" i="4"/>
  <c r="M1022" i="4"/>
  <c r="M1021" i="4"/>
  <c r="M1020" i="4"/>
  <c r="M1019" i="4"/>
  <c r="M1018" i="4"/>
  <c r="M1017" i="4"/>
  <c r="M1011" i="4"/>
  <c r="M917" i="4"/>
  <c r="M916" i="4"/>
  <c r="M915" i="4"/>
  <c r="M914" i="4"/>
  <c r="M913" i="4"/>
  <c r="M912" i="4"/>
  <c r="M911" i="4"/>
  <c r="M910" i="4"/>
  <c r="M909" i="4"/>
  <c r="M908" i="4"/>
  <c r="M907" i="4"/>
  <c r="M905" i="4"/>
  <c r="M904" i="4"/>
  <c r="M900" i="4"/>
  <c r="M897" i="4"/>
  <c r="M896" i="4"/>
  <c r="M895" i="4"/>
  <c r="M894" i="4"/>
  <c r="P906" i="4" s="1"/>
  <c r="Q906" i="4" s="1"/>
  <c r="M1003" i="4"/>
  <c r="M1002" i="4"/>
  <c r="M1001" i="4"/>
  <c r="M1000" i="4"/>
  <c r="M999" i="4"/>
  <c r="M998" i="4"/>
  <c r="M997" i="4"/>
  <c r="M994" i="4"/>
  <c r="M990" i="4"/>
  <c r="M988" i="4"/>
  <c r="M987" i="4"/>
  <c r="M981" i="4"/>
  <c r="M980" i="4"/>
  <c r="M979" i="4"/>
  <c r="M978" i="4"/>
  <c r="M977" i="4"/>
  <c r="M976" i="4"/>
  <c r="M975" i="4"/>
  <c r="M973" i="4"/>
  <c r="M968" i="4"/>
  <c r="M966" i="4"/>
  <c r="M965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8" i="4"/>
  <c r="M937" i="4"/>
  <c r="M935" i="4"/>
  <c r="M931" i="4"/>
  <c r="M928" i="4"/>
  <c r="M926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3" i="4"/>
  <c r="M872" i="4"/>
  <c r="M870" i="4"/>
  <c r="M863" i="4"/>
  <c r="M862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0" i="4"/>
  <c r="M839" i="4"/>
  <c r="M837" i="4"/>
  <c r="M833" i="4"/>
  <c r="M830" i="4"/>
  <c r="M829" i="4"/>
  <c r="M828" i="4"/>
  <c r="M819" i="4"/>
  <c r="M818" i="4"/>
  <c r="M817" i="4"/>
  <c r="M816" i="4"/>
  <c r="M815" i="4"/>
  <c r="M814" i="4"/>
  <c r="M808" i="4"/>
  <c r="M807" i="4"/>
  <c r="M806" i="4"/>
  <c r="M805" i="4"/>
  <c r="M804" i="4"/>
  <c r="M803" i="4"/>
  <c r="M802" i="4"/>
  <c r="M800" i="4"/>
  <c r="M799" i="4"/>
  <c r="M795" i="4"/>
  <c r="M792" i="4"/>
  <c r="M791" i="4"/>
  <c r="M790" i="4"/>
  <c r="M789" i="4"/>
  <c r="M783" i="4"/>
  <c r="M784" i="4" s="1"/>
  <c r="M777" i="4"/>
  <c r="M776" i="4"/>
  <c r="M775" i="4"/>
  <c r="M774" i="4"/>
  <c r="M772" i="4"/>
  <c r="M771" i="4"/>
  <c r="M767" i="4"/>
  <c r="M765" i="4"/>
  <c r="M759" i="4"/>
  <c r="M758" i="4"/>
  <c r="M757" i="4"/>
  <c r="M756" i="4"/>
  <c r="M755" i="4"/>
  <c r="M754" i="4"/>
  <c r="M753" i="4"/>
  <c r="M752" i="4"/>
  <c r="M751" i="4"/>
  <c r="M746" i="4"/>
  <c r="M745" i="4"/>
  <c r="M744" i="4"/>
  <c r="M742" i="4"/>
  <c r="M736" i="4"/>
  <c r="M735" i="4"/>
  <c r="M729" i="4"/>
  <c r="M728" i="4"/>
  <c r="M727" i="4"/>
  <c r="M725" i="4"/>
  <c r="M724" i="4"/>
  <c r="M720" i="4"/>
  <c r="M717" i="4"/>
  <c r="M716" i="4"/>
  <c r="M710" i="4"/>
  <c r="M709" i="4"/>
  <c r="M708" i="4"/>
  <c r="M702" i="4"/>
  <c r="M701" i="4"/>
  <c r="M700" i="4"/>
  <c r="M694" i="4"/>
  <c r="M693" i="4"/>
  <c r="M692" i="4"/>
  <c r="M686" i="4"/>
  <c r="M685" i="4"/>
  <c r="M679" i="4"/>
  <c r="M678" i="4"/>
  <c r="M677" i="4"/>
  <c r="M675" i="4"/>
  <c r="M674" i="4"/>
  <c r="M670" i="4"/>
  <c r="M667" i="4"/>
  <c r="M666" i="4"/>
  <c r="M665" i="4"/>
  <c r="M664" i="4"/>
  <c r="O676" i="4" s="1"/>
  <c r="P676" i="4" s="1"/>
  <c r="M658" i="4"/>
  <c r="M657" i="4"/>
  <c r="M656" i="4"/>
  <c r="M655" i="4"/>
  <c r="M654" i="4"/>
  <c r="M653" i="4"/>
  <c r="M652" i="4"/>
  <c r="M651" i="4"/>
  <c r="M650" i="4"/>
  <c r="M648" i="4"/>
  <c r="M644" i="4"/>
  <c r="M641" i="4"/>
  <c r="M640" i="4"/>
  <c r="M639" i="4"/>
  <c r="O649" i="4" s="1"/>
  <c r="P649" i="4" s="1"/>
  <c r="M633" i="4"/>
  <c r="M632" i="4"/>
  <c r="M631" i="4"/>
  <c r="M630" i="4"/>
  <c r="M629" i="4"/>
  <c r="M628" i="4"/>
  <c r="M627" i="4"/>
  <c r="M626" i="4"/>
  <c r="M625" i="4"/>
  <c r="M624" i="4"/>
  <c r="M623" i="4"/>
  <c r="M618" i="4"/>
  <c r="M617" i="4"/>
  <c r="M616" i="4"/>
  <c r="M615" i="4"/>
  <c r="M609" i="4"/>
  <c r="M608" i="4"/>
  <c r="M607" i="4"/>
  <c r="M606" i="4"/>
  <c r="M600" i="4"/>
  <c r="M599" i="4"/>
  <c r="M598" i="4"/>
  <c r="M597" i="4"/>
  <c r="M592" i="4"/>
  <c r="M591" i="4"/>
  <c r="M585" i="4"/>
  <c r="M584" i="4"/>
  <c r="M583" i="4"/>
  <c r="M582" i="4"/>
  <c r="M576" i="4"/>
  <c r="M575" i="4"/>
  <c r="M574" i="4"/>
  <c r="M573" i="4"/>
  <c r="M572" i="4"/>
  <c r="M570" i="4"/>
  <c r="M569" i="4"/>
  <c r="M568" i="4"/>
  <c r="M564" i="4"/>
  <c r="M561" i="4"/>
  <c r="M560" i="4"/>
  <c r="M559" i="4"/>
  <c r="M558" i="4"/>
  <c r="O571" i="4" s="1"/>
  <c r="P571" i="4" s="1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2" i="4"/>
  <c r="M531" i="4"/>
  <c r="M530" i="4"/>
  <c r="M526" i="4"/>
  <c r="M521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5" i="4"/>
  <c r="M494" i="4"/>
  <c r="M485" i="4"/>
  <c r="M484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58" i="4"/>
  <c r="M457" i="4"/>
  <c r="M456" i="4"/>
  <c r="M451" i="4"/>
  <c r="M448" i="4"/>
  <c r="M446" i="4"/>
  <c r="M445" i="4"/>
  <c r="M439" i="4"/>
  <c r="M438" i="4"/>
  <c r="M437" i="4"/>
  <c r="M436" i="4"/>
  <c r="M435" i="4"/>
  <c r="M434" i="4"/>
  <c r="M433" i="4"/>
  <c r="H433" i="4"/>
  <c r="I433" i="4" s="1"/>
  <c r="H434" i="4"/>
  <c r="I434" i="4" s="1"/>
  <c r="H435" i="4"/>
  <c r="I435" i="4" s="1"/>
  <c r="H436" i="4"/>
  <c r="I436" i="4" s="1"/>
  <c r="H437" i="4"/>
  <c r="I437" i="4" s="1"/>
  <c r="H438" i="4"/>
  <c r="I438" i="4" s="1"/>
  <c r="H439" i="4"/>
  <c r="I439" i="4" s="1"/>
  <c r="H441" i="4"/>
  <c r="I441" i="4" s="1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09" i="4"/>
  <c r="M408" i="4"/>
  <c r="M402" i="4"/>
  <c r="M399" i="4"/>
  <c r="M397" i="4"/>
  <c r="M396" i="4"/>
  <c r="M390" i="4"/>
  <c r="M389" i="4"/>
  <c r="M388" i="4"/>
  <c r="M387" i="4"/>
  <c r="M386" i="4"/>
  <c r="M385" i="4"/>
  <c r="M384" i="4"/>
  <c r="M383" i="4"/>
  <c r="M382" i="4"/>
  <c r="M381" i="4"/>
  <c r="M380" i="4"/>
  <c r="M378" i="4"/>
  <c r="M377" i="4"/>
  <c r="M369" i="4"/>
  <c r="M368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23" i="4"/>
  <c r="M325" i="4" s="1"/>
  <c r="M317" i="4"/>
  <c r="M316" i="4"/>
  <c r="M315" i="4"/>
  <c r="M314" i="4"/>
  <c r="M309" i="4"/>
  <c r="M308" i="4"/>
  <c r="M307" i="4"/>
  <c r="M306" i="4"/>
  <c r="M305" i="4"/>
  <c r="M304" i="4"/>
  <c r="M303" i="4"/>
  <c r="M302" i="4"/>
  <c r="M301" i="4"/>
  <c r="M300" i="4"/>
  <c r="M299" i="4"/>
  <c r="M297" i="4"/>
  <c r="M295" i="4"/>
  <c r="M292" i="4"/>
  <c r="M289" i="4"/>
  <c r="M286" i="4"/>
  <c r="M285" i="4"/>
  <c r="M279" i="4"/>
  <c r="M278" i="4"/>
  <c r="M277" i="4"/>
  <c r="M276" i="4"/>
  <c r="M275" i="4"/>
  <c r="M274" i="4"/>
  <c r="M273" i="4"/>
  <c r="M271" i="4"/>
  <c r="M270" i="4"/>
  <c r="M268" i="4"/>
  <c r="M265" i="4"/>
  <c r="M262" i="4"/>
  <c r="M261" i="4"/>
  <c r="M258" i="4"/>
  <c r="M257" i="4"/>
  <c r="M251" i="4"/>
  <c r="M250" i="4"/>
  <c r="M249" i="4"/>
  <c r="M248" i="4"/>
  <c r="M247" i="4"/>
  <c r="M246" i="4"/>
  <c r="M245" i="4"/>
  <c r="M244" i="4"/>
  <c r="M242" i="4"/>
  <c r="M240" i="4"/>
  <c r="M233" i="4"/>
  <c r="M232" i="4"/>
  <c r="M226" i="4"/>
  <c r="M225" i="4"/>
  <c r="M224" i="4"/>
  <c r="M223" i="4"/>
  <c r="M222" i="4"/>
  <c r="M221" i="4"/>
  <c r="M220" i="4"/>
  <c r="M219" i="4"/>
  <c r="M218" i="4"/>
  <c r="M216" i="4"/>
  <c r="M215" i="4"/>
  <c r="M213" i="4"/>
  <c r="M211" i="4"/>
  <c r="M208" i="4"/>
  <c r="M205" i="4"/>
  <c r="M204" i="4"/>
  <c r="M201" i="4"/>
  <c r="M200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O298" i="4" l="1"/>
  <c r="P298" i="4" s="1"/>
  <c r="O379" i="4"/>
  <c r="P379" i="4" s="1"/>
  <c r="O726" i="4"/>
  <c r="P726" i="4" s="1"/>
  <c r="O743" i="4"/>
  <c r="P743" i="4" s="1"/>
  <c r="O801" i="4"/>
  <c r="P801" i="4" s="1"/>
  <c r="P874" i="4"/>
  <c r="Q874" i="4" s="1"/>
  <c r="P841" i="4"/>
  <c r="Q841" i="4" s="1"/>
  <c r="O459" i="4"/>
  <c r="P459" i="4" s="1"/>
  <c r="O410" i="4"/>
  <c r="P410" i="4" s="1"/>
  <c r="I440" i="4"/>
  <c r="N33" i="7"/>
  <c r="N34" i="7" s="1"/>
  <c r="N24" i="8" s="1"/>
  <c r="O496" i="4"/>
  <c r="P496" i="4" s="1"/>
  <c r="O773" i="4"/>
  <c r="P773" i="4" s="1"/>
  <c r="O272" i="4"/>
  <c r="P272" i="4" s="1"/>
  <c r="M1172" i="4"/>
  <c r="O217" i="4"/>
  <c r="P217" i="4" s="1"/>
  <c r="O243" i="4"/>
  <c r="P243" i="4" s="1"/>
  <c r="M785" i="4"/>
  <c r="L1207" i="4"/>
  <c r="L1065" i="4"/>
  <c r="L1103" i="4"/>
  <c r="L1005" i="4"/>
  <c r="L919" i="4"/>
  <c r="L921" i="4"/>
  <c r="M857" i="4"/>
  <c r="M703" i="4"/>
  <c r="M704" i="4" s="1"/>
  <c r="M1100" i="4"/>
  <c r="M982" i="4"/>
  <c r="R32" i="7" s="1"/>
  <c r="M1220" i="4"/>
  <c r="M1221" i="4" s="1"/>
  <c r="M1064" i="4"/>
  <c r="R12" i="7" s="1"/>
  <c r="M1004" i="4"/>
  <c r="M687" i="4"/>
  <c r="M688" i="4" s="1"/>
  <c r="M711" i="4"/>
  <c r="M712" i="4" s="1"/>
  <c r="M1073" i="4"/>
  <c r="M1074" i="4" s="1"/>
  <c r="M1206" i="4"/>
  <c r="R20" i="7" s="1"/>
  <c r="Q20" i="7" s="1"/>
  <c r="M918" i="4"/>
  <c r="R27" i="7" s="1"/>
  <c r="Q27" i="7" s="1"/>
  <c r="M601" i="4"/>
  <c r="M602" i="4" s="1"/>
  <c r="M619" i="4"/>
  <c r="M620" i="4" s="1"/>
  <c r="M820" i="4"/>
  <c r="M695" i="4"/>
  <c r="M696" i="4" s="1"/>
  <c r="L514" i="4"/>
  <c r="M760" i="4"/>
  <c r="M761" i="4" s="1"/>
  <c r="M809" i="4"/>
  <c r="M810" i="4" s="1"/>
  <c r="M778" i="4"/>
  <c r="M779" i="4" s="1"/>
  <c r="M593" i="4"/>
  <c r="M594" i="4" s="1"/>
  <c r="M747" i="4"/>
  <c r="M577" i="4"/>
  <c r="M730" i="4"/>
  <c r="M731" i="4" s="1"/>
  <c r="M659" i="4"/>
  <c r="M610" i="4"/>
  <c r="M611" i="4" s="1"/>
  <c r="M634" i="4"/>
  <c r="M440" i="4"/>
  <c r="M680" i="4"/>
  <c r="M513" i="4"/>
  <c r="R41" i="7" s="1"/>
  <c r="Q41" i="7" s="1"/>
  <c r="M586" i="4"/>
  <c r="M587" i="4" s="1"/>
  <c r="M428" i="4"/>
  <c r="M391" i="4"/>
  <c r="M318" i="4"/>
  <c r="R50" i="7" s="1"/>
  <c r="Q50" i="7" s="1"/>
  <c r="M324" i="4"/>
  <c r="R51" i="7" s="1"/>
  <c r="Q51" i="7" s="1"/>
  <c r="M280" i="4"/>
  <c r="M281" i="4" s="1"/>
  <c r="M310" i="4"/>
  <c r="M252" i="4"/>
  <c r="R47" i="7" s="1"/>
  <c r="Q47" i="7" s="1"/>
  <c r="M227" i="4"/>
  <c r="M1101" i="4" l="1"/>
  <c r="R14" i="7"/>
  <c r="Q14" i="7" s="1"/>
  <c r="M983" i="4"/>
  <c r="Q32" i="7"/>
  <c r="M635" i="4"/>
  <c r="R57" i="7"/>
  <c r="Q57" i="7" s="1"/>
  <c r="R58" i="7"/>
  <c r="Q58" i="7" s="1"/>
  <c r="M429" i="4"/>
  <c r="R39" i="7"/>
  <c r="Q39" i="7" s="1"/>
  <c r="M660" i="4"/>
  <c r="R59" i="7"/>
  <c r="Q59" i="7" s="1"/>
  <c r="M441" i="4"/>
  <c r="R33" i="7"/>
  <c r="Q33" i="7" s="1"/>
  <c r="Q12" i="7"/>
  <c r="R61" i="7"/>
  <c r="Q61" i="7" s="1"/>
  <c r="M1173" i="4"/>
  <c r="R19" i="7"/>
  <c r="M889" i="4"/>
  <c r="R26" i="7"/>
  <c r="Q26" i="7" s="1"/>
  <c r="M681" i="4"/>
  <c r="R62" i="7"/>
  <c r="Q62" i="7" s="1"/>
  <c r="M578" i="4"/>
  <c r="R56" i="7"/>
  <c r="Q56" i="7" s="1"/>
  <c r="M748" i="4"/>
  <c r="R60" i="7"/>
  <c r="Q60" i="7" s="1"/>
  <c r="M858" i="4"/>
  <c r="R25" i="7"/>
  <c r="M392" i="4"/>
  <c r="R38" i="7"/>
  <c r="Q38" i="7" s="1"/>
  <c r="M311" i="4"/>
  <c r="R49" i="7"/>
  <c r="Q49" i="7" s="1"/>
  <c r="M228" i="4"/>
  <c r="R46" i="7"/>
  <c r="Q46" i="7" s="1"/>
  <c r="M253" i="4"/>
  <c r="M1207" i="4"/>
  <c r="M1065" i="4"/>
  <c r="M1103" i="4"/>
  <c r="M1005" i="4"/>
  <c r="M919" i="4"/>
  <c r="M921" i="4"/>
  <c r="M821" i="4"/>
  <c r="M514" i="4"/>
  <c r="M319" i="4"/>
  <c r="I1221" i="4"/>
  <c r="H1219" i="4"/>
  <c r="I1219" i="4" s="1"/>
  <c r="I1218" i="4"/>
  <c r="H1217" i="4"/>
  <c r="I1217" i="4" s="1"/>
  <c r="H1216" i="4"/>
  <c r="I1216" i="4" s="1"/>
  <c r="H1215" i="4"/>
  <c r="I1215" i="4" s="1"/>
  <c r="H1214" i="4"/>
  <c r="I1214" i="4" s="1"/>
  <c r="H1213" i="4"/>
  <c r="I1213" i="4" s="1"/>
  <c r="H1212" i="4"/>
  <c r="I1212" i="4" s="1"/>
  <c r="H1211" i="4"/>
  <c r="I1211" i="4" s="1"/>
  <c r="H1210" i="4"/>
  <c r="I1210" i="4" s="1"/>
  <c r="I1207" i="4"/>
  <c r="I1206" i="4"/>
  <c r="I1205" i="4"/>
  <c r="H1204" i="4"/>
  <c r="I1204" i="4" s="1"/>
  <c r="H1203" i="4"/>
  <c r="I1203" i="4" s="1"/>
  <c r="H1202" i="4"/>
  <c r="I1202" i="4" s="1"/>
  <c r="H1201" i="4"/>
  <c r="I1201" i="4" s="1"/>
  <c r="H1200" i="4"/>
  <c r="I1200" i="4" s="1"/>
  <c r="H1199" i="4"/>
  <c r="I1199" i="4" s="1"/>
  <c r="H1198" i="4"/>
  <c r="I1198" i="4" s="1"/>
  <c r="H1197" i="4"/>
  <c r="I1197" i="4" s="1"/>
  <c r="H1196" i="4"/>
  <c r="I1196" i="4" s="1"/>
  <c r="H1195" i="4"/>
  <c r="I1195" i="4" s="1"/>
  <c r="H1194" i="4"/>
  <c r="I1194" i="4" s="1"/>
  <c r="H1193" i="4"/>
  <c r="I1193" i="4" s="1"/>
  <c r="H1192" i="4"/>
  <c r="I1192" i="4" s="1"/>
  <c r="H1191" i="4"/>
  <c r="I1191" i="4" s="1"/>
  <c r="H1190" i="4"/>
  <c r="I1190" i="4" s="1"/>
  <c r="H1189" i="4"/>
  <c r="I1189" i="4" s="1"/>
  <c r="H1188" i="4"/>
  <c r="I1188" i="4" s="1"/>
  <c r="H1187" i="4"/>
  <c r="I1187" i="4" s="1"/>
  <c r="H1186" i="4"/>
  <c r="I1186" i="4" s="1"/>
  <c r="H1185" i="4"/>
  <c r="I1185" i="4" s="1"/>
  <c r="H1184" i="4"/>
  <c r="I1184" i="4" s="1"/>
  <c r="H1183" i="4"/>
  <c r="I1183" i="4" s="1"/>
  <c r="H1182" i="4"/>
  <c r="I1182" i="4" s="1"/>
  <c r="H1181" i="4"/>
  <c r="I1181" i="4" s="1"/>
  <c r="H1180" i="4"/>
  <c r="I1180" i="4" s="1"/>
  <c r="H1179" i="4"/>
  <c r="I1179" i="4" s="1"/>
  <c r="H1178" i="4"/>
  <c r="I1178" i="4" s="1"/>
  <c r="H1177" i="4"/>
  <c r="I1177" i="4" s="1"/>
  <c r="H1176" i="4"/>
  <c r="I1176" i="4" s="1"/>
  <c r="I1173" i="4"/>
  <c r="I1172" i="4"/>
  <c r="H1171" i="4"/>
  <c r="I1171" i="4" s="1"/>
  <c r="H1170" i="4"/>
  <c r="I1170" i="4" s="1"/>
  <c r="H1169" i="4"/>
  <c r="I1169" i="4" s="1"/>
  <c r="H1168" i="4"/>
  <c r="I1168" i="4" s="1"/>
  <c r="H1167" i="4"/>
  <c r="I1167" i="4" s="1"/>
  <c r="H1166" i="4"/>
  <c r="I1166" i="4" s="1"/>
  <c r="H1165" i="4"/>
  <c r="I1165" i="4" s="1"/>
  <c r="H1164" i="4"/>
  <c r="I1164" i="4" s="1"/>
  <c r="H1163" i="4"/>
  <c r="I1163" i="4" s="1"/>
  <c r="H1162" i="4"/>
  <c r="I1162" i="4" s="1"/>
  <c r="H1161" i="4"/>
  <c r="I1161" i="4" s="1"/>
  <c r="H1160" i="4"/>
  <c r="I1160" i="4" s="1"/>
  <c r="H1159" i="4"/>
  <c r="I1159" i="4" s="1"/>
  <c r="H1158" i="4"/>
  <c r="I1158" i="4" s="1"/>
  <c r="H1157" i="4"/>
  <c r="I1157" i="4" s="1"/>
  <c r="H1156" i="4"/>
  <c r="I1156" i="4" s="1"/>
  <c r="H1155" i="4"/>
  <c r="I1155" i="4" s="1"/>
  <c r="H1154" i="4"/>
  <c r="I1154" i="4" s="1"/>
  <c r="H1153" i="4"/>
  <c r="I1153" i="4" s="1"/>
  <c r="H1152" i="4"/>
  <c r="I1152" i="4" s="1"/>
  <c r="H1151" i="4"/>
  <c r="I1151" i="4" s="1"/>
  <c r="H1150" i="4"/>
  <c r="I1150" i="4" s="1"/>
  <c r="H1149" i="4"/>
  <c r="I1149" i="4" s="1"/>
  <c r="H1148" i="4"/>
  <c r="I1148" i="4" s="1"/>
  <c r="H1147" i="4"/>
  <c r="I1147" i="4" s="1"/>
  <c r="H1146" i="4"/>
  <c r="I1146" i="4" s="1"/>
  <c r="H1145" i="4"/>
  <c r="I1145" i="4" s="1"/>
  <c r="H1144" i="4"/>
  <c r="I1144" i="4" s="1"/>
  <c r="H1143" i="4"/>
  <c r="I1143" i="4" s="1"/>
  <c r="H1142" i="4"/>
  <c r="I1142" i="4" s="1"/>
  <c r="I1139" i="4"/>
  <c r="H1137" i="4"/>
  <c r="I1137" i="4" s="1"/>
  <c r="H1136" i="4"/>
  <c r="I1136" i="4" s="1"/>
  <c r="H1135" i="4"/>
  <c r="I1135" i="4" s="1"/>
  <c r="H1134" i="4"/>
  <c r="I1134" i="4" s="1"/>
  <c r="H1133" i="4"/>
  <c r="I1133" i="4" s="1"/>
  <c r="H1132" i="4"/>
  <c r="I1132" i="4" s="1"/>
  <c r="H1131" i="4"/>
  <c r="I1131" i="4" s="1"/>
  <c r="H1130" i="4"/>
  <c r="I1130" i="4" s="1"/>
  <c r="H1129" i="4"/>
  <c r="I1129" i="4" s="1"/>
  <c r="H1128" i="4"/>
  <c r="I1128" i="4" s="1"/>
  <c r="H1127" i="4"/>
  <c r="I1127" i="4" s="1"/>
  <c r="H1126" i="4"/>
  <c r="I1126" i="4" s="1"/>
  <c r="H1125" i="4"/>
  <c r="I1125" i="4" s="1"/>
  <c r="H1124" i="4"/>
  <c r="I1124" i="4" s="1"/>
  <c r="H1123" i="4"/>
  <c r="I1123" i="4" s="1"/>
  <c r="H1122" i="4"/>
  <c r="I1122" i="4" s="1"/>
  <c r="H1121" i="4"/>
  <c r="I1121" i="4" s="1"/>
  <c r="H1120" i="4"/>
  <c r="I1120" i="4" s="1"/>
  <c r="H1119" i="4"/>
  <c r="I1119" i="4" s="1"/>
  <c r="H1118" i="4"/>
  <c r="I1118" i="4" s="1"/>
  <c r="H1117" i="4"/>
  <c r="I1117" i="4" s="1"/>
  <c r="H1116" i="4"/>
  <c r="I1116" i="4" s="1"/>
  <c r="H1115" i="4"/>
  <c r="I1115" i="4" s="1"/>
  <c r="H1114" i="4"/>
  <c r="I1114" i="4" s="1"/>
  <c r="H1113" i="4"/>
  <c r="I1113" i="4" s="1"/>
  <c r="H1112" i="4"/>
  <c r="I1112" i="4" s="1"/>
  <c r="H1111" i="4"/>
  <c r="I1111" i="4" s="1"/>
  <c r="H1110" i="4"/>
  <c r="I1110" i="4" s="1"/>
  <c r="H1109" i="4"/>
  <c r="I1109" i="4" s="1"/>
  <c r="H1108" i="4"/>
  <c r="I1108" i="4" s="1"/>
  <c r="H1107" i="4"/>
  <c r="I1107" i="4" s="1"/>
  <c r="I1101" i="4"/>
  <c r="I1100" i="4"/>
  <c r="H1099" i="4"/>
  <c r="I1099" i="4" s="1"/>
  <c r="H1098" i="4"/>
  <c r="I1098" i="4" s="1"/>
  <c r="H1097" i="4"/>
  <c r="I1097" i="4" s="1"/>
  <c r="H1096" i="4"/>
  <c r="I1096" i="4" s="1"/>
  <c r="H1095" i="4"/>
  <c r="I1095" i="4" s="1"/>
  <c r="H1094" i="4"/>
  <c r="I1094" i="4" s="1"/>
  <c r="H1093" i="4"/>
  <c r="I1093" i="4" s="1"/>
  <c r="H1092" i="4"/>
  <c r="I1092" i="4" s="1"/>
  <c r="H1091" i="4"/>
  <c r="I1091" i="4" s="1"/>
  <c r="H1090" i="4"/>
  <c r="I1090" i="4" s="1"/>
  <c r="H1089" i="4"/>
  <c r="I1089" i="4" s="1"/>
  <c r="H1088" i="4"/>
  <c r="I1088" i="4" s="1"/>
  <c r="H1087" i="4"/>
  <c r="I1087" i="4" s="1"/>
  <c r="H1086" i="4"/>
  <c r="I1086" i="4" s="1"/>
  <c r="H1085" i="4"/>
  <c r="I1085" i="4" s="1"/>
  <c r="H1084" i="4"/>
  <c r="I1084" i="4" s="1"/>
  <c r="H1083" i="4"/>
  <c r="I1083" i="4" s="1"/>
  <c r="H1082" i="4"/>
  <c r="I1082" i="4" s="1"/>
  <c r="H1081" i="4"/>
  <c r="I1081" i="4" s="1"/>
  <c r="H1080" i="4"/>
  <c r="I1080" i="4" s="1"/>
  <c r="H1079" i="4"/>
  <c r="I1079" i="4" s="1"/>
  <c r="H1078" i="4"/>
  <c r="I1078" i="4" s="1"/>
  <c r="H1077" i="4"/>
  <c r="I1077" i="4" s="1"/>
  <c r="H1074" i="4"/>
  <c r="I1074" i="4" s="1"/>
  <c r="I1073" i="4"/>
  <c r="H1072" i="4"/>
  <c r="I1072" i="4" s="1"/>
  <c r="H1071" i="4"/>
  <c r="I1071" i="4" s="1"/>
  <c r="H1070" i="4"/>
  <c r="I1070" i="4" s="1"/>
  <c r="H1069" i="4"/>
  <c r="I1069" i="4" s="1"/>
  <c r="H1068" i="4"/>
  <c r="I1068" i="4" s="1"/>
  <c r="I1065" i="4"/>
  <c r="H1063" i="4"/>
  <c r="I1063" i="4" s="1"/>
  <c r="H1062" i="4"/>
  <c r="I1062" i="4" s="1"/>
  <c r="H1061" i="4"/>
  <c r="I1061" i="4" s="1"/>
  <c r="H1060" i="4"/>
  <c r="I1060" i="4" s="1"/>
  <c r="H1059" i="4"/>
  <c r="I1059" i="4" s="1"/>
  <c r="H1058" i="4"/>
  <c r="I1058" i="4" s="1"/>
  <c r="H1057" i="4"/>
  <c r="I1057" i="4" s="1"/>
  <c r="H1056" i="4"/>
  <c r="I1056" i="4" s="1"/>
  <c r="H1055" i="4"/>
  <c r="I1055" i="4" s="1"/>
  <c r="H1054" i="4"/>
  <c r="I1054" i="4" s="1"/>
  <c r="H1053" i="4"/>
  <c r="I1053" i="4" s="1"/>
  <c r="H1052" i="4"/>
  <c r="I1052" i="4" s="1"/>
  <c r="H1051" i="4"/>
  <c r="I1051" i="4" s="1"/>
  <c r="H1050" i="4"/>
  <c r="I1050" i="4" s="1"/>
  <c r="H1049" i="4"/>
  <c r="I1049" i="4" s="1"/>
  <c r="H1048" i="4"/>
  <c r="I1048" i="4" s="1"/>
  <c r="H1047" i="4"/>
  <c r="I1047" i="4" s="1"/>
  <c r="H1046" i="4"/>
  <c r="I1046" i="4" s="1"/>
  <c r="H1045" i="4"/>
  <c r="I1045" i="4" s="1"/>
  <c r="H1044" i="4"/>
  <c r="I1044" i="4" s="1"/>
  <c r="H1043" i="4"/>
  <c r="I1043" i="4" s="1"/>
  <c r="H1042" i="4"/>
  <c r="I1042" i="4" s="1"/>
  <c r="H1041" i="4"/>
  <c r="I1041" i="4" s="1"/>
  <c r="H1040" i="4"/>
  <c r="I1040" i="4" s="1"/>
  <c r="H1039" i="4"/>
  <c r="I1039" i="4" s="1"/>
  <c r="H1038" i="4"/>
  <c r="I1038" i="4" s="1"/>
  <c r="H1037" i="4"/>
  <c r="I1037" i="4" s="1"/>
  <c r="H1036" i="4"/>
  <c r="I1036" i="4" s="1"/>
  <c r="H1035" i="4"/>
  <c r="I1035" i="4" s="1"/>
  <c r="I1029" i="4"/>
  <c r="H1027" i="4"/>
  <c r="I1027" i="4" s="1"/>
  <c r="H1026" i="4"/>
  <c r="I1026" i="4" s="1"/>
  <c r="H1025" i="4"/>
  <c r="I1025" i="4" s="1"/>
  <c r="H1024" i="4"/>
  <c r="I1024" i="4" s="1"/>
  <c r="H1023" i="4"/>
  <c r="I1023" i="4" s="1"/>
  <c r="H1022" i="4"/>
  <c r="I1022" i="4" s="1"/>
  <c r="H1021" i="4"/>
  <c r="I1021" i="4" s="1"/>
  <c r="H1020" i="4"/>
  <c r="I1020" i="4" s="1"/>
  <c r="H1019" i="4"/>
  <c r="I1019" i="4" s="1"/>
  <c r="H1018" i="4"/>
  <c r="I1018" i="4" s="1"/>
  <c r="H1017" i="4"/>
  <c r="I1017" i="4" s="1"/>
  <c r="H1016" i="4"/>
  <c r="I1016" i="4" s="1"/>
  <c r="H1015" i="4"/>
  <c r="I1015" i="4" s="1"/>
  <c r="H1014" i="4"/>
  <c r="I1014" i="4" s="1"/>
  <c r="H1013" i="4"/>
  <c r="I1013" i="4" s="1"/>
  <c r="H1012" i="4"/>
  <c r="I1012" i="4" s="1"/>
  <c r="H1011" i="4"/>
  <c r="I1011" i="4" s="1"/>
  <c r="H919" i="4"/>
  <c r="I919" i="4" s="1"/>
  <c r="H917" i="4"/>
  <c r="I917" i="4" s="1"/>
  <c r="H916" i="4"/>
  <c r="I916" i="4" s="1"/>
  <c r="H915" i="4"/>
  <c r="I915" i="4" s="1"/>
  <c r="H914" i="4"/>
  <c r="I914" i="4" s="1"/>
  <c r="H913" i="4"/>
  <c r="I913" i="4" s="1"/>
  <c r="H912" i="4"/>
  <c r="I912" i="4" s="1"/>
  <c r="H911" i="4"/>
  <c r="I911" i="4" s="1"/>
  <c r="H910" i="4"/>
  <c r="I910" i="4" s="1"/>
  <c r="H909" i="4"/>
  <c r="I909" i="4" s="1"/>
  <c r="H908" i="4"/>
  <c r="I908" i="4" s="1"/>
  <c r="H907" i="4"/>
  <c r="I907" i="4" s="1"/>
  <c r="H906" i="4"/>
  <c r="I906" i="4" s="1"/>
  <c r="H905" i="4"/>
  <c r="I905" i="4" s="1"/>
  <c r="H904" i="4"/>
  <c r="I904" i="4" s="1"/>
  <c r="H903" i="4"/>
  <c r="I903" i="4" s="1"/>
  <c r="H902" i="4"/>
  <c r="I902" i="4" s="1"/>
  <c r="H901" i="4"/>
  <c r="I901" i="4" s="1"/>
  <c r="H900" i="4"/>
  <c r="I900" i="4" s="1"/>
  <c r="H899" i="4"/>
  <c r="I899" i="4" s="1"/>
  <c r="H898" i="4"/>
  <c r="I898" i="4" s="1"/>
  <c r="H897" i="4"/>
  <c r="I897" i="4" s="1"/>
  <c r="H896" i="4"/>
  <c r="I896" i="4" s="1"/>
  <c r="H895" i="4"/>
  <c r="I895" i="4" s="1"/>
  <c r="H894" i="4"/>
  <c r="I894" i="4" s="1"/>
  <c r="H893" i="4"/>
  <c r="I893" i="4" s="1"/>
  <c r="I1005" i="4"/>
  <c r="H1003" i="4"/>
  <c r="I1003" i="4" s="1"/>
  <c r="H1002" i="4"/>
  <c r="I1002" i="4" s="1"/>
  <c r="H1001" i="4"/>
  <c r="I1001" i="4" s="1"/>
  <c r="H1000" i="4"/>
  <c r="I1000" i="4" s="1"/>
  <c r="H999" i="4"/>
  <c r="I999" i="4" s="1"/>
  <c r="H998" i="4"/>
  <c r="I998" i="4" s="1"/>
  <c r="H997" i="4"/>
  <c r="I997" i="4" s="1"/>
  <c r="H996" i="4"/>
  <c r="I996" i="4" s="1"/>
  <c r="H995" i="4"/>
  <c r="I995" i="4" s="1"/>
  <c r="H994" i="4"/>
  <c r="I994" i="4" s="1"/>
  <c r="H993" i="4"/>
  <c r="I993" i="4" s="1"/>
  <c r="H992" i="4"/>
  <c r="I992" i="4" s="1"/>
  <c r="H991" i="4"/>
  <c r="I991" i="4" s="1"/>
  <c r="H990" i="4"/>
  <c r="I990" i="4" s="1"/>
  <c r="H989" i="4"/>
  <c r="I989" i="4" s="1"/>
  <c r="H988" i="4"/>
  <c r="I988" i="4" s="1"/>
  <c r="H987" i="4"/>
  <c r="I987" i="4" s="1"/>
  <c r="H986" i="4"/>
  <c r="I986" i="4" s="1"/>
  <c r="I983" i="4"/>
  <c r="I982" i="4"/>
  <c r="H981" i="4"/>
  <c r="I981" i="4" s="1"/>
  <c r="H980" i="4"/>
  <c r="I980" i="4" s="1"/>
  <c r="H979" i="4"/>
  <c r="I979" i="4" s="1"/>
  <c r="H978" i="4"/>
  <c r="I978" i="4" s="1"/>
  <c r="H977" i="4"/>
  <c r="I977" i="4" s="1"/>
  <c r="H976" i="4"/>
  <c r="I976" i="4" s="1"/>
  <c r="H975" i="4"/>
  <c r="I975" i="4" s="1"/>
  <c r="H974" i="4"/>
  <c r="I974" i="4" s="1"/>
  <c r="H973" i="4"/>
  <c r="I973" i="4" s="1"/>
  <c r="H972" i="4"/>
  <c r="I972" i="4" s="1"/>
  <c r="H971" i="4"/>
  <c r="I971" i="4" s="1"/>
  <c r="H970" i="4"/>
  <c r="I970" i="4" s="1"/>
  <c r="H969" i="4"/>
  <c r="I969" i="4" s="1"/>
  <c r="H968" i="4"/>
  <c r="I968" i="4" s="1"/>
  <c r="H967" i="4"/>
  <c r="I967" i="4" s="1"/>
  <c r="H966" i="4"/>
  <c r="I966" i="4" s="1"/>
  <c r="H965" i="4"/>
  <c r="I965" i="4" s="1"/>
  <c r="H964" i="4"/>
  <c r="I964" i="4" s="1"/>
  <c r="I961" i="4"/>
  <c r="I960" i="4"/>
  <c r="H959" i="4"/>
  <c r="I959" i="4" s="1"/>
  <c r="H958" i="4"/>
  <c r="I958" i="4" s="1"/>
  <c r="H957" i="4"/>
  <c r="I957" i="4" s="1"/>
  <c r="H956" i="4"/>
  <c r="I956" i="4" s="1"/>
  <c r="H955" i="4"/>
  <c r="I955" i="4" s="1"/>
  <c r="H954" i="4"/>
  <c r="I954" i="4" s="1"/>
  <c r="H953" i="4"/>
  <c r="I953" i="4" s="1"/>
  <c r="H952" i="4"/>
  <c r="I952" i="4" s="1"/>
  <c r="H951" i="4"/>
  <c r="I951" i="4" s="1"/>
  <c r="H950" i="4"/>
  <c r="I950" i="4" s="1"/>
  <c r="H949" i="4"/>
  <c r="I949" i="4" s="1"/>
  <c r="H948" i="4"/>
  <c r="I948" i="4" s="1"/>
  <c r="H947" i="4"/>
  <c r="I947" i="4" s="1"/>
  <c r="H946" i="4"/>
  <c r="I946" i="4" s="1"/>
  <c r="H945" i="4"/>
  <c r="I945" i="4" s="1"/>
  <c r="H944" i="4"/>
  <c r="I944" i="4" s="1"/>
  <c r="H943" i="4"/>
  <c r="I943" i="4" s="1"/>
  <c r="H942" i="4"/>
  <c r="I942" i="4" s="1"/>
  <c r="H941" i="4"/>
  <c r="I941" i="4" s="1"/>
  <c r="H940" i="4"/>
  <c r="I940" i="4" s="1"/>
  <c r="H939" i="4"/>
  <c r="I939" i="4" s="1"/>
  <c r="H938" i="4"/>
  <c r="I938" i="4" s="1"/>
  <c r="H937" i="4"/>
  <c r="I937" i="4" s="1"/>
  <c r="H936" i="4"/>
  <c r="I936" i="4" s="1"/>
  <c r="H935" i="4"/>
  <c r="I935" i="4" s="1"/>
  <c r="H934" i="4"/>
  <c r="I934" i="4" s="1"/>
  <c r="H933" i="4"/>
  <c r="I933" i="4" s="1"/>
  <c r="H932" i="4"/>
  <c r="I932" i="4" s="1"/>
  <c r="H931" i="4"/>
  <c r="I931" i="4" s="1"/>
  <c r="H930" i="4"/>
  <c r="I930" i="4" s="1"/>
  <c r="H929" i="4"/>
  <c r="I929" i="4" s="1"/>
  <c r="H928" i="4"/>
  <c r="I928" i="4" s="1"/>
  <c r="H927" i="4"/>
  <c r="I927" i="4" s="1"/>
  <c r="H926" i="4"/>
  <c r="I926" i="4" s="1"/>
  <c r="H925" i="4"/>
  <c r="I925" i="4" s="1"/>
  <c r="I889" i="4"/>
  <c r="H887" i="4"/>
  <c r="I887" i="4" s="1"/>
  <c r="H886" i="4"/>
  <c r="I886" i="4" s="1"/>
  <c r="H885" i="4"/>
  <c r="I885" i="4" s="1"/>
  <c r="H884" i="4"/>
  <c r="I884" i="4" s="1"/>
  <c r="H883" i="4"/>
  <c r="I883" i="4" s="1"/>
  <c r="H882" i="4"/>
  <c r="I882" i="4" s="1"/>
  <c r="H881" i="4"/>
  <c r="I881" i="4" s="1"/>
  <c r="H880" i="4"/>
  <c r="I880" i="4" s="1"/>
  <c r="H879" i="4"/>
  <c r="I879" i="4" s="1"/>
  <c r="H878" i="4"/>
  <c r="I878" i="4" s="1"/>
  <c r="H877" i="4"/>
  <c r="I877" i="4" s="1"/>
  <c r="H876" i="4"/>
  <c r="I876" i="4" s="1"/>
  <c r="H875" i="4"/>
  <c r="I875" i="4" s="1"/>
  <c r="H874" i="4"/>
  <c r="I874" i="4" s="1"/>
  <c r="H873" i="4"/>
  <c r="I873" i="4" s="1"/>
  <c r="H872" i="4"/>
  <c r="I872" i="4" s="1"/>
  <c r="H871" i="4"/>
  <c r="I871" i="4" s="1"/>
  <c r="H870" i="4"/>
  <c r="I870" i="4" s="1"/>
  <c r="H869" i="4"/>
  <c r="I869" i="4" s="1"/>
  <c r="H868" i="4"/>
  <c r="I868" i="4" s="1"/>
  <c r="H867" i="4"/>
  <c r="I867" i="4" s="1"/>
  <c r="H866" i="4"/>
  <c r="I866" i="4" s="1"/>
  <c r="H865" i="4"/>
  <c r="I865" i="4" s="1"/>
  <c r="H863" i="4"/>
  <c r="I863" i="4" s="1"/>
  <c r="H862" i="4"/>
  <c r="I862" i="4" s="1"/>
  <c r="H861" i="4"/>
  <c r="I861" i="4" s="1"/>
  <c r="I858" i="4"/>
  <c r="H856" i="4"/>
  <c r="I856" i="4" s="1"/>
  <c r="H855" i="4"/>
  <c r="I855" i="4" s="1"/>
  <c r="H854" i="4"/>
  <c r="I854" i="4" s="1"/>
  <c r="H853" i="4"/>
  <c r="I853" i="4" s="1"/>
  <c r="H852" i="4"/>
  <c r="I852" i="4" s="1"/>
  <c r="H851" i="4"/>
  <c r="I851" i="4" s="1"/>
  <c r="H850" i="4"/>
  <c r="I850" i="4" s="1"/>
  <c r="H849" i="4"/>
  <c r="I849" i="4" s="1"/>
  <c r="H848" i="4"/>
  <c r="I848" i="4" s="1"/>
  <c r="H847" i="4"/>
  <c r="I847" i="4" s="1"/>
  <c r="H846" i="4"/>
  <c r="I846" i="4" s="1"/>
  <c r="H845" i="4"/>
  <c r="I845" i="4" s="1"/>
  <c r="H844" i="4"/>
  <c r="I844" i="4" s="1"/>
  <c r="H843" i="4"/>
  <c r="I843" i="4" s="1"/>
  <c r="H842" i="4"/>
  <c r="I842" i="4" s="1"/>
  <c r="H841" i="4"/>
  <c r="I841" i="4" s="1"/>
  <c r="H840" i="4"/>
  <c r="I840" i="4" s="1"/>
  <c r="H839" i="4"/>
  <c r="I839" i="4" s="1"/>
  <c r="H838" i="4"/>
  <c r="I838" i="4" s="1"/>
  <c r="H837" i="4"/>
  <c r="I837" i="4" s="1"/>
  <c r="H836" i="4"/>
  <c r="I836" i="4" s="1"/>
  <c r="H835" i="4"/>
  <c r="I835" i="4" s="1"/>
  <c r="H834" i="4"/>
  <c r="I834" i="4" s="1"/>
  <c r="H833" i="4"/>
  <c r="I833" i="4" s="1"/>
  <c r="H832" i="4"/>
  <c r="I832" i="4" s="1"/>
  <c r="H831" i="4"/>
  <c r="I831" i="4" s="1"/>
  <c r="H830" i="4"/>
  <c r="I830" i="4" s="1"/>
  <c r="H829" i="4"/>
  <c r="I829" i="4" s="1"/>
  <c r="H828" i="4"/>
  <c r="I828" i="4" s="1"/>
  <c r="H827" i="4"/>
  <c r="I827" i="4" s="1"/>
  <c r="I821" i="4"/>
  <c r="H819" i="4"/>
  <c r="I819" i="4" s="1"/>
  <c r="H818" i="4"/>
  <c r="I818" i="4" s="1"/>
  <c r="H817" i="4"/>
  <c r="I817" i="4" s="1"/>
  <c r="H816" i="4"/>
  <c r="I816" i="4" s="1"/>
  <c r="H815" i="4"/>
  <c r="I815" i="4" s="1"/>
  <c r="H814" i="4"/>
  <c r="I814" i="4" s="1"/>
  <c r="H813" i="4"/>
  <c r="I813" i="4" s="1"/>
  <c r="H810" i="4"/>
  <c r="I810" i="4" s="1"/>
  <c r="I809" i="4"/>
  <c r="H808" i="4"/>
  <c r="I808" i="4" s="1"/>
  <c r="H807" i="4"/>
  <c r="I807" i="4" s="1"/>
  <c r="H806" i="4"/>
  <c r="I806" i="4" s="1"/>
  <c r="H805" i="4"/>
  <c r="I805" i="4" s="1"/>
  <c r="H804" i="4"/>
  <c r="I804" i="4" s="1"/>
  <c r="H803" i="4"/>
  <c r="I803" i="4" s="1"/>
  <c r="H802" i="4"/>
  <c r="I802" i="4" s="1"/>
  <c r="H801" i="4"/>
  <c r="I801" i="4" s="1"/>
  <c r="H800" i="4"/>
  <c r="I800" i="4" s="1"/>
  <c r="H799" i="4"/>
  <c r="I799" i="4" s="1"/>
  <c r="H798" i="4"/>
  <c r="I798" i="4" s="1"/>
  <c r="H797" i="4"/>
  <c r="I797" i="4" s="1"/>
  <c r="H796" i="4"/>
  <c r="I796" i="4" s="1"/>
  <c r="H795" i="4"/>
  <c r="I795" i="4" s="1"/>
  <c r="H794" i="4"/>
  <c r="I794" i="4" s="1"/>
  <c r="H793" i="4"/>
  <c r="I793" i="4" s="1"/>
  <c r="H792" i="4"/>
  <c r="I792" i="4" s="1"/>
  <c r="H791" i="4"/>
  <c r="I791" i="4" s="1"/>
  <c r="H790" i="4"/>
  <c r="I790" i="4" s="1"/>
  <c r="H789" i="4"/>
  <c r="I789" i="4" s="1"/>
  <c r="H788" i="4"/>
  <c r="I788" i="4" s="1"/>
  <c r="H785" i="4"/>
  <c r="I785" i="4" s="1"/>
  <c r="H784" i="4"/>
  <c r="H783" i="4"/>
  <c r="I783" i="4" s="1"/>
  <c r="H782" i="4"/>
  <c r="I782" i="4" s="1"/>
  <c r="I779" i="4"/>
  <c r="I778" i="4"/>
  <c r="H777" i="4"/>
  <c r="I777" i="4" s="1"/>
  <c r="H776" i="4"/>
  <c r="I776" i="4" s="1"/>
  <c r="H775" i="4"/>
  <c r="I775" i="4" s="1"/>
  <c r="H774" i="4"/>
  <c r="I774" i="4" s="1"/>
  <c r="H773" i="4"/>
  <c r="I773" i="4" s="1"/>
  <c r="H772" i="4"/>
  <c r="I772" i="4" s="1"/>
  <c r="H771" i="4"/>
  <c r="I771" i="4" s="1"/>
  <c r="H770" i="4"/>
  <c r="I770" i="4" s="1"/>
  <c r="H769" i="4"/>
  <c r="I769" i="4" s="1"/>
  <c r="H768" i="4"/>
  <c r="I768" i="4" s="1"/>
  <c r="H767" i="4"/>
  <c r="I767" i="4" s="1"/>
  <c r="H766" i="4"/>
  <c r="I766" i="4" s="1"/>
  <c r="H765" i="4"/>
  <c r="I765" i="4" s="1"/>
  <c r="H764" i="4"/>
  <c r="I764" i="4" s="1"/>
  <c r="H761" i="4"/>
  <c r="I761" i="4" s="1"/>
  <c r="H760" i="4"/>
  <c r="I760" i="4" s="1"/>
  <c r="H759" i="4"/>
  <c r="I759" i="4" s="1"/>
  <c r="H758" i="4"/>
  <c r="I758" i="4" s="1"/>
  <c r="H757" i="4"/>
  <c r="I757" i="4" s="1"/>
  <c r="H756" i="4"/>
  <c r="I756" i="4" s="1"/>
  <c r="H755" i="4"/>
  <c r="I755" i="4" s="1"/>
  <c r="H754" i="4"/>
  <c r="I754" i="4" s="1"/>
  <c r="H753" i="4"/>
  <c r="I753" i="4" s="1"/>
  <c r="H752" i="4"/>
  <c r="I752" i="4" s="1"/>
  <c r="H751" i="4"/>
  <c r="I751" i="4" s="1"/>
  <c r="I748" i="4"/>
  <c r="H746" i="4"/>
  <c r="I746" i="4" s="1"/>
  <c r="H745" i="4"/>
  <c r="I745" i="4" s="1"/>
  <c r="H744" i="4"/>
  <c r="I744" i="4" s="1"/>
  <c r="H743" i="4"/>
  <c r="I743" i="4" s="1"/>
  <c r="H742" i="4"/>
  <c r="I742" i="4" s="1"/>
  <c r="H741" i="4"/>
  <c r="I741" i="4" s="1"/>
  <c r="H740" i="4"/>
  <c r="I740" i="4" s="1"/>
  <c r="H739" i="4"/>
  <c r="I739" i="4" s="1"/>
  <c r="H738" i="4"/>
  <c r="I738" i="4" s="1"/>
  <c r="H737" i="4"/>
  <c r="I737" i="4" s="1"/>
  <c r="H736" i="4"/>
  <c r="I736" i="4" s="1"/>
  <c r="H735" i="4"/>
  <c r="I735" i="4" s="1"/>
  <c r="H734" i="4"/>
  <c r="I734" i="4" s="1"/>
  <c r="H731" i="4"/>
  <c r="I731" i="4" s="1"/>
  <c r="I730" i="4"/>
  <c r="H729" i="4"/>
  <c r="I729" i="4" s="1"/>
  <c r="H728" i="4"/>
  <c r="I728" i="4" s="1"/>
  <c r="H727" i="4"/>
  <c r="I727" i="4" s="1"/>
  <c r="H726" i="4"/>
  <c r="I726" i="4" s="1"/>
  <c r="H725" i="4"/>
  <c r="I725" i="4" s="1"/>
  <c r="H724" i="4"/>
  <c r="I724" i="4" s="1"/>
  <c r="H723" i="4"/>
  <c r="I723" i="4" s="1"/>
  <c r="H722" i="4"/>
  <c r="I722" i="4" s="1"/>
  <c r="H721" i="4"/>
  <c r="I721" i="4" s="1"/>
  <c r="H720" i="4"/>
  <c r="I720" i="4" s="1"/>
  <c r="H719" i="4"/>
  <c r="I719" i="4" s="1"/>
  <c r="H718" i="4"/>
  <c r="I718" i="4" s="1"/>
  <c r="H717" i="4"/>
  <c r="I717" i="4" s="1"/>
  <c r="H716" i="4"/>
  <c r="I716" i="4" s="1"/>
  <c r="H715" i="4"/>
  <c r="I715" i="4" s="1"/>
  <c r="H712" i="4"/>
  <c r="I712" i="4" s="1"/>
  <c r="H711" i="4"/>
  <c r="I711" i="4" s="1"/>
  <c r="H710" i="4"/>
  <c r="I710" i="4" s="1"/>
  <c r="H709" i="4"/>
  <c r="I709" i="4" s="1"/>
  <c r="H708" i="4"/>
  <c r="I708" i="4" s="1"/>
  <c r="H707" i="4"/>
  <c r="I707" i="4" s="1"/>
  <c r="H704" i="4"/>
  <c r="I704" i="4" s="1"/>
  <c r="I703" i="4"/>
  <c r="H702" i="4"/>
  <c r="I702" i="4" s="1"/>
  <c r="H701" i="4"/>
  <c r="I701" i="4" s="1"/>
  <c r="H700" i="4"/>
  <c r="I700" i="4" s="1"/>
  <c r="H699" i="4"/>
  <c r="I699" i="4" s="1"/>
  <c r="H696" i="4"/>
  <c r="I696" i="4" s="1"/>
  <c r="I695" i="4"/>
  <c r="H694" i="4"/>
  <c r="I694" i="4" s="1"/>
  <c r="H693" i="4"/>
  <c r="I693" i="4" s="1"/>
  <c r="H692" i="4"/>
  <c r="I692" i="4" s="1"/>
  <c r="H688" i="4"/>
  <c r="I688" i="4" s="1"/>
  <c r="H687" i="4"/>
  <c r="I687" i="4" s="1"/>
  <c r="H686" i="4"/>
  <c r="I686" i="4" s="1"/>
  <c r="H685" i="4"/>
  <c r="I685" i="4" s="1"/>
  <c r="H681" i="4"/>
  <c r="I681" i="4" s="1"/>
  <c r="H679" i="4"/>
  <c r="I679" i="4" s="1"/>
  <c r="H678" i="4"/>
  <c r="I678" i="4" s="1"/>
  <c r="H677" i="4"/>
  <c r="I677" i="4" s="1"/>
  <c r="H676" i="4"/>
  <c r="I676" i="4" s="1"/>
  <c r="H675" i="4"/>
  <c r="I675" i="4" s="1"/>
  <c r="H674" i="4"/>
  <c r="I674" i="4" s="1"/>
  <c r="H673" i="4"/>
  <c r="I673" i="4" s="1"/>
  <c r="H672" i="4"/>
  <c r="I672" i="4" s="1"/>
  <c r="H671" i="4"/>
  <c r="I671" i="4" s="1"/>
  <c r="H670" i="4"/>
  <c r="I670" i="4" s="1"/>
  <c r="H669" i="4"/>
  <c r="I669" i="4" s="1"/>
  <c r="H668" i="4"/>
  <c r="I668" i="4" s="1"/>
  <c r="H667" i="4"/>
  <c r="I667" i="4" s="1"/>
  <c r="H666" i="4"/>
  <c r="I666" i="4" s="1"/>
  <c r="H665" i="4"/>
  <c r="I665" i="4" s="1"/>
  <c r="H664" i="4"/>
  <c r="I664" i="4" s="1"/>
  <c r="H663" i="4"/>
  <c r="I663" i="4" s="1"/>
  <c r="H660" i="4"/>
  <c r="I660" i="4" s="1"/>
  <c r="H658" i="4"/>
  <c r="I658" i="4" s="1"/>
  <c r="H657" i="4"/>
  <c r="I657" i="4" s="1"/>
  <c r="H656" i="4"/>
  <c r="I656" i="4" s="1"/>
  <c r="H655" i="4"/>
  <c r="I655" i="4" s="1"/>
  <c r="H654" i="4"/>
  <c r="I654" i="4" s="1"/>
  <c r="H653" i="4"/>
  <c r="I653" i="4" s="1"/>
  <c r="H652" i="4"/>
  <c r="I652" i="4" s="1"/>
  <c r="H651" i="4"/>
  <c r="I651" i="4" s="1"/>
  <c r="H650" i="4"/>
  <c r="I650" i="4" s="1"/>
  <c r="H649" i="4"/>
  <c r="I649" i="4" s="1"/>
  <c r="H648" i="4"/>
  <c r="I648" i="4" s="1"/>
  <c r="H647" i="4"/>
  <c r="I647" i="4" s="1"/>
  <c r="H646" i="4"/>
  <c r="I646" i="4" s="1"/>
  <c r="H645" i="4"/>
  <c r="I645" i="4" s="1"/>
  <c r="H644" i="4"/>
  <c r="I644" i="4" s="1"/>
  <c r="H643" i="4"/>
  <c r="I643" i="4" s="1"/>
  <c r="H642" i="4"/>
  <c r="I642" i="4" s="1"/>
  <c r="H641" i="4"/>
  <c r="I641" i="4" s="1"/>
  <c r="H640" i="4"/>
  <c r="I640" i="4" s="1"/>
  <c r="H639" i="4"/>
  <c r="I639" i="4" s="1"/>
  <c r="H638" i="4"/>
  <c r="I638" i="4" s="1"/>
  <c r="H635" i="4"/>
  <c r="I635" i="4" s="1"/>
  <c r="H633" i="4"/>
  <c r="I633" i="4" s="1"/>
  <c r="H632" i="4"/>
  <c r="I632" i="4" s="1"/>
  <c r="H631" i="4"/>
  <c r="I631" i="4" s="1"/>
  <c r="H630" i="4"/>
  <c r="I630" i="4" s="1"/>
  <c r="H629" i="4"/>
  <c r="I629" i="4" s="1"/>
  <c r="H628" i="4"/>
  <c r="I628" i="4" s="1"/>
  <c r="H627" i="4"/>
  <c r="I627" i="4" s="1"/>
  <c r="H626" i="4"/>
  <c r="I626" i="4" s="1"/>
  <c r="H625" i="4"/>
  <c r="I625" i="4" s="1"/>
  <c r="H624" i="4"/>
  <c r="I624" i="4" s="1"/>
  <c r="H623" i="4"/>
  <c r="I623" i="4" s="1"/>
  <c r="H620" i="4"/>
  <c r="I620" i="4" s="1"/>
  <c r="H619" i="4"/>
  <c r="I619" i="4" s="1"/>
  <c r="H618" i="4"/>
  <c r="I618" i="4" s="1"/>
  <c r="H617" i="4"/>
  <c r="I617" i="4" s="1"/>
  <c r="H616" i="4"/>
  <c r="I616" i="4" s="1"/>
  <c r="H615" i="4"/>
  <c r="I615" i="4" s="1"/>
  <c r="H614" i="4"/>
  <c r="I614" i="4" s="1"/>
  <c r="H611" i="4"/>
  <c r="I611" i="4" s="1"/>
  <c r="H610" i="4"/>
  <c r="I610" i="4" s="1"/>
  <c r="H609" i="4"/>
  <c r="I609" i="4" s="1"/>
  <c r="H608" i="4"/>
  <c r="I608" i="4" s="1"/>
  <c r="H607" i="4"/>
  <c r="I607" i="4" s="1"/>
  <c r="H606" i="4"/>
  <c r="I606" i="4" s="1"/>
  <c r="H602" i="4"/>
  <c r="I602" i="4" s="1"/>
  <c r="H601" i="4"/>
  <c r="I601" i="4" s="1"/>
  <c r="H600" i="4"/>
  <c r="I600" i="4" s="1"/>
  <c r="H599" i="4"/>
  <c r="I599" i="4" s="1"/>
  <c r="H598" i="4"/>
  <c r="I598" i="4" s="1"/>
  <c r="H597" i="4"/>
  <c r="I597" i="4" s="1"/>
  <c r="H594" i="4"/>
  <c r="I594" i="4" s="1"/>
  <c r="H593" i="4"/>
  <c r="I593" i="4" s="1"/>
  <c r="H592" i="4"/>
  <c r="I592" i="4" s="1"/>
  <c r="H591" i="4"/>
  <c r="I591" i="4" s="1"/>
  <c r="H587" i="4"/>
  <c r="I587" i="4" s="1"/>
  <c r="H586" i="4"/>
  <c r="I586" i="4" s="1"/>
  <c r="H585" i="4"/>
  <c r="I585" i="4" s="1"/>
  <c r="H584" i="4"/>
  <c r="I584" i="4" s="1"/>
  <c r="H583" i="4"/>
  <c r="I583" i="4" s="1"/>
  <c r="H582" i="4"/>
  <c r="I582" i="4" s="1"/>
  <c r="H578" i="4"/>
  <c r="I578" i="4" s="1"/>
  <c r="H576" i="4"/>
  <c r="I576" i="4" s="1"/>
  <c r="H575" i="4"/>
  <c r="I575" i="4" s="1"/>
  <c r="H574" i="4"/>
  <c r="I574" i="4" s="1"/>
  <c r="H573" i="4"/>
  <c r="I573" i="4" s="1"/>
  <c r="H572" i="4"/>
  <c r="I572" i="4" s="1"/>
  <c r="H571" i="4"/>
  <c r="I571" i="4" s="1"/>
  <c r="H570" i="4"/>
  <c r="I570" i="4" s="1"/>
  <c r="H569" i="4"/>
  <c r="I569" i="4" s="1"/>
  <c r="H568" i="4"/>
  <c r="I568" i="4" s="1"/>
  <c r="H567" i="4"/>
  <c r="I567" i="4" s="1"/>
  <c r="H566" i="4"/>
  <c r="I566" i="4" s="1"/>
  <c r="H565" i="4"/>
  <c r="I565" i="4" s="1"/>
  <c r="H564" i="4"/>
  <c r="I564" i="4" s="1"/>
  <c r="H563" i="4"/>
  <c r="I563" i="4" s="1"/>
  <c r="H562" i="4"/>
  <c r="I562" i="4" s="1"/>
  <c r="H561" i="4"/>
  <c r="I561" i="4" s="1"/>
  <c r="H560" i="4"/>
  <c r="I560" i="4" s="1"/>
  <c r="H559" i="4"/>
  <c r="I559" i="4" s="1"/>
  <c r="H558" i="4"/>
  <c r="I558" i="4" s="1"/>
  <c r="H557" i="4"/>
  <c r="I557" i="4" s="1"/>
  <c r="H554" i="4"/>
  <c r="I554" i="4" s="1"/>
  <c r="H552" i="4"/>
  <c r="I552" i="4" s="1"/>
  <c r="H551" i="4"/>
  <c r="I551" i="4" s="1"/>
  <c r="H550" i="4"/>
  <c r="I550" i="4" s="1"/>
  <c r="H549" i="4"/>
  <c r="I549" i="4" s="1"/>
  <c r="H548" i="4"/>
  <c r="I548" i="4" s="1"/>
  <c r="H547" i="4"/>
  <c r="I547" i="4" s="1"/>
  <c r="H546" i="4"/>
  <c r="I546" i="4" s="1"/>
  <c r="H545" i="4"/>
  <c r="I545" i="4" s="1"/>
  <c r="H544" i="4"/>
  <c r="I544" i="4" s="1"/>
  <c r="H543" i="4"/>
  <c r="I543" i="4" s="1"/>
  <c r="H542" i="4"/>
  <c r="I542" i="4" s="1"/>
  <c r="H541" i="4"/>
  <c r="I541" i="4" s="1"/>
  <c r="H540" i="4"/>
  <c r="I540" i="4" s="1"/>
  <c r="H539" i="4"/>
  <c r="I539" i="4" s="1"/>
  <c r="H538" i="4"/>
  <c r="I538" i="4" s="1"/>
  <c r="H537" i="4"/>
  <c r="I537" i="4" s="1"/>
  <c r="H536" i="4"/>
  <c r="I536" i="4" s="1"/>
  <c r="H535" i="4"/>
  <c r="I535" i="4" s="1"/>
  <c r="H534" i="4"/>
  <c r="I534" i="4" s="1"/>
  <c r="H533" i="4"/>
  <c r="I533" i="4" s="1"/>
  <c r="H532" i="4"/>
  <c r="I532" i="4" s="1"/>
  <c r="H531" i="4"/>
  <c r="I531" i="4" s="1"/>
  <c r="H530" i="4"/>
  <c r="I530" i="4" s="1"/>
  <c r="H529" i="4"/>
  <c r="I529" i="4" s="1"/>
  <c r="H528" i="4"/>
  <c r="I528" i="4" s="1"/>
  <c r="H527" i="4"/>
  <c r="I527" i="4" s="1"/>
  <c r="H526" i="4"/>
  <c r="I526" i="4" s="1"/>
  <c r="H525" i="4"/>
  <c r="I525" i="4" s="1"/>
  <c r="H524" i="4"/>
  <c r="I524" i="4" s="1"/>
  <c r="H523" i="4"/>
  <c r="I523" i="4" s="1"/>
  <c r="H522" i="4"/>
  <c r="I522" i="4" s="1"/>
  <c r="H521" i="4"/>
  <c r="I521" i="4" s="1"/>
  <c r="H520" i="4"/>
  <c r="I520" i="4" s="1"/>
  <c r="H514" i="4"/>
  <c r="I514" i="4" s="1"/>
  <c r="N41" i="7"/>
  <c r="H512" i="4"/>
  <c r="I512" i="4" s="1"/>
  <c r="H511" i="4"/>
  <c r="I511" i="4" s="1"/>
  <c r="H510" i="4"/>
  <c r="I510" i="4" s="1"/>
  <c r="H509" i="4"/>
  <c r="I509" i="4" s="1"/>
  <c r="H508" i="4"/>
  <c r="I508" i="4" s="1"/>
  <c r="H507" i="4"/>
  <c r="I507" i="4" s="1"/>
  <c r="H506" i="4"/>
  <c r="I506" i="4" s="1"/>
  <c r="H505" i="4"/>
  <c r="I505" i="4" s="1"/>
  <c r="H504" i="4"/>
  <c r="I504" i="4" s="1"/>
  <c r="H503" i="4"/>
  <c r="I503" i="4" s="1"/>
  <c r="H502" i="4"/>
  <c r="I502" i="4" s="1"/>
  <c r="H501" i="4"/>
  <c r="I501" i="4" s="1"/>
  <c r="H500" i="4"/>
  <c r="I500" i="4" s="1"/>
  <c r="H499" i="4"/>
  <c r="I499" i="4" s="1"/>
  <c r="H498" i="4"/>
  <c r="I498" i="4" s="1"/>
  <c r="H497" i="4"/>
  <c r="I497" i="4" s="1"/>
  <c r="H496" i="4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0" i="4"/>
  <c r="I480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I429" i="4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I392" i="4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69" i="4"/>
  <c r="I369" i="4" s="1"/>
  <c r="H368" i="4"/>
  <c r="I368" i="4" s="1"/>
  <c r="H367" i="4"/>
  <c r="I367" i="4" s="1"/>
  <c r="I364" i="4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I325" i="4"/>
  <c r="N51" i="7"/>
  <c r="I323" i="4"/>
  <c r="H319" i="4"/>
  <c r="I319" i="4" s="1"/>
  <c r="H318" i="4"/>
  <c r="H317" i="4"/>
  <c r="I317" i="4" s="1"/>
  <c r="H316" i="4"/>
  <c r="I316" i="4" s="1"/>
  <c r="H315" i="4"/>
  <c r="I315" i="4" s="1"/>
  <c r="I311" i="4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I281" i="4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3" i="4"/>
  <c r="I253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I228" i="4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I196" i="4"/>
  <c r="N45" i="7"/>
  <c r="H173" i="4"/>
  <c r="I173" i="4" s="1"/>
  <c r="H174" i="4"/>
  <c r="I174" i="4" s="1"/>
  <c r="H175" i="4"/>
  <c r="I175" i="4" s="1"/>
  <c r="H176" i="4"/>
  <c r="I176" i="4" s="1"/>
  <c r="H177" i="4"/>
  <c r="I177" i="4" s="1"/>
  <c r="H178" i="4"/>
  <c r="I178" i="4" s="1"/>
  <c r="H179" i="4"/>
  <c r="I179" i="4" s="1"/>
  <c r="H180" i="4"/>
  <c r="I180" i="4" s="1"/>
  <c r="H181" i="4"/>
  <c r="I181" i="4" s="1"/>
  <c r="H182" i="4"/>
  <c r="I182" i="4" s="1"/>
  <c r="H183" i="4"/>
  <c r="I183" i="4" s="1"/>
  <c r="H184" i="4"/>
  <c r="I184" i="4" s="1"/>
  <c r="H185" i="4"/>
  <c r="I185" i="4" s="1"/>
  <c r="H186" i="4"/>
  <c r="I186" i="4" s="1"/>
  <c r="H187" i="4"/>
  <c r="I187" i="4" s="1"/>
  <c r="H188" i="4"/>
  <c r="I188" i="4" s="1"/>
  <c r="H189" i="4"/>
  <c r="I189" i="4" s="1"/>
  <c r="H190" i="4"/>
  <c r="I190" i="4" s="1"/>
  <c r="H191" i="4"/>
  <c r="I191" i="4" s="1"/>
  <c r="H192" i="4"/>
  <c r="I192" i="4" s="1"/>
  <c r="H193" i="4"/>
  <c r="I193" i="4" s="1"/>
  <c r="H194" i="4"/>
  <c r="I194" i="4" s="1"/>
  <c r="H157" i="4"/>
  <c r="I157" i="4" s="1"/>
  <c r="H158" i="4"/>
  <c r="I158" i="4" s="1"/>
  <c r="H159" i="4"/>
  <c r="I159" i="4" s="1"/>
  <c r="H160" i="4"/>
  <c r="I160" i="4" s="1"/>
  <c r="H161" i="4"/>
  <c r="I161" i="4" s="1"/>
  <c r="H162" i="4"/>
  <c r="I162" i="4" s="1"/>
  <c r="H163" i="4"/>
  <c r="I163" i="4" s="1"/>
  <c r="H164" i="4"/>
  <c r="I164" i="4" s="1"/>
  <c r="H165" i="4"/>
  <c r="I165" i="4" s="1"/>
  <c r="H166" i="4"/>
  <c r="I166" i="4" s="1"/>
  <c r="H167" i="4"/>
  <c r="I167" i="4" s="1"/>
  <c r="H168" i="4"/>
  <c r="I168" i="4" s="1"/>
  <c r="H169" i="4"/>
  <c r="I169" i="4" s="1"/>
  <c r="H170" i="4"/>
  <c r="I170" i="4" s="1"/>
  <c r="H171" i="4"/>
  <c r="I171" i="4" s="1"/>
  <c r="H172" i="4"/>
  <c r="I172" i="4" s="1"/>
  <c r="H156" i="4"/>
  <c r="I156" i="4" s="1"/>
  <c r="R15" i="7" l="1"/>
  <c r="Q15" i="7"/>
  <c r="I680" i="4"/>
  <c r="N62" i="7"/>
  <c r="I888" i="4"/>
  <c r="N26" i="7"/>
  <c r="I479" i="4"/>
  <c r="N40" i="7"/>
  <c r="I577" i="4"/>
  <c r="N56" i="7"/>
  <c r="I784" i="4"/>
  <c r="N58" i="7"/>
  <c r="N61" i="7"/>
  <c r="I857" i="4"/>
  <c r="N25" i="7"/>
  <c r="N28" i="7" s="1"/>
  <c r="N23" i="8" s="1"/>
  <c r="I659" i="4"/>
  <c r="N59" i="7"/>
  <c r="I747" i="4"/>
  <c r="N60" i="7"/>
  <c r="I428" i="4"/>
  <c r="N39" i="7"/>
  <c r="I553" i="4"/>
  <c r="N55" i="7"/>
  <c r="I634" i="4"/>
  <c r="N57" i="7"/>
  <c r="I227" i="4"/>
  <c r="N46" i="7"/>
  <c r="Q19" i="7"/>
  <c r="I280" i="4"/>
  <c r="N48" i="7"/>
  <c r="I318" i="4"/>
  <c r="N50" i="7"/>
  <c r="Q25" i="7"/>
  <c r="Q28" i="7" s="1"/>
  <c r="R28" i="7"/>
  <c r="I310" i="4"/>
  <c r="N49" i="7"/>
  <c r="I363" i="4"/>
  <c r="N37" i="7"/>
  <c r="I252" i="4"/>
  <c r="N47" i="7"/>
  <c r="I391" i="4"/>
  <c r="N38" i="7"/>
  <c r="I1138" i="4"/>
  <c r="H1223" i="4"/>
  <c r="I1223" i="4" s="1"/>
  <c r="I1064" i="4"/>
  <c r="H1103" i="4"/>
  <c r="I1103" i="4" s="1"/>
  <c r="I1028" i="4"/>
  <c r="I1031" i="4" s="1"/>
  <c r="H1031" i="4"/>
  <c r="N8" i="7" s="1"/>
  <c r="N9" i="7" s="1"/>
  <c r="N20" i="8" s="1"/>
  <c r="I1004" i="4"/>
  <c r="H1007" i="4"/>
  <c r="I1007" i="4" s="1"/>
  <c r="I918" i="4"/>
  <c r="H921" i="4"/>
  <c r="I921" i="4" s="1"/>
  <c r="I820" i="4"/>
  <c r="H823" i="4"/>
  <c r="I823" i="4" s="1"/>
  <c r="I513" i="4"/>
  <c r="H516" i="4"/>
  <c r="I516" i="4" s="1"/>
  <c r="I324" i="4"/>
  <c r="H327" i="4"/>
  <c r="I327" i="4" s="1"/>
  <c r="I195" i="4"/>
  <c r="H1225" i="4"/>
  <c r="I1225" i="4" s="1"/>
  <c r="I1220" i="4"/>
  <c r="Q23" i="8" l="1"/>
  <c r="U23" i="8"/>
  <c r="Q21" i="8"/>
  <c r="U21" i="8"/>
  <c r="N52" i="7"/>
  <c r="N26" i="8" s="1"/>
  <c r="N64" i="7"/>
  <c r="N27" i="8" s="1"/>
  <c r="N42" i="7"/>
  <c r="N25" i="8" s="1"/>
  <c r="M157" i="4"/>
  <c r="L195" i="4"/>
  <c r="M169" i="4"/>
  <c r="M167" i="4"/>
  <c r="M163" i="4"/>
  <c r="M160" i="4"/>
  <c r="M170" i="4"/>
  <c r="M158" i="4"/>
  <c r="M195" i="4" l="1"/>
  <c r="M196" i="4" s="1"/>
  <c r="O171" i="4"/>
  <c r="P171" i="4" s="1"/>
  <c r="N29" i="8"/>
  <c r="N68" i="7"/>
  <c r="L327" i="4"/>
  <c r="L196" i="4"/>
  <c r="N33" i="8" l="1"/>
  <c r="N35" i="8" s="1"/>
  <c r="N39" i="8"/>
  <c r="N50" i="8" s="1"/>
  <c r="P45" i="8" s="1"/>
  <c r="P50" i="8" s="1"/>
  <c r="R45" i="7"/>
  <c r="R52" i="7" s="1"/>
  <c r="Q45" i="7" l="1"/>
  <c r="Q52" i="7" s="1"/>
  <c r="U26" i="8"/>
  <c r="Q26" i="8" l="1"/>
  <c r="M333" i="4"/>
  <c r="L363" i="4"/>
  <c r="M338" i="4"/>
  <c r="M340" i="4"/>
  <c r="M342" i="4"/>
  <c r="M343" i="4"/>
  <c r="M363" i="4" l="1"/>
  <c r="R37" i="7" s="1"/>
  <c r="O344" i="4"/>
  <c r="P344" i="4" s="1"/>
  <c r="L364" i="4"/>
  <c r="M364" i="4" l="1"/>
  <c r="Q37" i="7"/>
  <c r="L479" i="4"/>
  <c r="L516" i="4" s="1"/>
  <c r="M460" i="4"/>
  <c r="M479" i="4"/>
  <c r="M480" i="4" s="1"/>
  <c r="L480" i="4" l="1"/>
  <c r="M516" i="4"/>
  <c r="R40" i="7"/>
  <c r="R42" i="7" l="1"/>
  <c r="Q40" i="7"/>
  <c r="Q42" i="7" s="1"/>
  <c r="U25" i="8" l="1"/>
  <c r="Q25" i="8" l="1"/>
  <c r="M522" i="4"/>
  <c r="L553" i="4"/>
  <c r="L554" i="4" s="1"/>
  <c r="M523" i="4"/>
  <c r="M553" i="4" s="1"/>
  <c r="L823" i="4" l="1"/>
  <c r="M554" i="4"/>
  <c r="M823" i="4"/>
  <c r="R55" i="7"/>
  <c r="O533" i="4"/>
  <c r="P533" i="4" s="1"/>
  <c r="Q55" i="7" l="1"/>
  <c r="Q64" i="7" s="1"/>
  <c r="R64" i="7"/>
  <c r="U27" i="8" l="1"/>
  <c r="Q27" i="8" l="1"/>
  <c r="M960" i="4"/>
  <c r="M961" i="4" s="1"/>
  <c r="L960" i="4"/>
  <c r="L1007" i="4" s="1"/>
  <c r="L1225" i="4" s="1"/>
  <c r="M927" i="4"/>
  <c r="P939" i="4"/>
  <c r="Q939" i="4" s="1"/>
  <c r="M1007" i="4" l="1"/>
  <c r="M1225" i="4" s="1"/>
  <c r="L961" i="4"/>
  <c r="R31" i="7"/>
  <c r="Q31" i="7" l="1"/>
  <c r="Q34" i="7" s="1"/>
  <c r="R34" i="7"/>
  <c r="U24" i="8" l="1"/>
  <c r="Q24" i="8" l="1"/>
  <c r="L1028" i="4"/>
  <c r="L1031" i="4" s="1"/>
  <c r="M1012" i="4"/>
  <c r="M1028" i="4" s="1"/>
  <c r="M1029" i="4" l="1"/>
  <c r="M1031" i="4"/>
  <c r="R8" i="7" s="1"/>
  <c r="P1016" i="4"/>
  <c r="Q1016" i="4" s="1"/>
  <c r="L1029" i="4"/>
  <c r="Q8" i="7" l="1"/>
  <c r="Q9" i="7" s="1"/>
  <c r="R9" i="7"/>
  <c r="U20" i="8" l="1"/>
  <c r="Q20" i="8" l="1"/>
  <c r="L1138" i="4" l="1"/>
  <c r="L1223" i="4" s="1"/>
  <c r="M1111" i="4"/>
  <c r="M1138" i="4" s="1"/>
  <c r="M1223" i="4" l="1"/>
  <c r="M1139" i="4"/>
  <c r="R18" i="7"/>
  <c r="L1139" i="4"/>
  <c r="P1123" i="4"/>
  <c r="Q1123" i="4" s="1"/>
  <c r="R22" i="7" l="1"/>
  <c r="Q18" i="7"/>
  <c r="Q22" i="7" s="1"/>
  <c r="Q68" i="7" s="1"/>
  <c r="R68" i="7" l="1"/>
  <c r="M1229" i="4" s="1"/>
  <c r="M1230" i="4" s="1"/>
  <c r="U22" i="8"/>
  <c r="U29" i="8" s="1"/>
  <c r="U33" i="8" s="1"/>
  <c r="U35" i="8" s="1"/>
  <c r="Q22" i="8" l="1"/>
  <c r="Q29" i="8" s="1"/>
  <c r="Q33" i="8" s="1"/>
  <c r="Q35" i="8" s="1"/>
  <c r="P29" i="8"/>
  <c r="P33" i="8" s="1"/>
  <c r="P3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tc={8D6D65A7-455B-44B2-8AF3-58529ED8A573}</author>
    <author>tc={E0F1FA33-925D-417E-8F2B-AEFCB943079B}</author>
    <author>tc={97AFE38C-4FA8-45A3-A5A9-5DB92586FF10}</author>
  </authors>
  <commentList>
    <comment ref="P31" authorId="0" shapeId="0" xr:uid="{8D6D65A7-455B-44B2-8AF3-58529ED8A573}">
      <text>
        <t>[Threaded comment]
Your version of Excel allows you to read this threaded comment; however, any edits to it will get removed if the file is opened in a newer version of Excel. Learn more: https://go.microsoft.com/fwlink/?linkid=870924
Comment:
    transfer out for COB, loan repayment of $700K and $10M to community project</t>
      </text>
    </comment>
    <comment ref="U31" authorId="1" shapeId="0" xr:uid="{E0F1FA33-925D-417E-8F2B-AEFCB943079B}">
      <text>
        <t>[Threaded comment]
Your version of Excel allows you to read this threaded comment; however, any edits to it will get removed if the file is opened in a newer version of Excel. Learn more: https://go.microsoft.com/fwlink/?linkid=870924
Comment:
    transfer out for COB, loan repayment of $700K and $10M to community project</t>
      </text>
    </comment>
    <comment ref="P43" authorId="2" shapeId="0" xr:uid="{97AFE38C-4FA8-45A3-A5A9-5DB92586FF1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tc={5EB0D9E8-5F7D-4DFF-9E3B-FA16DF3F4471}</author>
  </authors>
  <commentList>
    <comment ref="X29" authorId="0" shapeId="0" xr:uid="{5EB0D9E8-5F7D-4DFF-9E3B-FA16DF3F4471}">
      <text>
        <t>[Threaded comment]
Your version of Excel allows you to read this threaded comment; however, any edits to it will get removed if the file is opened in a newer version of Excel. Learn more: https://go.microsoft.com/fwlink/?linkid=870924
Comment:
    CARES Act 383K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Sharif Etman</author>
  </authors>
  <commentList>
    <comment ref="E21" authorId="0" shapeId="0" xr:uid="{069022ED-8BCD-4183-8CAC-715CAFAF0E4F}">
      <text>
        <r>
          <rPr>
            <b/>
            <sz val="9"/>
            <color indexed="81"/>
            <rFont val="Tahoma"/>
            <family val="2"/>
          </rPr>
          <t>Sharif Etman:</t>
        </r>
        <r>
          <rPr>
            <sz val="9"/>
            <color indexed="81"/>
            <rFont val="Tahoma"/>
            <family val="2"/>
          </rPr>
          <t xml:space="preserve">
OPEB payment</t>
        </r>
      </text>
    </comment>
    <comment ref="E66" authorId="0" shapeId="0" xr:uid="{87FB0FFB-D9B0-471C-B8D8-8C9BB92EFF20}">
      <text>
        <r>
          <rPr>
            <b/>
            <sz val="9"/>
            <color indexed="81"/>
            <rFont val="Tahoma"/>
            <family val="2"/>
          </rPr>
          <t>Sharif Etman:</t>
        </r>
        <r>
          <rPr>
            <sz val="9"/>
            <color indexed="81"/>
            <rFont val="Tahoma"/>
            <family val="2"/>
          </rPr>
          <t xml:space="preserve">
took out vacancy factor because it is now actual numbers
</t>
        </r>
      </text>
    </comment>
  </commentList>
</comments>
</file>

<file path=xl/sharedStrings.xml><?xml version="1.0" encoding="utf-8"?>
<sst xmlns="http://schemas.openxmlformats.org/spreadsheetml/2006/main" count="18736" uniqueCount="786">
  <si>
    <t>City of Los Altos</t>
  </si>
  <si>
    <t>Multiyear Budget to Actual</t>
  </si>
  <si>
    <t>Multiple Projects Selected</t>
  </si>
  <si>
    <t>Object - Description</t>
  </si>
  <si>
    <t>Actual</t>
  </si>
  <si>
    <t>Budget</t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</si>
  <si>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00001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GENERAL FUND</t>
    </r>
  </si>
  <si>
    <t>REVENUE</t>
  </si>
  <si>
    <t>4000 - PROPERTY TAX-SECURED</t>
  </si>
  <si>
    <t>4002 - PROP TAX IN LIEU VEH LIC FEE</t>
  </si>
  <si>
    <t>4005 - PROPERTY TAX-UNSECURED</t>
  </si>
  <si>
    <t>4010 - PROPERTY TAX - SUPPLEMENTAL</t>
  </si>
  <si>
    <t>4030 - PROPERTY TAX-HOMEOWNER TAX RLF</t>
  </si>
  <si>
    <t>4050 - SALES TAX</t>
  </si>
  <si>
    <t>4051 - SALES TAX - EXTENSION/172</t>
  </si>
  <si>
    <t>4100 - MOTOR VEHICLE TAX</t>
  </si>
  <si>
    <t>4120 - UTILITY USERS TAX</t>
  </si>
  <si>
    <t>4121 - COMMUNICATION USERS TAX</t>
  </si>
  <si>
    <t>4158 - TEEN LAYC DANCES</t>
  </si>
  <si>
    <t>4159 - TEEN PROGRAMS</t>
  </si>
  <si>
    <t>4161 - YOUTH THEATER</t>
  </si>
  <si>
    <t>4164 - BUS BARN THEATER</t>
  </si>
  <si>
    <t>4178 - CAMPS - REDWOOD GROVE</t>
  </si>
  <si>
    <t>4179 - CAMPS - PROGRAM</t>
  </si>
  <si>
    <t>4180 - CAMPS - CONTRACTS</t>
  </si>
  <si>
    <t>4190 - CLASSES-YOUTH-ASEP</t>
  </si>
  <si>
    <t>4191 - CLASSES-YOUTH</t>
  </si>
  <si>
    <t>4192 - CLASSES-ADULTS</t>
  </si>
  <si>
    <t>4200 - TINY TOTS</t>
  </si>
  <si>
    <t>4213 - ATHLETICS ADULTS</t>
  </si>
  <si>
    <t>4231 - ATHLETICS JR HIGH</t>
  </si>
  <si>
    <t>4250 - FACILITY RENTAL-ATHLETIC FIELD</t>
  </si>
  <si>
    <t>4251 - FACILITY RENTAL-PARKS</t>
  </si>
  <si>
    <t>4253 - FACILITY RENTAL-GRANT</t>
  </si>
  <si>
    <t>4254 - FACILITY RENTAL-GARDEN HOUSE</t>
  </si>
  <si>
    <t>4255 - FACILITY RENTAL-EGAN GYM</t>
  </si>
  <si>
    <t>4256 - FACILITY RENTAL-BLACH GYM</t>
  </si>
  <si>
    <t>4257 - FACILITY RENTAL-LAYC</t>
  </si>
  <si>
    <t>4258 - FACILITY RENTAL-HILLVIEW</t>
  </si>
  <si>
    <t>4259 - FACILITY RENTAL-MISC</t>
  </si>
  <si>
    <t>4270 - FACILITY RENTAL-ROOMS,EQUIP</t>
  </si>
  <si>
    <t>4272 - REDWOOD GROVE-PINE TREE POTTRY</t>
  </si>
  <si>
    <t>4275 - SENIOR OPERATIONS</t>
  </si>
  <si>
    <t>4276 - SENIOR ACTIVITIES</t>
  </si>
  <si>
    <t>4281 - COMMUNITY EVENTS</t>
  </si>
  <si>
    <t>4282 - BANNERS-MAIN/SAN ANTONIO</t>
  </si>
  <si>
    <t>4283 - BANNERS-LINCOLN PARK</t>
  </si>
  <si>
    <t>4284 - BANNERS-FREMONT/GRANT</t>
  </si>
  <si>
    <t>4290 - RECREATION ADMIN FEE</t>
  </si>
  <si>
    <t>4300 - INTEREST INCOME</t>
  </si>
  <si>
    <t>4301 - N/R INT INCOME-JORDAN</t>
  </si>
  <si>
    <t>4305 - PORTFOLIO INCOME</t>
  </si>
  <si>
    <t>4310 - UNREALIZED GAIN/LOSS</t>
  </si>
  <si>
    <t>4320 - BUILDING DEVELOPMENT TAX</t>
  </si>
  <si>
    <t>4325 - ENGINEERING FEES</t>
  </si>
  <si>
    <t>4328 - ZONING VERIFICATION LETTER</t>
  </si>
  <si>
    <t>4329 - TEMP CERT OF OCCUPANCY-COMMRCL</t>
  </si>
  <si>
    <t>4330 - BUILDING PERMITS</t>
  </si>
  <si>
    <t>4331 - ELECTRICAL PERMITS</t>
  </si>
  <si>
    <t>4332 - PLUMBING PERMITS</t>
  </si>
  <si>
    <t>4333 - MECHANICAL PERMITS</t>
  </si>
  <si>
    <t>4334 - CODE COMPLIANCE</t>
  </si>
  <si>
    <t>4338 - RESEARCH FEES</t>
  </si>
  <si>
    <t>4341 - PLAN CHECKING</t>
  </si>
  <si>
    <t>4343 - ADDRESS CHANGE</t>
  </si>
  <si>
    <t>4344 - FIRE MARSHALL BLDG INSPECTION</t>
  </si>
  <si>
    <t>4345 - FIRE MARSHALL PLAN CHECK</t>
  </si>
  <si>
    <t>4346 - ENERGY PLAN CHECK</t>
  </si>
  <si>
    <t>4375 - OTC ADMINISTRATIVE</t>
  </si>
  <si>
    <t>4376 - SINGLE FAMILY DESIGN REVIEW</t>
  </si>
  <si>
    <t>4377 - ADU REVIEW</t>
  </si>
  <si>
    <t>4378 - PRELIMINARY PROJECT DESIGN</t>
  </si>
  <si>
    <t>4380 - APP EXT/MOD</t>
  </si>
  <si>
    <t>4383 - COMM/MULTI DESIGN</t>
  </si>
  <si>
    <t>4385 - ZONING USE COMPLIANCE</t>
  </si>
  <si>
    <t>4386 - VAR SINGLE FAMILY</t>
  </si>
  <si>
    <t>4387 - VAR COMM MULTI</t>
  </si>
  <si>
    <t>4388 - SINGLE STORY OVERLAY REZONING</t>
  </si>
  <si>
    <t>4389 - SIGN REVIEW</t>
  </si>
  <si>
    <t>4392 - APPEAL W/I NOTIF BOUNDARY</t>
  </si>
  <si>
    <t>4393 - ENVIRONMENTAL ASSESSMENT</t>
  </si>
  <si>
    <t>4394 - TENTATIVE MAP</t>
  </si>
  <si>
    <t>4395 - CERT-COMPLIANCE</t>
  </si>
  <si>
    <t>4397 - LOT LINE ADJUSTMENT</t>
  </si>
  <si>
    <t>4398 - MAP EXT MOD</t>
  </si>
  <si>
    <t>4400 - CONDITIONAL USE PERMIT</t>
  </si>
  <si>
    <t>4402 - SUBDIVISION TREE PLANTING</t>
  </si>
  <si>
    <t>4403 - TREE REMOVAL PERMIT</t>
  </si>
  <si>
    <t>4404 - SIDEWALK DISPLAY PERMIT</t>
  </si>
  <si>
    <t>4406 - MISC PLANNING FEES</t>
  </si>
  <si>
    <t>4408 - ANNEXATION</t>
  </si>
  <si>
    <t>4412 - COND USE PRMT RENEWAL/MOD</t>
  </si>
  <si>
    <t>4413 - TREE ORD VIOLATION</t>
  </si>
  <si>
    <t>4450 - FRANCHISE FEES-PG&amp;E</t>
  </si>
  <si>
    <t>4451 - FRANCHISE FEES-L.A. GARBAGE</t>
  </si>
  <si>
    <t>4452 - FRANCHISE FEES-CAL WATER SERV</t>
  </si>
  <si>
    <t>4453 - FRANCHISE FEES-COMCAST</t>
  </si>
  <si>
    <t>4454 - VIDEO SERVICE FRANCHISE FEES</t>
  </si>
  <si>
    <t>4500 - SEWER ADMIN INCOME</t>
  </si>
  <si>
    <t>4505 - SOLID WASTE ADMIN INCOME</t>
  </si>
  <si>
    <t>4550 - BUSINESS LICENSE TAX</t>
  </si>
  <si>
    <t>4580 - DOCUMENTARY TRANSFER TAX</t>
  </si>
  <si>
    <t>4605 - TRANSIENT OCCUPANCY TAX</t>
  </si>
  <si>
    <t>4620 - COURT FINES</t>
  </si>
  <si>
    <t>4625 - PARKING CITATIONS</t>
  </si>
  <si>
    <t>4635 - MSC SERVICES</t>
  </si>
  <si>
    <t>4641 - RENT-LIBRARY LAND</t>
  </si>
  <si>
    <t>4642 - RENTAL INCOME</t>
  </si>
  <si>
    <t>4644 - PD TRAINING REIMBURSEMENT</t>
  </si>
  <si>
    <t>4645 - DUI FEES</t>
  </si>
  <si>
    <t>4646 - P.O.S.T. REIMBURSEMENT</t>
  </si>
  <si>
    <t>4650 - ALARM PERMITS</t>
  </si>
  <si>
    <t>4651 - ALARM FEES</t>
  </si>
  <si>
    <t>4652 - CLEARANCE LETTERS</t>
  </si>
  <si>
    <t>4653 - ALCOHOL PERMIT LETTER</t>
  </si>
  <si>
    <t>4654 - CITATION SIGN OFFS</t>
  </si>
  <si>
    <t>4655 - SPECIAL EVENTS SVCS</t>
  </si>
  <si>
    <t>4656 - ABANDONED VEHICLE ABATEMENT</t>
  </si>
  <si>
    <t>4657 - MISC POLICE FEES</t>
  </si>
  <si>
    <t>4659 - ARREST/TOW FEES</t>
  </si>
  <si>
    <t>4660 - MASSAGE ESTABLISHMENT PERMIT</t>
  </si>
  <si>
    <t>4661 - MASSAGE PERMIT</t>
  </si>
  <si>
    <t>4665 - ANIMAL CONTROL REVENUE</t>
  </si>
  <si>
    <t>4666 - WITNESS FEES</t>
  </si>
  <si>
    <t>4667 - Mobile Operators Permit</t>
  </si>
  <si>
    <t>4670 - MISC DONATIONS/GRANTS</t>
  </si>
  <si>
    <t>4671 - AUTO THEFT TASK FORCE</t>
  </si>
  <si>
    <t>4675 - AUCTION</t>
  </si>
  <si>
    <t>4681 - SALE OF TREES OF LOS ALTOS BK</t>
  </si>
  <si>
    <t>4685 - EXPRESSWAY LANDSCAPE MAINT</t>
  </si>
  <si>
    <t>4688 - SIGNALIZATION AGREEMENT</t>
  </si>
  <si>
    <t>4689 - SPECIAL EVENTS APPLICATION FEE</t>
  </si>
  <si>
    <t>4690 - STREET SWEEPING/EL CAMINO</t>
  </si>
  <si>
    <t>4705 - TRAFFIC FINES</t>
  </si>
  <si>
    <t>4706 - ADMINISTRATIVE CITATION</t>
  </si>
  <si>
    <t>4711 - TOBOCCO LAW ENFORCEMENT</t>
  </si>
  <si>
    <t>4712 - MANDATED COST REIMBURSEMENT</t>
  </si>
  <si>
    <t>4715 - MISCELLANEOUS</t>
  </si>
  <si>
    <t>4964 - GRANT PARK DONATIONS</t>
  </si>
  <si>
    <t>4974 - ONE-TIME REVENUE</t>
  </si>
  <si>
    <r>
      <rPr>
        <b/>
        <sz val="10"/>
        <color theme="1"/>
        <rFont val="Arial"/>
        <family val="2"/>
      </rPr>
      <t>REVENUE</t>
    </r>
    <r>
      <rPr>
        <b/>
        <sz val="10"/>
        <color theme="1"/>
        <rFont val="Arial"/>
        <family val="2"/>
      </rPr>
      <t xml:space="preserve"> Total</t>
    </r>
  </si>
  <si>
    <t>EXPENDITURE</t>
  </si>
  <si>
    <t>5390 - MISCELLANEOUS</t>
  </si>
  <si>
    <r>
      <rPr>
        <b/>
        <sz val="10"/>
        <color theme="1"/>
        <rFont val="Arial"/>
        <family val="2"/>
      </rPr>
      <t>EXPENDITURE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</si>
  <si>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>00001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</si>
  <si>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PUBLIC SAFETY ADMINISTRATION</t>
    </r>
  </si>
  <si>
    <t>5010 - SALARIES</t>
  </si>
  <si>
    <t>5015 - VACATION/SICK LEAVE PAYOUT</t>
  </si>
  <si>
    <t>5020 - OVERTIME</t>
  </si>
  <si>
    <t>5023 - SPECIALTY PAY</t>
  </si>
  <si>
    <t>5025 - PART TIME - NON PERS</t>
  </si>
  <si>
    <t>5030 - RETIREMENT</t>
  </si>
  <si>
    <t>5032 - PERS UNFUNDED LIABILITY</t>
  </si>
  <si>
    <t>5035 - DEFERRED COMP. - PART TIME</t>
  </si>
  <si>
    <t>5040 - DENTAL PLAN</t>
  </si>
  <si>
    <t>5050 - HEALTH INSURANCE</t>
  </si>
  <si>
    <t>5060 - UNIFORMS</t>
  </si>
  <si>
    <t>5070 - LIFE INSURANCE</t>
  </si>
  <si>
    <t>5071 - LONG TERM DISABILITY LTD</t>
  </si>
  <si>
    <t>5075 - BENEFIT OPTIONS</t>
  </si>
  <si>
    <t>5097 - UNEMPLOYMENT INSURANCE</t>
  </si>
  <si>
    <t>5098 - WORKERS COMP INSURANCE</t>
  </si>
  <si>
    <t>5099 - MEDICARE TAX</t>
  </si>
  <si>
    <t>5110 - UTILITIES</t>
  </si>
  <si>
    <t>5120 - TELEPHONE</t>
  </si>
  <si>
    <t>5130 - RADIO &amp; RADAR</t>
  </si>
  <si>
    <t>5140 - TELETYPE</t>
  </si>
  <si>
    <t>5160 - OFFICE SUPPLIES</t>
  </si>
  <si>
    <t>5161 - POSTAL SERVICES</t>
  </si>
  <si>
    <t>5170 - MILEAGE</t>
  </si>
  <si>
    <t>5180 - TRAINING AND MEETINGS</t>
  </si>
  <si>
    <t>5181 - MEMBERSHIPS</t>
  </si>
  <si>
    <t>5190 - GASOLINE &amp; OIL</t>
  </si>
  <si>
    <t>5210 - VEHICLE MAINTENANCE/REPAIR</t>
  </si>
  <si>
    <t>5220 - EQUIPMENT REPAIRS</t>
  </si>
  <si>
    <t>5230 - BUILDING &amp; GROUNDS MAINTENANCE</t>
  </si>
  <si>
    <t>5240 - RENTALS</t>
  </si>
  <si>
    <t>5260 - SPECIAL DEPARTMENTAL SUPPLIES</t>
  </si>
  <si>
    <t>5261 - EMPLOYEE RECOGNITION</t>
  </si>
  <si>
    <t>5270 - PROFESSIONAL SERVICES</t>
  </si>
  <si>
    <t>5280 - OTHER SERVICES</t>
  </si>
  <si>
    <t>5281 - INFORMATION TECHNOLOGY EXPENSE</t>
  </si>
  <si>
    <t>5400 - COMMUNITY PROMOTION</t>
  </si>
  <si>
    <t>5420 - LIABILITY INSURANCE</t>
  </si>
  <si>
    <r>
      <rPr>
        <b/>
        <sz val="10"/>
        <color theme="1"/>
        <rFont val="Arial"/>
        <family val="2"/>
      </rPr>
      <t>11100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</si>
  <si>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POLICE-SUPPORT SERVICES</t>
    </r>
  </si>
  <si>
    <t>5021 - HOLIDAY PAY</t>
  </si>
  <si>
    <t>5024 - PART TIME - PERS</t>
  </si>
  <si>
    <r>
      <rPr>
        <b/>
        <sz val="10"/>
        <color theme="1"/>
        <rFont val="Arial"/>
        <family val="2"/>
      </rPr>
      <t>11200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</si>
  <si>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11300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INVESTIGATION SERVICES</t>
    </r>
  </si>
  <si>
    <r>
      <rPr>
        <b/>
        <sz val="10"/>
        <color theme="1"/>
        <rFont val="Arial"/>
        <family val="2"/>
      </rPr>
      <t>11300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</si>
  <si>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11400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TRAFFIC OPERATIONS</t>
    </r>
  </si>
  <si>
    <r>
      <rPr>
        <b/>
        <sz val="10"/>
        <color theme="1"/>
        <rFont val="Arial"/>
        <family val="2"/>
      </rPr>
      <t>11400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</si>
  <si>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11500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PATROL SERVICES</t>
    </r>
  </si>
  <si>
    <r>
      <rPr>
        <b/>
        <sz val="10"/>
        <color theme="1"/>
        <rFont val="Arial"/>
        <family val="2"/>
      </rPr>
      <t>11500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</si>
  <si>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11600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EMERGENCY PREPAREDNESS</t>
    </r>
  </si>
  <si>
    <r>
      <rPr>
        <b/>
        <sz val="10"/>
        <color theme="1"/>
        <rFont val="Arial"/>
        <family val="2"/>
      </rPr>
      <t>11600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</si>
  <si>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FIRE SERVICES</t>
    </r>
  </si>
  <si>
    <r>
      <rPr>
        <b/>
        <sz val="10"/>
        <color theme="1"/>
        <rFont val="Arial"/>
        <family val="2"/>
      </rPr>
      <t>12100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</si>
  <si>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MAINTENANCE SVCS ADMIN</t>
    </r>
  </si>
  <si>
    <t>5300 - RECRUITMENT/PROMOTION</t>
  </si>
  <si>
    <t>5910 - EQUIPMENT REPLACEMENT</t>
  </si>
  <si>
    <r>
      <rPr>
        <b/>
        <sz val="10"/>
        <color theme="1"/>
        <rFont val="Arial"/>
        <family val="2"/>
      </rPr>
      <t>21100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</si>
  <si>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21102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MAINT-AUTO &amp; EQUIPMENT SVCS</t>
    </r>
  </si>
  <si>
    <r>
      <rPr>
        <b/>
        <sz val="10"/>
        <color theme="1"/>
        <rFont val="Arial"/>
        <family val="2"/>
      </rPr>
      <t>21102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</si>
  <si>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STREETS</t>
    </r>
  </si>
  <si>
    <r>
      <rPr>
        <b/>
        <sz val="10"/>
        <color theme="1"/>
        <rFont val="Arial"/>
        <family val="2"/>
      </rPr>
      <t>22100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</si>
  <si>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23100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TRAFFIC CONTROL</t>
    </r>
  </si>
  <si>
    <r>
      <rPr>
        <b/>
        <sz val="10"/>
        <color theme="1"/>
        <rFont val="Arial"/>
        <family val="2"/>
      </rPr>
      <t>23100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</si>
  <si>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24100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PARKS AND STREET LANDSCAPING</t>
    </r>
  </si>
  <si>
    <t>5900 - EQUIPMENT PURCHASE</t>
  </si>
  <si>
    <r>
      <rPr>
        <b/>
        <sz val="10"/>
        <color theme="1"/>
        <rFont val="Arial"/>
        <family val="2"/>
      </rPr>
      <t>24100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</si>
  <si>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25100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FACILITY MAINTENANCE</t>
    </r>
  </si>
  <si>
    <t>5391 - EMERGENCY EVENTS</t>
  </si>
  <si>
    <r>
      <rPr>
        <b/>
        <sz val="10"/>
        <color theme="1"/>
        <rFont val="Arial"/>
        <family val="2"/>
      </rPr>
      <t>25100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</si>
  <si>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RECREATION ADMINISTRATION</t>
    </r>
  </si>
  <si>
    <t>5282 - INTERNET &amp; WEB SERVICES</t>
  </si>
  <si>
    <t>5310 - VETERANS MEMORIAL MAINTENANCE</t>
  </si>
  <si>
    <t>5706 - LUNCHEON-FOOD</t>
  </si>
  <si>
    <r>
      <rPr>
        <b/>
        <sz val="10"/>
        <color theme="1"/>
        <rFont val="Arial"/>
        <family val="2"/>
      </rPr>
      <t>31100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</si>
  <si>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FACILITIES-GARDEN HOUSE</t>
    </r>
  </si>
  <si>
    <r>
      <rPr>
        <b/>
        <sz val="10"/>
        <color theme="1"/>
        <rFont val="Arial"/>
        <family val="2"/>
      </rPr>
      <t>31200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</si>
  <si>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FACILITIES-HILLVIEW</t>
    </r>
  </si>
  <si>
    <r>
      <rPr>
        <b/>
        <sz val="10"/>
        <color theme="1"/>
        <rFont val="Arial"/>
        <family val="2"/>
      </rPr>
      <t>31201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</si>
  <si>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FACILITIES-LAYC</t>
    </r>
  </si>
  <si>
    <r>
      <rPr>
        <b/>
        <sz val="10"/>
        <color theme="1"/>
        <rFont val="Arial"/>
        <family val="2"/>
      </rPr>
      <t>31202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</si>
  <si>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>31210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</si>
  <si>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31211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FACILITIES-MISC</t>
    </r>
  </si>
  <si>
    <r>
      <rPr>
        <b/>
        <sz val="10"/>
        <color theme="1"/>
        <rFont val="Arial"/>
        <family val="2"/>
      </rPr>
      <t>31211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</si>
  <si>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31300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FACILITIES-GRANT PARK</t>
    </r>
  </si>
  <si>
    <r>
      <rPr>
        <b/>
        <sz val="10"/>
        <color theme="1"/>
        <rFont val="Arial"/>
        <family val="2"/>
      </rPr>
      <t>31300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</si>
  <si>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31351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COMMUNITY EVENTS</t>
    </r>
  </si>
  <si>
    <r>
      <rPr>
        <b/>
        <sz val="10"/>
        <color theme="1"/>
        <rFont val="Arial"/>
        <family val="2"/>
      </rPr>
      <t>31351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</si>
  <si>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31401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PRESCHOOL PROGRAMS-TINY TOTS</t>
    </r>
  </si>
  <si>
    <r>
      <rPr>
        <b/>
        <sz val="10"/>
        <color theme="1"/>
        <rFont val="Arial"/>
        <family val="2"/>
      </rPr>
      <t>31401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</si>
  <si>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31501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TEEN PROGRAMS</t>
    </r>
  </si>
  <si>
    <r>
      <rPr>
        <b/>
        <sz val="10"/>
        <color theme="1"/>
        <rFont val="Arial"/>
        <family val="2"/>
      </rPr>
      <t>31501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</si>
  <si>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31600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FACILITIES-ROSITA</t>
    </r>
  </si>
  <si>
    <r>
      <rPr>
        <b/>
        <sz val="10"/>
        <color theme="1"/>
        <rFont val="Arial"/>
        <family val="2"/>
      </rPr>
      <t>31600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</si>
  <si>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31801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FACILITIES-BLACH GYM</t>
    </r>
  </si>
  <si>
    <r>
      <rPr>
        <b/>
        <sz val="10"/>
        <color theme="1"/>
        <rFont val="Arial"/>
        <family val="2"/>
      </rPr>
      <t>31801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</si>
  <si>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31802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FACILITIES-EGAN GYM</t>
    </r>
  </si>
  <si>
    <r>
      <rPr>
        <b/>
        <sz val="10"/>
        <color theme="1"/>
        <rFont val="Arial"/>
        <family val="2"/>
      </rPr>
      <t>31802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</si>
  <si>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CAMPS-CONTRACTS</t>
    </r>
  </si>
  <si>
    <r>
      <rPr>
        <b/>
        <sz val="10"/>
        <color theme="1"/>
        <rFont val="Arial"/>
        <family val="2"/>
      </rPr>
      <t>31901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</si>
  <si>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CAMPS-PROGRAM</t>
    </r>
  </si>
  <si>
    <r>
      <rPr>
        <b/>
        <sz val="10"/>
        <color theme="1"/>
        <rFont val="Arial"/>
        <family val="2"/>
      </rPr>
      <t>31902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</si>
  <si>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31951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SPORTS-JUNIOR HIGH</t>
    </r>
  </si>
  <si>
    <r>
      <rPr>
        <b/>
        <sz val="10"/>
        <color theme="1"/>
        <rFont val="Arial"/>
        <family val="2"/>
      </rPr>
      <t>31951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</si>
  <si>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31952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SPORTS-ADULTS</t>
    </r>
  </si>
  <si>
    <r>
      <rPr>
        <b/>
        <sz val="10"/>
        <color theme="1"/>
        <rFont val="Arial"/>
        <family val="2"/>
      </rPr>
      <t>31952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</si>
  <si>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32001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CLASSES-YOUTH</t>
    </r>
  </si>
  <si>
    <r>
      <rPr>
        <b/>
        <sz val="10"/>
        <color theme="1"/>
        <rFont val="Arial"/>
        <family val="2"/>
      </rPr>
      <t>32001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</si>
  <si>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32002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CLASSES-ADULTS</t>
    </r>
  </si>
  <si>
    <r>
      <rPr>
        <b/>
        <sz val="10"/>
        <color theme="1"/>
        <rFont val="Arial"/>
        <family val="2"/>
      </rPr>
      <t>32002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</si>
  <si>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SENIORS-OPERATIONS</t>
    </r>
  </si>
  <si>
    <r>
      <rPr>
        <b/>
        <sz val="10"/>
        <color theme="1"/>
        <rFont val="Arial"/>
        <family val="2"/>
      </rPr>
      <t>32100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</si>
  <si>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32101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SENIORS-ACTIVITIES</t>
    </r>
  </si>
  <si>
    <r>
      <rPr>
        <b/>
        <sz val="10"/>
        <color theme="1"/>
        <rFont val="Arial"/>
        <family val="2"/>
      </rPr>
      <t>32101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</si>
  <si>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PLANNING</t>
    </r>
  </si>
  <si>
    <t>5150 - ADVERTISING</t>
  </si>
  <si>
    <r>
      <rPr>
        <b/>
        <sz val="10"/>
        <color theme="1"/>
        <rFont val="Arial"/>
        <family val="2"/>
      </rPr>
      <t>41100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</si>
  <si>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41200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BUILDING INSPECTION</t>
    </r>
  </si>
  <si>
    <r>
      <rPr>
        <b/>
        <sz val="10"/>
        <color theme="1"/>
        <rFont val="Arial"/>
        <family val="2"/>
      </rPr>
      <t>41200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</si>
  <si>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ENGINEERING</t>
    </r>
  </si>
  <si>
    <t>5330 - BOOKS</t>
  </si>
  <si>
    <t>5399 - CALCARD EXPENSES</t>
  </si>
  <si>
    <r>
      <rPr>
        <b/>
        <sz val="10"/>
        <color theme="1"/>
        <rFont val="Arial"/>
        <family val="2"/>
      </rPr>
      <t>42100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</si>
  <si>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42200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URBAN RUNOFF PROGRAM</t>
    </r>
  </si>
  <si>
    <t>5031 - OTHER POST-RETIREMNT BENEFITS</t>
  </si>
  <si>
    <r>
      <rPr>
        <b/>
        <sz val="10"/>
        <color theme="1"/>
        <rFont val="Arial"/>
        <family val="2"/>
      </rPr>
      <t>42200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</si>
  <si>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42300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STORM DRAIN</t>
    </r>
  </si>
  <si>
    <r>
      <rPr>
        <b/>
        <sz val="10"/>
        <color theme="1"/>
        <rFont val="Arial"/>
        <family val="2"/>
      </rPr>
      <t>42300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</si>
  <si>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43100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ECONOMIC DEVELOPMENT</t>
    </r>
  </si>
  <si>
    <r>
      <rPr>
        <b/>
        <sz val="10"/>
        <color theme="1"/>
        <rFont val="Arial"/>
        <family val="2"/>
      </rPr>
      <t>43100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</si>
  <si>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LEGISLATIVE</t>
    </r>
  </si>
  <si>
    <t>5401 - COUNCIL CONTINGENCY</t>
  </si>
  <si>
    <t>5410 - ELECTIONS</t>
  </si>
  <si>
    <r>
      <rPr>
        <b/>
        <sz val="10"/>
        <color theme="1"/>
        <rFont val="Arial"/>
        <family val="2"/>
      </rPr>
      <t>51101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</si>
  <si>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EXECUTIVE</t>
    </r>
  </si>
  <si>
    <r>
      <rPr>
        <b/>
        <sz val="10"/>
        <color theme="1"/>
        <rFont val="Arial"/>
        <family val="2"/>
      </rPr>
      <t>51102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</si>
  <si>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51103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CITY ATTORNEY</t>
    </r>
  </si>
  <si>
    <t>5274 - LEGAL RETAINER</t>
  </si>
  <si>
    <t>5275 - LITIGATION SERVICES</t>
  </si>
  <si>
    <r>
      <rPr>
        <b/>
        <sz val="10"/>
        <color theme="1"/>
        <rFont val="Arial"/>
        <family val="2"/>
      </rPr>
      <t>51103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</si>
  <si>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51104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CITY CLERK</t>
    </r>
  </si>
  <si>
    <r>
      <rPr>
        <b/>
        <sz val="10"/>
        <color theme="1"/>
        <rFont val="Arial"/>
        <family val="2"/>
      </rPr>
      <t>51104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</si>
  <si>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51201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FINANCE</t>
    </r>
  </si>
  <si>
    <r>
      <rPr>
        <b/>
        <sz val="10"/>
        <color theme="1"/>
        <rFont val="Arial"/>
        <family val="2"/>
      </rPr>
      <t>51201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</si>
  <si>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51202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HUMAN RESOURCES</t>
    </r>
  </si>
  <si>
    <r>
      <rPr>
        <b/>
        <sz val="10"/>
        <color theme="1"/>
        <rFont val="Arial"/>
        <family val="2"/>
      </rPr>
      <t>51202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</si>
  <si>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51301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INFORMATION TECHNOLOGY</t>
    </r>
  </si>
  <si>
    <t>5901 - IT EQUPMENT PURCHASE</t>
  </si>
  <si>
    <r>
      <rPr>
        <b/>
        <sz val="10"/>
        <color theme="1"/>
        <rFont val="Arial"/>
        <family val="2"/>
      </rPr>
      <t>51301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</si>
  <si>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52400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NON-DEPARTMENTAL</t>
    </r>
  </si>
  <si>
    <t>5265 - LAYC MEETING</t>
  </si>
  <si>
    <r>
      <rPr>
        <b/>
        <sz val="10"/>
        <color theme="1"/>
        <rFont val="Arial"/>
        <family val="2"/>
      </rPr>
      <t>52400</t>
    </r>
    <r>
      <rPr>
        <b/>
        <sz val="10"/>
        <color theme="1"/>
        <rFont val="Arial"/>
        <family val="2"/>
      </rPr>
      <t xml:space="preserve"> Total</t>
    </r>
  </si>
  <si>
    <t>2021 Period: Mar</t>
  </si>
  <si>
    <t>2021</t>
  </si>
  <si>
    <t>5100 - UNALLOCATED EXPENSES</t>
  </si>
  <si>
    <t>Projected</t>
  </si>
  <si>
    <t>Projected % Use</t>
  </si>
  <si>
    <t>Expenses for July 2019 to March 2020</t>
  </si>
  <si>
    <t>Projection included additional 3 months of expenses for April to June (straightline estimate)</t>
  </si>
  <si>
    <t>Revised Budget</t>
  </si>
  <si>
    <t>Budget Reduction</t>
  </si>
  <si>
    <t xml:space="preserve">GRAND TOTAL </t>
  </si>
  <si>
    <t>Please enter anticipate savings/reduction amount; do not use negative sign</t>
  </si>
  <si>
    <t>Department's Projected Expenses</t>
  </si>
  <si>
    <t>PUBLIC SAFETY DEPARTMENT</t>
  </si>
  <si>
    <t>COMMUNITY DEVELOPMENT TOTAL</t>
  </si>
  <si>
    <t>JB confirmed no change to projected expenses FY19-20</t>
  </si>
  <si>
    <t>GENERAL FUND EXPENDITURE SUMMARY</t>
  </si>
  <si>
    <t>PROGRAM EXPENDITURES</t>
  </si>
  <si>
    <t>2012/13 Actual</t>
  </si>
  <si>
    <t>2013/14 Actual</t>
  </si>
  <si>
    <t>2014/15 Actual</t>
  </si>
  <si>
    <t>2015/16 Actual</t>
  </si>
  <si>
    <t>2016/17 BUDGET</t>
  </si>
  <si>
    <t>FY2016/17 Actual</t>
  </si>
  <si>
    <t>2017/18 ADOPTED</t>
  </si>
  <si>
    <t>FY2017/18  Actual</t>
  </si>
  <si>
    <t>FY2018/19 Budget</t>
  </si>
  <si>
    <t>FY2018/19 Projected</t>
  </si>
  <si>
    <t>FY2019/20 Proposed Budget</t>
  </si>
  <si>
    <t>FY2020/21 Proposed Budget</t>
  </si>
  <si>
    <t>% Change Over Projected FY2018/19</t>
  </si>
  <si>
    <t>LEGISLATIVE</t>
  </si>
  <si>
    <t>Public Safety</t>
  </si>
  <si>
    <t>City Council</t>
  </si>
  <si>
    <t>Total City Council</t>
  </si>
  <si>
    <t>EXECUTIVE</t>
  </si>
  <si>
    <t>Community Development</t>
  </si>
  <si>
    <t>City Manager</t>
  </si>
  <si>
    <t>City Attorney</t>
  </si>
  <si>
    <t>Executive</t>
  </si>
  <si>
    <t>City Clerk</t>
  </si>
  <si>
    <t>Legislative</t>
  </si>
  <si>
    <t>Total Executive</t>
  </si>
  <si>
    <t>Transfers Out</t>
  </si>
  <si>
    <t>ADMINISTRATIVE SERVICES</t>
  </si>
  <si>
    <t>Finance</t>
  </si>
  <si>
    <t>Human Resources</t>
  </si>
  <si>
    <t>Information Technology</t>
  </si>
  <si>
    <t>Non-Departmental</t>
  </si>
  <si>
    <t>Total Administrative Services</t>
  </si>
  <si>
    <t>COMMUNITY DEVELOPMENT</t>
  </si>
  <si>
    <t>Planning</t>
  </si>
  <si>
    <t>Building</t>
  </si>
  <si>
    <t>Economic Development</t>
  </si>
  <si>
    <t>Total Community Development</t>
  </si>
  <si>
    <t>ENGINEERING</t>
  </si>
  <si>
    <t>Engineering</t>
  </si>
  <si>
    <t>Stormwater Maintenance</t>
  </si>
  <si>
    <t>Traffic</t>
  </si>
  <si>
    <t>Total Engineering</t>
  </si>
  <si>
    <t>MAINTENANCE SERVICES</t>
  </si>
  <si>
    <t>MSC Administration</t>
  </si>
  <si>
    <t>Fleet Maintenance</t>
  </si>
  <si>
    <t>Street Maintenance</t>
  </si>
  <si>
    <t>Parks and Street Landscaping</t>
  </si>
  <si>
    <t>Facility Maintenance</t>
  </si>
  <si>
    <t>Total Maintenance Services</t>
  </si>
  <si>
    <t>PUBLIC SAFETY</t>
  </si>
  <si>
    <t>Administration</t>
  </si>
  <si>
    <t>Support Services</t>
  </si>
  <si>
    <t>Investigation Services</t>
  </si>
  <si>
    <t>Traffic Operations</t>
  </si>
  <si>
    <t>Patrol Services</t>
  </si>
  <si>
    <t>Emergency Preparedness</t>
  </si>
  <si>
    <t>Fire Services</t>
  </si>
  <si>
    <t>Total Public Safety</t>
  </si>
  <si>
    <t>RECREATION &amp; COMMUNITY SERVICES</t>
  </si>
  <si>
    <t xml:space="preserve">Administration </t>
  </si>
  <si>
    <t>Facilities</t>
  </si>
  <si>
    <t>Community Events</t>
  </si>
  <si>
    <t>Classes and Camps</t>
  </si>
  <si>
    <t>Tiny Tots</t>
  </si>
  <si>
    <t>Athletics</t>
  </si>
  <si>
    <t>Senior Programs</t>
  </si>
  <si>
    <t>Teen Programs</t>
  </si>
  <si>
    <t>Theater</t>
  </si>
  <si>
    <t>Total Recreation &amp; Community Services</t>
  </si>
  <si>
    <t>2% Vacancy Factor*</t>
  </si>
  <si>
    <t>Total General Fund Expenditures</t>
  </si>
  <si>
    <t>-</t>
  </si>
  <si>
    <t>GENERAL FUND SUMMARY</t>
  </si>
  <si>
    <t xml:space="preserve">GENERAL FUND                </t>
  </si>
  <si>
    <t>2012-13 ACTUAL</t>
  </si>
  <si>
    <t>2013-14 ACTUAL</t>
  </si>
  <si>
    <t>2014-15 ACTUAL</t>
  </si>
  <si>
    <t>2015-16 ACTUAL</t>
  </si>
  <si>
    <t>2016-17 BUDGET</t>
  </si>
  <si>
    <t>2017-18 BUDGET ADOPTED</t>
  </si>
  <si>
    <t xml:space="preserve">FY2017/18 Actual </t>
  </si>
  <si>
    <t>FY2018/19 Projected Actual</t>
  </si>
  <si>
    <t>% Change  over Projected FY2018/19</t>
  </si>
  <si>
    <t>Revenues</t>
  </si>
  <si>
    <t>Taxes</t>
  </si>
  <si>
    <t>Income</t>
  </si>
  <si>
    <t>Fees</t>
  </si>
  <si>
    <t>Miscellaneous Revenue</t>
  </si>
  <si>
    <t>Total General Fund Revenue</t>
  </si>
  <si>
    <t>One-Time Revenue</t>
  </si>
  <si>
    <t>Transfers In/One-Time Revenue</t>
  </si>
  <si>
    <t>Total General Fund Revenue/Transfers In</t>
  </si>
  <si>
    <t>ok</t>
  </si>
  <si>
    <t>Expenditures</t>
  </si>
  <si>
    <t>net change attorney up no ACM</t>
  </si>
  <si>
    <t xml:space="preserve">Administrative Services </t>
  </si>
  <si>
    <t>Maintenance Services</t>
  </si>
  <si>
    <t>Recreation &amp; Community Services</t>
  </si>
  <si>
    <t>*2% Vacancy Factor</t>
  </si>
  <si>
    <t>Total General Fund Expenditures/Transfers Out</t>
  </si>
  <si>
    <t>Revenues over Expenditures</t>
  </si>
  <si>
    <t>NOTE:  The one-time revenue assumes borrowing $9.7M.  The transfer out in debt service assumes $700K loan payment.</t>
  </si>
  <si>
    <t>GENERAL FUND REVENUE SUMMARY</t>
  </si>
  <si>
    <t>2010-11 ACTUAL</t>
  </si>
  <si>
    <t>2011-12 ACTUAL</t>
  </si>
  <si>
    <t>2013-14 BUDGET</t>
  </si>
  <si>
    <t>2014-15 BUDGET</t>
  </si>
  <si>
    <t>2015-16 BUDGET</t>
  </si>
  <si>
    <t>2017/18 BUDGET</t>
  </si>
  <si>
    <t>FY2017/18 Actual</t>
  </si>
  <si>
    <t>Transfers In</t>
  </si>
  <si>
    <t>Property Tax</t>
  </si>
  <si>
    <t>Sales Tax</t>
  </si>
  <si>
    <t>Utility Users Tax</t>
  </si>
  <si>
    <t>Motor VLF</t>
  </si>
  <si>
    <t>Transient Occupancy Tax</t>
  </si>
  <si>
    <t>Business License Tax</t>
  </si>
  <si>
    <t>Construction Tax</t>
  </si>
  <si>
    <t>Documentary Transfer Tax</t>
  </si>
  <si>
    <t>Total Taxes</t>
  </si>
  <si>
    <t>Interest Income</t>
  </si>
  <si>
    <t>Rental Income</t>
  </si>
  <si>
    <t>Total Income</t>
  </si>
  <si>
    <t>Recreation Fees</t>
  </si>
  <si>
    <t>Community Development Fees</t>
  </si>
  <si>
    <t>Franchise Fees</t>
  </si>
  <si>
    <t>Administrative Fees</t>
  </si>
  <si>
    <t>Police Fees</t>
  </si>
  <si>
    <t>Total Fees</t>
  </si>
  <si>
    <t>Budgeted Exp</t>
  </si>
  <si>
    <t>sharif- I made a change.  There</t>
  </si>
  <si>
    <t>Rev over Exp</t>
  </si>
  <si>
    <t>was a sum total that was wrong.</t>
  </si>
  <si>
    <t>RECREATION &amp; COMMUNITY SERVICES TOTAL</t>
  </si>
  <si>
    <t>MAINTENANCE SERVICES TOTAL</t>
  </si>
  <si>
    <t>ENGINEERING TOTAL</t>
  </si>
  <si>
    <t>LEGISLATIVE TOTAL</t>
  </si>
  <si>
    <t>Will need budget request? Transfer?</t>
  </si>
  <si>
    <t>EXECUTIVE TOTAL</t>
  </si>
  <si>
    <t>Will need budget request? Transfer? Midyear request amount???</t>
  </si>
  <si>
    <t>ADMINISTRATIVE SERVICES TOTAL</t>
  </si>
  <si>
    <t>Car lease shared</t>
  </si>
  <si>
    <t>Copier lease renewal</t>
  </si>
  <si>
    <t>Firewall protection renewal</t>
  </si>
  <si>
    <t>May 2020 - Pending PO ($75K)</t>
  </si>
  <si>
    <t>Nikki only</t>
  </si>
  <si>
    <t xml:space="preserve"> </t>
  </si>
  <si>
    <t>updated accrual to include March to June</t>
  </si>
  <si>
    <t>FY2020/21 Revised Budget</t>
  </si>
  <si>
    <t>FY2019/20 Estimated Expenditure</t>
  </si>
  <si>
    <t>FY2019/2020 Operating Budget*</t>
  </si>
  <si>
    <t>* Budget uploaded/input in the financial system</t>
  </si>
  <si>
    <t>FY2020/21 Budget Increase/ (Decrease)</t>
  </si>
  <si>
    <t>FY2019/20 Projected Revenue</t>
  </si>
  <si>
    <t xml:space="preserve">FY2019/20 Budget Percentage Increase/ (Decrease) </t>
  </si>
  <si>
    <t>FY2020/21 Budget Percentage Increase/ (Decrease)</t>
  </si>
  <si>
    <t xml:space="preserve">FY2019/20 Budget Increase/ (Decrease) </t>
  </si>
  <si>
    <t>Salary Cost Allocations By Department &amp; Object Code</t>
  </si>
  <si>
    <t>FY20-21</t>
  </si>
  <si>
    <t>SALARIES (5010)</t>
  </si>
  <si>
    <t>Program</t>
  </si>
  <si>
    <t>00001</t>
  </si>
  <si>
    <t>00030</t>
  </si>
  <si>
    <t>00035</t>
  </si>
  <si>
    <t>00036</t>
  </si>
  <si>
    <t>Total</t>
  </si>
  <si>
    <t>Division Name</t>
  </si>
  <si>
    <t>Program Name</t>
  </si>
  <si>
    <t>51201</t>
  </si>
  <si>
    <t>51202</t>
  </si>
  <si>
    <t>51300</t>
  </si>
  <si>
    <t>51301</t>
  </si>
  <si>
    <t>52400</t>
  </si>
  <si>
    <t>HOLIDAY PAY  (5021)</t>
  </si>
  <si>
    <t>SPECIALTY PAY  (5023)</t>
  </si>
  <si>
    <t xml:space="preserve">RETIREMENT (5030)    </t>
  </si>
  <si>
    <t xml:space="preserve">PERS UNFUNDED LIABILITY (5032)    </t>
  </si>
  <si>
    <t xml:space="preserve">DENTAL PLAN (5040)    </t>
  </si>
  <si>
    <t xml:space="preserve">HEALTH INSURANCE (5050)    </t>
  </si>
  <si>
    <t xml:space="preserve">UNIFORMS (5060)    </t>
  </si>
  <si>
    <t xml:space="preserve">LIFE INSURANCE (5070)    </t>
  </si>
  <si>
    <t>BENEFIT OPTIONS (5075)</t>
  </si>
  <si>
    <t>WORKERS COMP INSURANCE (5098)</t>
  </si>
  <si>
    <t>MEDICARE TAX (5099)</t>
  </si>
  <si>
    <t xml:space="preserve">Total </t>
  </si>
  <si>
    <t>41100</t>
  </si>
  <si>
    <t>41200</t>
  </si>
  <si>
    <t>43100</t>
  </si>
  <si>
    <t>23100</t>
  </si>
  <si>
    <t>42100</t>
  </si>
  <si>
    <t>51101</t>
  </si>
  <si>
    <t>51102</t>
  </si>
  <si>
    <t>51103</t>
  </si>
  <si>
    <t>51104</t>
  </si>
  <si>
    <t>52100</t>
  </si>
  <si>
    <t>52200</t>
  </si>
  <si>
    <t>52300</t>
  </si>
  <si>
    <t>FY21-22</t>
  </si>
  <si>
    <t>11100</t>
  </si>
  <si>
    <t>11200</t>
  </si>
  <si>
    <t>11300</t>
  </si>
  <si>
    <t>11400</t>
  </si>
  <si>
    <t>11500</t>
  </si>
  <si>
    <t>11600</t>
  </si>
  <si>
    <t>12100</t>
  </si>
  <si>
    <t>12200</t>
  </si>
  <si>
    <t>12300</t>
  </si>
  <si>
    <t>13100</t>
  </si>
  <si>
    <t>14100</t>
  </si>
  <si>
    <t>31100</t>
  </si>
  <si>
    <t>31200</t>
  </si>
  <si>
    <t>31201</t>
  </si>
  <si>
    <t>31202</t>
  </si>
  <si>
    <t>31203</t>
  </si>
  <si>
    <t>31210</t>
  </si>
  <si>
    <t>31300</t>
  </si>
  <si>
    <t>31351</t>
  </si>
  <si>
    <t>31400</t>
  </si>
  <si>
    <t>31401</t>
  </si>
  <si>
    <t>31500</t>
  </si>
  <si>
    <t>31501</t>
  </si>
  <si>
    <t>31600</t>
  </si>
  <si>
    <t>31700</t>
  </si>
  <si>
    <t>31800</t>
  </si>
  <si>
    <t>31801</t>
  </si>
  <si>
    <t>31802</t>
  </si>
  <si>
    <t>31901</t>
  </si>
  <si>
    <t>31902</t>
  </si>
  <si>
    <t>31951</t>
  </si>
  <si>
    <t>31952</t>
  </si>
  <si>
    <t>32001</t>
  </si>
  <si>
    <t>32002</t>
  </si>
  <si>
    <t>32100</t>
  </si>
  <si>
    <t>32101</t>
  </si>
  <si>
    <t>33100</t>
  </si>
  <si>
    <t>21100</t>
  </si>
  <si>
    <t>21101</t>
  </si>
  <si>
    <t>21102</t>
  </si>
  <si>
    <t>22100</t>
  </si>
  <si>
    <t>22101</t>
  </si>
  <si>
    <t>22102</t>
  </si>
  <si>
    <t>22103</t>
  </si>
  <si>
    <t>22104</t>
  </si>
  <si>
    <t>24100</t>
  </si>
  <si>
    <t>24101</t>
  </si>
  <si>
    <t>24102</t>
  </si>
  <si>
    <t>24103</t>
  </si>
  <si>
    <t>25100</t>
  </si>
  <si>
    <t>25101</t>
  </si>
  <si>
    <t>25102</t>
  </si>
  <si>
    <t>25103</t>
  </si>
  <si>
    <t>25104</t>
  </si>
  <si>
    <t>ADM</t>
  </si>
  <si>
    <t xml:space="preserve">FINANCE                       </t>
  </si>
  <si>
    <t xml:space="preserve">HUMAN RESOURCES               </t>
  </si>
  <si>
    <t xml:space="preserve">CENTRAL SERVICES              </t>
  </si>
  <si>
    <t xml:space="preserve">INFORMATION TECHNOLOGY        </t>
  </si>
  <si>
    <t xml:space="preserve">NON-DEPARTMENTAL              </t>
  </si>
  <si>
    <t>CD</t>
  </si>
  <si>
    <t xml:space="preserve">PLANNING                      </t>
  </si>
  <si>
    <t xml:space="preserve">BUILDING INSPECTION           </t>
  </si>
  <si>
    <t xml:space="preserve">ECONOMIC DEVELOPMENT          </t>
  </si>
  <si>
    <t>ENG</t>
  </si>
  <si>
    <t xml:space="preserve">TRAFFIC CONTROL               </t>
  </si>
  <si>
    <t xml:space="preserve">ENGINEERING                   </t>
  </si>
  <si>
    <t>EXE</t>
  </si>
  <si>
    <t xml:space="preserve">LEGISLATIVE                   </t>
  </si>
  <si>
    <t xml:space="preserve">EXECUTIVE                     </t>
  </si>
  <si>
    <t xml:space="preserve">CITY ATTORNEY                 </t>
  </si>
  <si>
    <t xml:space="preserve">CITY CLERK                    </t>
  </si>
  <si>
    <t xml:space="preserve">CITY NEWSLETTER               </t>
  </si>
  <si>
    <t xml:space="preserve">CABLE TELEVISION              </t>
  </si>
  <si>
    <t xml:space="preserve">VOLUNTEER PROGRAMS            </t>
  </si>
  <si>
    <t>PD</t>
  </si>
  <si>
    <t xml:space="preserve">PUBLIC SAFETY ADMINISTRATION  </t>
  </si>
  <si>
    <t xml:space="preserve">POLICE-SUPPORT SERVICES       </t>
  </si>
  <si>
    <t xml:space="preserve">INVESTIGATION SERVICES        </t>
  </si>
  <si>
    <t xml:space="preserve">TRAFFIC OPERATIONS            </t>
  </si>
  <si>
    <t xml:space="preserve">PATROL SERVICES               </t>
  </si>
  <si>
    <t xml:space="preserve">EMERGENCY PREPAREDNESS        </t>
  </si>
  <si>
    <t xml:space="preserve">FIRE SERVICES                 </t>
  </si>
  <si>
    <t xml:space="preserve">FIRE-CODE ENFORCEMENT         </t>
  </si>
  <si>
    <t xml:space="preserve">FIRE-OPERATIONS               </t>
  </si>
  <si>
    <t xml:space="preserve">COMMUNICATIONS                </t>
  </si>
  <si>
    <t xml:space="preserve">ANIMAL CONTROL                </t>
  </si>
  <si>
    <t>RC</t>
  </si>
  <si>
    <t xml:space="preserve">RECREATION ADMINISTRATION     </t>
  </si>
  <si>
    <t xml:space="preserve">FACILITIES-GARDEN HOUSE       </t>
  </si>
  <si>
    <t xml:space="preserve">FACILITIES-HILLVIEW           </t>
  </si>
  <si>
    <t xml:space="preserve">FACILITIES-LAYC               </t>
  </si>
  <si>
    <t>FACILITIES-PARKS/ATHLETIC FLDS</t>
  </si>
  <si>
    <t xml:space="preserve">FACILITIES-MISC               </t>
  </si>
  <si>
    <t xml:space="preserve">FACILITIES-GRANT PARK         </t>
  </si>
  <si>
    <t xml:space="preserve">COMMUNITY EVENTS              </t>
  </si>
  <si>
    <t xml:space="preserve">DAY CARE                      </t>
  </si>
  <si>
    <t xml:space="preserve">PRESCHOOL PROGRAMS-TINY TOTS  </t>
  </si>
  <si>
    <t xml:space="preserve">THEATER                       </t>
  </si>
  <si>
    <t xml:space="preserve">TEEN PROGRAMS                 </t>
  </si>
  <si>
    <t xml:space="preserve">FACILITIES-ROSITA             </t>
  </si>
  <si>
    <t xml:space="preserve">FACILITIES-HISTORY HOUSE      </t>
  </si>
  <si>
    <t xml:space="preserve">GYMNASIUMS                    </t>
  </si>
  <si>
    <t xml:space="preserve">FACILITIES-BLACH GYM          </t>
  </si>
  <si>
    <t xml:space="preserve">FACILITIES-EGAN GYM           </t>
  </si>
  <si>
    <t xml:space="preserve">CAMPS-CONTRACTS               </t>
  </si>
  <si>
    <t xml:space="preserve">CAMPS-PROGRAM                 </t>
  </si>
  <si>
    <t xml:space="preserve">SPORTS-JUNIOR HIGH            </t>
  </si>
  <si>
    <t xml:space="preserve">SPORTS-ADULTS                 </t>
  </si>
  <si>
    <t xml:space="preserve">CLASSES-YOUTH                 </t>
  </si>
  <si>
    <t xml:space="preserve">CLASSES-ADULTS                </t>
  </si>
  <si>
    <t xml:space="preserve">SENIORS-OPERATIONS            </t>
  </si>
  <si>
    <t xml:space="preserve">SENIORS-ACTIVITIES            </t>
  </si>
  <si>
    <t xml:space="preserve">SWIMMING POOL                 </t>
  </si>
  <si>
    <t>MSC</t>
  </si>
  <si>
    <t xml:space="preserve">MAINTENANCE SVCS ADMIN        </t>
  </si>
  <si>
    <t xml:space="preserve">MAINT SVCS                    </t>
  </si>
  <si>
    <t xml:space="preserve">MAINT-AUTO &amp; EQUIPMENT SVCS   </t>
  </si>
  <si>
    <t xml:space="preserve">STREETS                       </t>
  </si>
  <si>
    <t xml:space="preserve">ASPHALT PAVEMENT MAINTENANCE  </t>
  </si>
  <si>
    <t xml:space="preserve">STREET NAME SIGNS             </t>
  </si>
  <si>
    <t xml:space="preserve">SIDEWALKS/CURBS/GUTTERS       </t>
  </si>
  <si>
    <t xml:space="preserve">STORM DRAINS                  </t>
  </si>
  <si>
    <t xml:space="preserve">PARKS AND STREET LANDSCAPING  </t>
  </si>
  <si>
    <t>PARKS AND STREET LANDSCAP</t>
  </si>
  <si>
    <t xml:space="preserve">BOULEVARDS AND ISLANDS        </t>
  </si>
  <si>
    <t xml:space="preserve">STREET TREES                  </t>
  </si>
  <si>
    <t xml:space="preserve">FACILITY MAINTENANCE          </t>
  </si>
  <si>
    <t xml:space="preserve">CUSTODIAL SERVICE             </t>
  </si>
  <si>
    <t xml:space="preserve">HVAC                          </t>
  </si>
  <si>
    <t xml:space="preserve">CARPENTRY/REMODEL             </t>
  </si>
  <si>
    <t xml:space="preserve">PLUMBING &amp; ELECTRICAL         </t>
  </si>
  <si>
    <t>Amounts before salary savings</t>
  </si>
  <si>
    <t>Seems to be a shift in staff assigned to Traffic vs. Patrol</t>
  </si>
  <si>
    <t>Seems to be a shift in staff assigned to Investigation and Patrol</t>
  </si>
  <si>
    <t>Seems to be a shift in staff assigned to Traffic and Investigation vs. Patrol</t>
  </si>
  <si>
    <t>42200</t>
  </si>
  <si>
    <t>42300</t>
  </si>
  <si>
    <t>61100</t>
  </si>
  <si>
    <t>61200</t>
  </si>
  <si>
    <t>71100</t>
  </si>
  <si>
    <t>72100</t>
  </si>
  <si>
    <t>73100</t>
  </si>
  <si>
    <t>74100</t>
  </si>
  <si>
    <t>ENTERPRIE</t>
  </si>
  <si>
    <t xml:space="preserve">URBAN RUNOFF PROGRAM          </t>
  </si>
  <si>
    <t xml:space="preserve">STORM DRAIN                   </t>
  </si>
  <si>
    <t xml:space="preserve">SEWER SYSTEM ADMINISTRATION   </t>
  </si>
  <si>
    <t xml:space="preserve">SEWER SYSTEM MAINTENANCE      </t>
  </si>
  <si>
    <t xml:space="preserve">RECYCLING                     </t>
  </si>
  <si>
    <t xml:space="preserve">HOUSEHOLD HAZARDOUS WASTE     </t>
  </si>
  <si>
    <t xml:space="preserve">CLEANUP PROGRAMS              </t>
  </si>
  <si>
    <t xml:space="preserve">SOLID WASTE                   </t>
  </si>
  <si>
    <t>Seems like position was shifting between Executive and City Clerk</t>
  </si>
  <si>
    <t>Helen salary is recorded here in Finance only</t>
  </si>
  <si>
    <t>included a payment of $24K to Superion. Check to see if should be coded to IT project - should be reclass to 5280</t>
  </si>
  <si>
    <t>FY2020/21 Additional Savings for Unfilled Positions</t>
  </si>
  <si>
    <t>Savings for Positions not being Filled</t>
  </si>
  <si>
    <t>Dept Name</t>
  </si>
  <si>
    <t>Program #</t>
  </si>
  <si>
    <t>Last Name</t>
  </si>
  <si>
    <t>First Name</t>
  </si>
  <si>
    <t>Classification</t>
  </si>
  <si>
    <t>Salary Step</t>
  </si>
  <si>
    <t>Association</t>
  </si>
  <si>
    <t>Status Flag 6</t>
  </si>
  <si>
    <t>Worker's Comp Codes</t>
  </si>
  <si>
    <t>20/21 Total Cost</t>
  </si>
  <si>
    <t>512011</t>
  </si>
  <si>
    <t>VACANT</t>
  </si>
  <si>
    <t>X-Pang</t>
  </si>
  <si>
    <t>Senior Accountant</t>
  </si>
  <si>
    <t>C - Step C</t>
  </si>
  <si>
    <t>NA</t>
  </si>
  <si>
    <t>G</t>
  </si>
  <si>
    <t xml:space="preserve">8810 - Clerical </t>
  </si>
  <si>
    <t>612001</t>
  </si>
  <si>
    <t>X</t>
  </si>
  <si>
    <t>Maintenance Worker I</t>
  </si>
  <si>
    <t>350</t>
  </si>
  <si>
    <t>9420 - Municipal-Manual/Clerical</t>
  </si>
  <si>
    <t>511041</t>
  </si>
  <si>
    <t>X-Henricks</t>
  </si>
  <si>
    <t>Deputy City Clerk</t>
  </si>
  <si>
    <t>LAM</t>
  </si>
  <si>
    <t>9410 - Municipal-Non-Manual/Clerical</t>
  </si>
  <si>
    <t>315011</t>
  </si>
  <si>
    <t>X-Stamps</t>
  </si>
  <si>
    <t>Recreation Coordinator</t>
  </si>
  <si>
    <t>Sum of 20/21 Total Cost</t>
  </si>
  <si>
    <t>Grand Total</t>
  </si>
  <si>
    <t>Per Jen &amp; Scott</t>
  </si>
  <si>
    <t>Vacancies:</t>
  </si>
  <si>
    <t>X-Cochran</t>
  </si>
  <si>
    <t>Police Records Supervisor (plan to fill asap)</t>
  </si>
  <si>
    <t>X-Navas</t>
  </si>
  <si>
    <t>Records Specialist (new hire start date 6/15/20)</t>
  </si>
  <si>
    <t>Recreation Coordinator (on hold)</t>
  </si>
  <si>
    <t>X-Jones</t>
  </si>
  <si>
    <t>Building Inspector (new hire start date 6/22/20)</t>
  </si>
  <si>
    <t>Senior Accountant (on hold)</t>
  </si>
  <si>
    <t>Deputy City Clerk (on hold)</t>
  </si>
  <si>
    <t>Maintenance Worker I (on hold)</t>
  </si>
  <si>
    <t>221001</t>
  </si>
  <si>
    <t>241001</t>
  </si>
  <si>
    <t>even though the position is vacant, it is being covered by a position budgeted in GF; Thus salary savings will be achieved by an expense allocation/charges to Enterprise fund for the costs related to the GF position (reimbursement)</t>
  </si>
  <si>
    <t>Notes</t>
  </si>
  <si>
    <t>NOTE:  The one-time revenue assumes borrowing $10M.  The transfer out in debt service assumes $700K loan payment.</t>
  </si>
  <si>
    <t>FY2019/20 Projected Revenue/ Expenditure</t>
  </si>
  <si>
    <t>FY2020/21 Orig. Proposed Budget</t>
  </si>
  <si>
    <t>FY2020/21 Revised Projected Revenue</t>
  </si>
  <si>
    <t>2% increase</t>
  </si>
  <si>
    <t>FY2021/22 Hypothetical Budget</t>
  </si>
  <si>
    <t>include $250K in grant to small businesses to be paid in June 2020</t>
  </si>
  <si>
    <t>FY2020/21 Net Revised Budget</t>
  </si>
  <si>
    <t>Transfer In</t>
  </si>
  <si>
    <t>Transfer Out</t>
  </si>
  <si>
    <t>Change in Fund Balance</t>
  </si>
  <si>
    <t>Beginning Fund Balance - Unreserved</t>
  </si>
  <si>
    <t>Non-spendable Fund Balance</t>
  </si>
  <si>
    <t>Mid-year Allocation Transfer</t>
  </si>
  <si>
    <t>Transfer to CIP</t>
  </si>
  <si>
    <t>Transfer to Contingency Reserve</t>
  </si>
  <si>
    <t>Fund Balance - Encumbrance Reserve</t>
  </si>
  <si>
    <t>1-1210</t>
  </si>
  <si>
    <t>00001     1210 - ADVANCE - TRAVEL &amp; MEETINGS</t>
  </si>
  <si>
    <t>1-1224</t>
  </si>
  <si>
    <t>00001     1224 - PREPAID EXPENSES</t>
  </si>
  <si>
    <t>1-1601</t>
  </si>
  <si>
    <t>00001     1601 - GASOLINE</t>
  </si>
  <si>
    <t>1-1602</t>
  </si>
  <si>
    <t>00001     1602 - PAPER SUPPLIES</t>
  </si>
  <si>
    <t>00001-1210,1224,1601,1602</t>
  </si>
  <si>
    <t>Inventory and prepaids</t>
  </si>
  <si>
    <t>1-1500</t>
  </si>
  <si>
    <t>00001     1500 - NOTES RECEIVABLE</t>
  </si>
  <si>
    <t>Notes Receivable</t>
  </si>
  <si>
    <t>Note 8</t>
  </si>
  <si>
    <t>FY 2020</t>
  </si>
  <si>
    <t>FY 2021</t>
  </si>
  <si>
    <t>Vacancy Savings 700K</t>
  </si>
  <si>
    <t>Department Reductions 800K</t>
  </si>
  <si>
    <t>10M Loan in and out</t>
  </si>
  <si>
    <t>700K debt service</t>
  </si>
  <si>
    <t>Property Tax 6% growth</t>
  </si>
  <si>
    <t>Budget is balanced</t>
  </si>
  <si>
    <t>No major reductions needed</t>
  </si>
  <si>
    <t>No reserves needed at this time</t>
  </si>
  <si>
    <t>Notes:</t>
  </si>
  <si>
    <t>It will rebound - this is temporary</t>
  </si>
  <si>
    <t>Budget Adjustments and Assumptions</t>
  </si>
  <si>
    <t>There are sufficient funds for CIP</t>
  </si>
  <si>
    <t>No layoffs anticipated</t>
  </si>
  <si>
    <t>Prioritize projects</t>
  </si>
  <si>
    <t>Take a pause - proceed with caution</t>
  </si>
  <si>
    <t>Small Business Relief 250K included</t>
  </si>
  <si>
    <t>Property Tax no change</t>
  </si>
  <si>
    <t>COLA adjustments per agreements</t>
  </si>
  <si>
    <t>Remaining Unallocated Funds</t>
  </si>
  <si>
    <t>Can address CalPERS Unfunded Liability</t>
  </si>
  <si>
    <t>Cares Act $383K revenue included</t>
  </si>
  <si>
    <t>Sales Tax decrease $660K</t>
  </si>
  <si>
    <t>TOT decrease $1.9M</t>
  </si>
  <si>
    <t>Comm. Dev. Decrease 360K</t>
  </si>
  <si>
    <t>Recreation decrease $740K</t>
  </si>
  <si>
    <t>Legal Increase $1M</t>
  </si>
  <si>
    <t>Mid Year transfers accounted for</t>
  </si>
  <si>
    <t>CIP savings by prioritizing / delaying</t>
  </si>
  <si>
    <t>Sales Tax decrease $500K</t>
  </si>
  <si>
    <t>TOT decrease $840K</t>
  </si>
  <si>
    <t>Comm. Dev. decrease $360K</t>
  </si>
  <si>
    <t>Recreation decrease $400K</t>
  </si>
  <si>
    <t>Ending Fund Balance - Unallocated</t>
  </si>
  <si>
    <t>Budget addresses COVID-19  shortfall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</si>
</sst>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0"/>
    <numFmt numFmtId="165" formatCode="#,##0;\(#,##0\)"/>
    <numFmt numFmtId="166" formatCode="mmm\ d\,\ yyyy"/>
    <numFmt numFmtId="167" formatCode="_(* #,##0_);_(* \(#,##0\);_(* &quot;-&quot;??_);_(@_)"/>
    <numFmt numFmtId="168" formatCode="0.0%"/>
    <numFmt numFmtId="169" formatCode="&quot;$&quot;#,##0"/>
    <numFmt numFmtId="170" formatCode="_(&quot;$&quot;* #,##0_);_(&quot;$&quot;* \(#,##0\);_(&quot;$&quot;* &quot;-&quot;??_);_(@_)"/>
  </numFmts>
  <fonts count="9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rgb="FF222222"/>
      <name val="Arial"/>
      <family val="2"/>
    </font>
    <font>
      <b/>
      <sz val="18"/>
      <color rgb="FF222222"/>
      <name val="Arial"/>
      <family val="2"/>
    </font>
    <font>
      <sz val="10"/>
      <color rgb="FF222222"/>
      <name val="Arial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b/>
      <sz val="11"/>
      <color theme="0"/>
      <name val="Calibri"/>
      <family val="2"/>
    </font>
    <font>
      <b/>
      <sz val="11"/>
      <color theme="0"/>
      <name val="Arial"/>
      <family val="2"/>
    </font>
    <font>
      <b/>
      <sz val="11"/>
      <color theme="0"/>
      <name val="Tahoma"/>
      <family val="2"/>
    </font>
    <font>
      <b/>
      <i/>
      <sz val="12"/>
      <color rgb="FFFF0000"/>
      <name val="Tahoma"/>
      <family val="2"/>
    </font>
    <font>
      <sz val="8"/>
      <name val="Times New Roman"/>
      <family val="1"/>
    </font>
    <font>
      <b/>
      <sz val="12"/>
      <color rgb="FFFF0000"/>
      <name val="Tahoma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Tahoma"/>
      <family val="2"/>
    </font>
    <font>
      <b/>
      <sz val="12"/>
      <color theme="1"/>
      <name val="Arial"/>
      <family val="2"/>
    </font>
    <font>
      <sz val="12"/>
      <color theme="1"/>
      <name val="Tahoma"/>
      <family val="2"/>
    </font>
    <font>
      <sz val="12"/>
      <color theme="1"/>
      <name val="Garamond"/>
      <family val="1"/>
    </font>
    <font>
      <b/>
      <sz val="12"/>
      <color rgb="FF62A044"/>
      <name val="Garamond"/>
      <family val="1"/>
    </font>
    <font>
      <b/>
      <sz val="12"/>
      <color theme="1"/>
      <name val="Garamond"/>
      <family val="1"/>
    </font>
    <font>
      <sz val="12"/>
      <name val="Garamond"/>
      <family val="1"/>
    </font>
    <font>
      <i/>
      <sz val="12"/>
      <color theme="1"/>
      <name val="Garamond"/>
      <family val="1"/>
    </font>
    <font>
      <b/>
      <i/>
      <sz val="12"/>
      <color theme="1"/>
      <name val="Garamond"/>
      <family val="1"/>
    </font>
    <font>
      <sz val="10"/>
      <color theme="1"/>
      <name val="Garamond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rgb="FF62A044"/>
      <name val="Garamond"/>
      <family val="1"/>
    </font>
    <font>
      <sz val="14"/>
      <color theme="1"/>
      <name val="Garamond"/>
      <family val="1"/>
    </font>
    <font>
      <b/>
      <sz val="14"/>
      <color theme="1"/>
      <name val="Garamond"/>
      <family val="1"/>
    </font>
    <font>
      <sz val="13.5"/>
      <color theme="1"/>
      <name val="Garamond"/>
      <family val="1"/>
    </font>
    <font>
      <i/>
      <sz val="14"/>
      <color theme="1"/>
      <name val="Garamond"/>
      <family val="1"/>
    </font>
    <font>
      <b/>
      <sz val="16"/>
      <name val="Garamond"/>
      <family val="1"/>
    </font>
    <font>
      <b/>
      <sz val="12"/>
      <name val="Garamond"/>
      <family val="1"/>
    </font>
    <font>
      <i/>
      <sz val="12"/>
      <name val="Garamond"/>
      <family val="1"/>
    </font>
    <font>
      <sz val="12"/>
      <color rgb="FFFF0000"/>
      <name val="Tahoma"/>
      <family val="2"/>
    </font>
    <font>
      <sz val="12"/>
      <color rgb="FF0070C0"/>
      <name val="Garamond"/>
      <family val="1"/>
    </font>
    <font>
      <b/>
      <sz val="12"/>
      <color rgb="FF0070C0"/>
      <name val="Garamond"/>
      <family val="1"/>
    </font>
    <font>
      <i/>
      <sz val="12"/>
      <color rgb="FF0070C0"/>
      <name val="Garamond"/>
      <family val="1"/>
    </font>
    <font>
      <b/>
      <sz val="16"/>
      <color theme="6"/>
      <name val="Garamond"/>
      <family val="1"/>
    </font>
    <font>
      <sz val="12"/>
      <color theme="6"/>
      <name val="Garamond"/>
      <family val="1"/>
    </font>
    <font>
      <b/>
      <sz val="16"/>
      <color theme="6" tint="-0.249977111117893"/>
      <name val="Garamond"/>
      <family val="1"/>
    </font>
    <font>
      <b/>
      <sz val="16"/>
      <color theme="8" tint="-0.249977111117893"/>
      <name val="Garamond"/>
      <family val="1"/>
    </font>
    <font>
      <b/>
      <sz val="12"/>
      <color theme="8" tint="-0.249977111117893"/>
      <name val="Garamond"/>
      <family val="1"/>
    </font>
    <font>
      <sz val="12"/>
      <color theme="8" tint="-0.249977111117893"/>
      <name val="Garamond"/>
      <family val="1"/>
    </font>
    <font>
      <i/>
      <sz val="12"/>
      <color theme="8" tint="-0.249977111117893"/>
      <name val="Garamond"/>
      <family val="1"/>
    </font>
    <font>
      <sz val="12"/>
      <color rgb="FF00B050"/>
      <name val="Garamond"/>
      <family val="1"/>
    </font>
    <font>
      <b/>
      <sz val="12"/>
      <color rgb="FF00B050"/>
      <name val="Garamond"/>
      <family val="1"/>
    </font>
    <font>
      <i/>
      <sz val="12"/>
      <color rgb="FF00B050"/>
      <name val="Garamond"/>
      <family val="1"/>
    </font>
    <font>
      <sz val="12"/>
      <color rgb="FFFF0000"/>
      <name val="Garamond"/>
      <family val="1"/>
    </font>
    <font>
      <b/>
      <sz val="12"/>
      <color rgb="FFFF0000"/>
      <name val="Garamond"/>
      <family val="1"/>
    </font>
    <font>
      <i/>
      <sz val="12"/>
      <color rgb="FFFF0000"/>
      <name val="Garamond"/>
      <family val="1"/>
    </font>
    <font>
      <sz val="14"/>
      <color rgb="FFFF0000"/>
      <name val="Garamond"/>
      <family val="1"/>
    </font>
    <font>
      <b/>
      <sz val="14"/>
      <color rgb="FFFF0000"/>
      <name val="Garamond"/>
      <family val="1"/>
    </font>
    <font>
      <sz val="10"/>
      <color rgb="FF0070C0"/>
      <name val="Tahoma"/>
      <family val="2"/>
    </font>
    <font>
      <sz val="10"/>
      <color rgb="FFFF0000"/>
      <name val="Garamond"/>
      <family val="1"/>
    </font>
    <font>
      <sz val="10"/>
      <color rgb="FF0000FF"/>
      <name val="Tahoma"/>
      <family val="2"/>
    </font>
    <font>
      <b/>
      <sz val="12"/>
      <color rgb="FF0000FF"/>
      <name val="Garamond"/>
      <family val="1"/>
    </font>
    <font>
      <sz val="12"/>
      <color rgb="FF0000FF"/>
      <name val="Garamond"/>
      <family val="1"/>
    </font>
    <font>
      <i/>
      <sz val="12"/>
      <color rgb="FF0000FF"/>
      <name val="Garamond"/>
      <family val="1"/>
    </font>
    <font>
      <sz val="10"/>
      <color rgb="FF0000FF"/>
      <name val="Garamond"/>
      <family val="1"/>
    </font>
    <font>
      <b/>
      <sz val="12"/>
      <color indexed="8"/>
      <name val="Calibri"/>
      <family val="2"/>
    </font>
    <font>
      <sz val="10"/>
      <name val="MS Sans Serif"/>
    </font>
    <font>
      <sz val="12"/>
      <name val="MS Sans Serif"/>
      <family val="2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b/>
      <sz val="11"/>
      <name val="Calibri"/>
      <family val="2"/>
    </font>
    <font>
      <sz val="10"/>
      <name val="Calibri"/>
      <family val="2"/>
      <scheme val="minor"/>
    </font>
    <font>
      <b/>
      <sz val="10"/>
      <color indexed="8"/>
      <name val="Calibri"/>
      <family val="2"/>
    </font>
    <font>
      <sz val="11"/>
      <name val="MS Sans Serif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2"/>
      <color rgb="FFFF0000"/>
      <name val="Calibri"/>
      <family val="2"/>
      <scheme val="minor"/>
    </font>
    <font>
      <sz val="12"/>
      <color theme="5" tint="-0.249977111117893"/>
      <name val="Garamond"/>
      <family val="1"/>
    </font>
    <font>
      <b/>
      <sz val="12"/>
      <color theme="5" tint="-0.249977111117893"/>
      <name val="Garamond"/>
      <family val="1"/>
    </font>
    <font>
      <i/>
      <sz val="12"/>
      <color theme="5" tint="-0.249977111117893"/>
      <name val="Garamond"/>
      <family val="1"/>
    </font>
    <font>
      <sz val="14"/>
      <name val="Garamond"/>
      <family val="1"/>
    </font>
    <font>
      <b/>
      <sz val="14"/>
      <name val="Garamond"/>
      <family val="1"/>
    </font>
    <font>
      <sz val="14"/>
      <color rgb="FF0070C0"/>
      <name val="Garamond"/>
      <family val="1"/>
    </font>
    <font>
      <b/>
      <sz val="14"/>
      <color rgb="FF0070C0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2A0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62A044"/>
      </bottom>
      <diagonal/>
    </border>
    <border>
      <left/>
      <right/>
      <top/>
      <bottom style="hair">
        <color theme="2" tint="-0.749992370372631"/>
      </bottom>
      <diagonal/>
    </border>
    <border>
      <left/>
      <right/>
      <top style="hair">
        <color theme="2" tint="-0.749992370372631"/>
      </top>
      <bottom style="hair">
        <color theme="2" tint="-0.749992370372631"/>
      </bottom>
      <diagonal/>
    </border>
    <border>
      <left/>
      <right/>
      <top style="hair">
        <color theme="2" tint="-0.749992370372631"/>
      </top>
      <bottom style="medium">
        <color rgb="FF62A044"/>
      </bottom>
      <diagonal/>
    </border>
    <border>
      <left/>
      <right/>
      <top style="medium">
        <color rgb="FF62A044"/>
      </top>
      <bottom/>
      <diagonal/>
    </border>
    <border>
      <left/>
      <right/>
      <top style="medium">
        <color rgb="FF62A044"/>
      </top>
      <bottom style="medium">
        <color rgb="FF62A044"/>
      </bottom>
      <diagonal/>
    </border>
    <border>
      <left/>
      <right/>
      <top/>
      <bottom style="thin">
        <color rgb="FF62A044"/>
      </bottom>
      <diagonal/>
    </border>
    <border>
      <left/>
      <right/>
      <top style="hair">
        <color rgb="FF62A044"/>
      </top>
      <bottom style="hair">
        <color rgb="FF62A044"/>
      </bottom>
      <diagonal/>
    </border>
    <border>
      <left/>
      <right/>
      <top style="hair">
        <color rgb="FF62A044"/>
      </top>
      <bottom style="medium">
        <color rgb="FF62A04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rgb="FFEBEBEB"/>
      </bottom>
      <diagonal/>
    </border>
  </borders>
  <cellStyleXfs count="16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7" fontId="18" fillId="0" borderId="0"/>
    <xf numFmtId="44" fontId="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2" fillId="0" borderId="0"/>
    <xf numFmtId="0" fontId="70" fillId="0" borderId="0"/>
    <xf numFmtId="0" fontId="74" fillId="0" borderId="0"/>
    <xf numFmtId="0" fontId="2" fillId="0" borderId="0"/>
    <xf numFmtId="43" fontId="74" fillId="0" borderId="0" applyFont="0" applyFill="0" applyBorder="0" applyAlignment="0" applyProtection="0"/>
    <xf numFmtId="0" fontId="1" fillId="0" borderId="0"/>
  </cellStyleXfs>
  <cellXfs count="755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165" fontId="6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/>
    </xf>
    <xf numFmtId="165" fontId="7" fillId="0" borderId="0" xfId="0" applyNumberFormat="1" applyFont="1" applyAlignment="1">
      <alignment horizontal="right" vertical="top"/>
    </xf>
    <xf numFmtId="165" fontId="7" fillId="0" borderId="2" xfId="0" applyNumberFormat="1" applyFont="1" applyBorder="1" applyAlignment="1">
      <alignment horizontal="right" vertical="top"/>
    </xf>
    <xf numFmtId="165" fontId="7" fillId="0" borderId="5" xfId="0" applyNumberFormat="1" applyFont="1" applyBorder="1" applyAlignment="1">
      <alignment horizontal="right" vertical="top"/>
    </xf>
    <xf numFmtId="0" fontId="0" fillId="3" borderId="0" xfId="0" applyFill="1"/>
    <xf numFmtId="165" fontId="6" fillId="3" borderId="0" xfId="0" applyNumberFormat="1" applyFont="1" applyFill="1" applyAlignment="1">
      <alignment horizontal="right" vertical="top"/>
    </xf>
    <xf numFmtId="165" fontId="7" fillId="3" borderId="2" xfId="0" applyNumberFormat="1" applyFont="1" applyFill="1" applyBorder="1" applyAlignment="1">
      <alignment horizontal="right" vertical="top"/>
    </xf>
    <xf numFmtId="165" fontId="7" fillId="3" borderId="5" xfId="0" applyNumberFormat="1" applyFont="1" applyFill="1" applyBorder="1" applyAlignment="1">
      <alignment horizontal="right" vertical="top"/>
    </xf>
    <xf numFmtId="165" fontId="7" fillId="3" borderId="0" xfId="0" applyNumberFormat="1" applyFont="1" applyFill="1" applyAlignment="1">
      <alignment horizontal="right" vertical="top"/>
    </xf>
    <xf numFmtId="164" fontId="7" fillId="0" borderId="2" xfId="0" applyNumberFormat="1" applyFont="1" applyBorder="1" applyAlignment="1">
      <alignment horizontal="center" vertical="center"/>
    </xf>
    <xf numFmtId="0" fontId="12" fillId="0" borderId="0" xfId="0" applyFont="1"/>
    <xf numFmtId="0" fontId="7" fillId="0" borderId="3" xfId="0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0" fillId="2" borderId="0" xfId="0" applyFill="1"/>
    <xf numFmtId="165" fontId="6" fillId="2" borderId="0" xfId="0" applyNumberFormat="1" applyFont="1" applyFill="1" applyAlignment="1">
      <alignment horizontal="right" vertical="top"/>
    </xf>
    <xf numFmtId="165" fontId="7" fillId="2" borderId="2" xfId="0" applyNumberFormat="1" applyFont="1" applyFill="1" applyBorder="1" applyAlignment="1">
      <alignment horizontal="right" vertical="top"/>
    </xf>
    <xf numFmtId="165" fontId="7" fillId="2" borderId="5" xfId="0" applyNumberFormat="1" applyFont="1" applyFill="1" applyBorder="1" applyAlignment="1">
      <alignment horizontal="right" vertical="top"/>
    </xf>
    <xf numFmtId="165" fontId="7" fillId="2" borderId="0" xfId="0" applyNumberFormat="1" applyFont="1" applyFill="1" applyAlignment="1">
      <alignment horizontal="right" vertical="top"/>
    </xf>
    <xf numFmtId="0" fontId="0" fillId="4" borderId="0" xfId="0" applyFill="1"/>
    <xf numFmtId="165" fontId="6" fillId="4" borderId="0" xfId="0" applyNumberFormat="1" applyFont="1" applyFill="1" applyAlignment="1">
      <alignment horizontal="right" vertical="top"/>
    </xf>
    <xf numFmtId="165" fontId="7" fillId="4" borderId="2" xfId="0" applyNumberFormat="1" applyFont="1" applyFill="1" applyBorder="1" applyAlignment="1">
      <alignment horizontal="right" vertical="top"/>
    </xf>
    <xf numFmtId="165" fontId="7" fillId="4" borderId="5" xfId="0" applyNumberFormat="1" applyFont="1" applyFill="1" applyBorder="1" applyAlignment="1">
      <alignment horizontal="right" vertical="top"/>
    </xf>
    <xf numFmtId="165" fontId="7" fillId="4" borderId="0" xfId="0" applyNumberFormat="1" applyFont="1" applyFill="1" applyAlignment="1">
      <alignment horizontal="right" vertical="top"/>
    </xf>
    <xf numFmtId="10" fontId="0" fillId="4" borderId="0" xfId="1" applyNumberFormat="1" applyFont="1" applyFill="1"/>
    <xf numFmtId="10" fontId="6" fillId="4" borderId="0" xfId="1" applyNumberFormat="1" applyFont="1" applyFill="1" applyAlignment="1">
      <alignment horizontal="right" vertical="top"/>
    </xf>
    <xf numFmtId="10" fontId="7" fillId="4" borderId="2" xfId="1" applyNumberFormat="1" applyFont="1" applyFill="1" applyBorder="1" applyAlignment="1">
      <alignment horizontal="right" vertical="top"/>
    </xf>
    <xf numFmtId="10" fontId="7" fillId="4" borderId="5" xfId="1" applyNumberFormat="1" applyFont="1" applyFill="1" applyBorder="1" applyAlignment="1">
      <alignment horizontal="right" vertical="top"/>
    </xf>
    <xf numFmtId="10" fontId="7" fillId="4" borderId="0" xfId="1" applyNumberFormat="1" applyFont="1" applyFill="1" applyAlignment="1">
      <alignment horizontal="right" vertical="top"/>
    </xf>
    <xf numFmtId="164" fontId="7" fillId="2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0" fontId="7" fillId="4" borderId="2" xfId="1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10" fontId="7" fillId="4" borderId="3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top"/>
    </xf>
    <xf numFmtId="0" fontId="0" fillId="0" borderId="0" xfId="0"/>
    <xf numFmtId="0" fontId="7" fillId="0" borderId="4" xfId="0" applyFont="1" applyBorder="1" applyAlignment="1"/>
    <xf numFmtId="0" fontId="12" fillId="0" borderId="3" xfId="0" applyFont="1" applyBorder="1" applyAlignment="1"/>
    <xf numFmtId="0" fontId="12" fillId="0" borderId="2" xfId="0" applyFont="1" applyBorder="1" applyAlignment="1"/>
    <xf numFmtId="0" fontId="6" fillId="5" borderId="0" xfId="0" applyFont="1" applyFill="1" applyAlignment="1">
      <alignment horizontal="left" vertical="top"/>
    </xf>
    <xf numFmtId="165" fontId="6" fillId="5" borderId="0" xfId="0" applyNumberFormat="1" applyFont="1" applyFill="1" applyAlignment="1">
      <alignment horizontal="right" vertical="top"/>
    </xf>
    <xf numFmtId="10" fontId="6" fillId="5" borderId="0" xfId="1" applyNumberFormat="1" applyFont="1" applyFill="1" applyAlignment="1">
      <alignment horizontal="right" vertical="top"/>
    </xf>
    <xf numFmtId="0" fontId="0" fillId="5" borderId="0" xfId="0" applyFill="1"/>
    <xf numFmtId="167" fontId="9" fillId="6" borderId="0" xfId="2" applyNumberFormat="1" applyFont="1" applyFill="1"/>
    <xf numFmtId="167" fontId="11" fillId="6" borderId="2" xfId="2" applyNumberFormat="1" applyFont="1" applyFill="1" applyBorder="1" applyAlignment="1">
      <alignment horizontal="center" vertical="center"/>
    </xf>
    <xf numFmtId="167" fontId="11" fillId="6" borderId="3" xfId="2" applyNumberFormat="1" applyFont="1" applyFill="1" applyBorder="1" applyAlignment="1">
      <alignment horizontal="center" vertical="center"/>
    </xf>
    <xf numFmtId="167" fontId="10" fillId="6" borderId="0" xfId="2" applyNumberFormat="1" applyFont="1" applyFill="1" applyAlignment="1">
      <alignment horizontal="right" vertical="top"/>
    </xf>
    <xf numFmtId="167" fontId="11" fillId="6" borderId="2" xfId="2" applyNumberFormat="1" applyFont="1" applyFill="1" applyBorder="1" applyAlignment="1">
      <alignment horizontal="right" vertical="top"/>
    </xf>
    <xf numFmtId="167" fontId="11" fillId="6" borderId="5" xfId="2" applyNumberFormat="1" applyFont="1" applyFill="1" applyBorder="1" applyAlignment="1">
      <alignment horizontal="right" vertical="top"/>
    </xf>
    <xf numFmtId="167" fontId="11" fillId="6" borderId="0" xfId="2" applyNumberFormat="1" applyFont="1" applyFill="1" applyAlignment="1">
      <alignment horizontal="right" vertical="top"/>
    </xf>
    <xf numFmtId="167" fontId="0" fillId="5" borderId="0" xfId="2" applyNumberFormat="1" applyFont="1" applyFill="1"/>
    <xf numFmtId="167" fontId="7" fillId="5" borderId="3" xfId="2" applyNumberFormat="1" applyFont="1" applyFill="1" applyBorder="1" applyAlignment="1">
      <alignment horizontal="center" vertical="center"/>
    </xf>
    <xf numFmtId="167" fontId="6" fillId="5" borderId="0" xfId="2" applyNumberFormat="1" applyFont="1" applyFill="1" applyAlignment="1">
      <alignment horizontal="right" vertical="top"/>
    </xf>
    <xf numFmtId="167" fontId="7" fillId="5" borderId="2" xfId="2" applyNumberFormat="1" applyFont="1" applyFill="1" applyBorder="1" applyAlignment="1">
      <alignment horizontal="right" vertical="top"/>
    </xf>
    <xf numFmtId="167" fontId="7" fillId="5" borderId="5" xfId="2" applyNumberFormat="1" applyFont="1" applyFill="1" applyBorder="1" applyAlignment="1">
      <alignment horizontal="right" vertical="top"/>
    </xf>
    <xf numFmtId="167" fontId="7" fillId="0" borderId="2" xfId="2" applyNumberFormat="1" applyFont="1" applyFill="1" applyBorder="1" applyAlignment="1">
      <alignment horizontal="right" vertical="top"/>
    </xf>
    <xf numFmtId="167" fontId="7" fillId="0" borderId="5" xfId="2" applyNumberFormat="1" applyFont="1" applyFill="1" applyBorder="1" applyAlignment="1">
      <alignment horizontal="right" vertical="top"/>
    </xf>
    <xf numFmtId="167" fontId="7" fillId="5" borderId="0" xfId="2" applyNumberFormat="1" applyFont="1" applyFill="1" applyAlignment="1">
      <alignment horizontal="right" vertical="top"/>
    </xf>
    <xf numFmtId="0" fontId="7" fillId="5" borderId="2" xfId="2" applyNumberFormat="1" applyFont="1" applyFill="1" applyBorder="1" applyAlignment="1">
      <alignment horizontal="center" vertical="center"/>
    </xf>
    <xf numFmtId="0" fontId="0" fillId="7" borderId="0" xfId="0" applyFill="1"/>
    <xf numFmtId="165" fontId="7" fillId="0" borderId="0" xfId="0" applyNumberFormat="1" applyFont="1" applyBorder="1" applyAlignment="1">
      <alignment horizontal="right" vertical="top"/>
    </xf>
    <xf numFmtId="165" fontId="7" fillId="2" borderId="0" xfId="0" applyNumberFormat="1" applyFont="1" applyFill="1" applyBorder="1" applyAlignment="1">
      <alignment horizontal="right" vertical="top"/>
    </xf>
    <xf numFmtId="165" fontId="7" fillId="3" borderId="0" xfId="0" applyNumberFormat="1" applyFont="1" applyFill="1" applyBorder="1" applyAlignment="1">
      <alignment horizontal="right" vertical="top"/>
    </xf>
    <xf numFmtId="165" fontId="7" fillId="4" borderId="0" xfId="0" applyNumberFormat="1" applyFont="1" applyFill="1" applyBorder="1" applyAlignment="1">
      <alignment horizontal="right" vertical="top"/>
    </xf>
    <xf numFmtId="10" fontId="7" fillId="4" borderId="0" xfId="1" applyNumberFormat="1" applyFont="1" applyFill="1" applyBorder="1" applyAlignment="1">
      <alignment horizontal="right" vertical="top"/>
    </xf>
    <xf numFmtId="167" fontId="11" fillId="6" borderId="0" xfId="2" applyNumberFormat="1" applyFont="1" applyFill="1" applyBorder="1" applyAlignment="1">
      <alignment horizontal="right" vertical="top"/>
    </xf>
    <xf numFmtId="167" fontId="14" fillId="8" borderId="0" xfId="2" applyNumberFormat="1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7" fillId="0" borderId="0" xfId="0" applyFont="1" applyAlignment="1">
      <alignment horizontal="right" vertical="top"/>
    </xf>
    <xf numFmtId="0" fontId="0" fillId="0" borderId="0" xfId="0"/>
    <xf numFmtId="0" fontId="16" fillId="8" borderId="0" xfId="0" applyFont="1" applyFill="1" applyAlignment="1">
      <alignment vertical="center"/>
    </xf>
    <xf numFmtId="0" fontId="0" fillId="7" borderId="0" xfId="0" applyFill="1"/>
    <xf numFmtId="0" fontId="20" fillId="9" borderId="2" xfId="1" applyNumberFormat="1" applyFont="1" applyFill="1" applyBorder="1" applyAlignment="1">
      <alignment horizontal="center" vertical="center"/>
    </xf>
    <xf numFmtId="10" fontId="20" fillId="9" borderId="3" xfId="1" applyNumberFormat="1" applyFont="1" applyFill="1" applyBorder="1" applyAlignment="1">
      <alignment horizontal="center" vertical="center"/>
    </xf>
    <xf numFmtId="10" fontId="21" fillId="9" borderId="0" xfId="1" applyNumberFormat="1" applyFont="1" applyFill="1" applyAlignment="1">
      <alignment horizontal="right" vertical="top"/>
    </xf>
    <xf numFmtId="10" fontId="20" fillId="9" borderId="2" xfId="1" applyNumberFormat="1" applyFont="1" applyFill="1" applyBorder="1" applyAlignment="1">
      <alignment horizontal="right" vertical="top"/>
    </xf>
    <xf numFmtId="10" fontId="20" fillId="9" borderId="5" xfId="1" applyNumberFormat="1" applyFont="1" applyFill="1" applyBorder="1" applyAlignment="1">
      <alignment horizontal="right" vertical="top"/>
    </xf>
    <xf numFmtId="10" fontId="13" fillId="9" borderId="0" xfId="1" applyNumberFormat="1" applyFont="1" applyFill="1"/>
    <xf numFmtId="10" fontId="20" fillId="9" borderId="0" xfId="1" applyNumberFormat="1" applyFont="1" applyFill="1" applyBorder="1" applyAlignment="1">
      <alignment horizontal="right" vertical="top"/>
    </xf>
    <xf numFmtId="10" fontId="20" fillId="9" borderId="0" xfId="1" applyNumberFormat="1" applyFont="1" applyFill="1" applyAlignment="1">
      <alignment horizontal="right" vertical="top"/>
    </xf>
    <xf numFmtId="0" fontId="12" fillId="0" borderId="2" xfId="0" applyFont="1" applyBorder="1"/>
    <xf numFmtId="0" fontId="7" fillId="0" borderId="4" xfId="0" applyFont="1" applyBorder="1"/>
    <xf numFmtId="0" fontId="12" fillId="0" borderId="3" xfId="0" applyFont="1" applyBorder="1"/>
    <xf numFmtId="0" fontId="7" fillId="0" borderId="0" xfId="0" applyFont="1" applyFill="1" applyAlignment="1">
      <alignment horizontal="right" vertical="top"/>
    </xf>
    <xf numFmtId="0" fontId="0" fillId="0" borderId="0" xfId="0" applyFill="1"/>
    <xf numFmtId="165" fontId="7" fillId="0" borderId="0" xfId="0" applyNumberFormat="1" applyFont="1" applyFill="1" applyBorder="1" applyAlignment="1">
      <alignment horizontal="right" vertical="top"/>
    </xf>
    <xf numFmtId="10" fontId="7" fillId="0" borderId="0" xfId="1" applyNumberFormat="1" applyFont="1" applyFill="1" applyBorder="1" applyAlignment="1">
      <alignment horizontal="right" vertical="top"/>
    </xf>
    <xf numFmtId="167" fontId="11" fillId="0" borderId="0" xfId="2" applyNumberFormat="1" applyFont="1" applyFill="1" applyBorder="1" applyAlignment="1">
      <alignment horizontal="right" vertical="top"/>
    </xf>
    <xf numFmtId="0" fontId="22" fillId="7" borderId="0" xfId="0" applyFont="1" applyFill="1" applyAlignment="1">
      <alignment horizontal="left" vertical="center"/>
    </xf>
    <xf numFmtId="0" fontId="23" fillId="7" borderId="0" xfId="0" applyFont="1" applyFill="1" applyAlignment="1">
      <alignment vertical="center"/>
    </xf>
    <xf numFmtId="165" fontId="22" fillId="7" borderId="0" xfId="0" applyNumberFormat="1" applyFont="1" applyFill="1" applyBorder="1" applyAlignment="1">
      <alignment horizontal="right" vertical="center"/>
    </xf>
    <xf numFmtId="10" fontId="22" fillId="7" borderId="0" xfId="1" applyNumberFormat="1" applyFont="1" applyFill="1" applyBorder="1" applyAlignment="1">
      <alignment horizontal="right" vertical="center"/>
    </xf>
    <xf numFmtId="0" fontId="0" fillId="9" borderId="0" xfId="0" applyFill="1"/>
    <xf numFmtId="0" fontId="22" fillId="7" borderId="6" xfId="0" applyFont="1" applyFill="1" applyBorder="1" applyAlignment="1">
      <alignment horizontal="left" vertical="center"/>
    </xf>
    <xf numFmtId="0" fontId="23" fillId="7" borderId="6" xfId="0" applyFont="1" applyFill="1" applyBorder="1" applyAlignment="1">
      <alignment vertical="center"/>
    </xf>
    <xf numFmtId="43" fontId="23" fillId="7" borderId="6" xfId="2" applyFont="1" applyFill="1" applyBorder="1" applyAlignment="1">
      <alignment vertical="center"/>
    </xf>
    <xf numFmtId="167" fontId="22" fillId="7" borderId="6" xfId="2" applyNumberFormat="1" applyFont="1" applyFill="1" applyBorder="1" applyAlignment="1">
      <alignment horizontal="right" vertical="center"/>
    </xf>
    <xf numFmtId="10" fontId="22" fillId="7" borderId="6" xfId="1" applyNumberFormat="1" applyFont="1" applyFill="1" applyBorder="1" applyAlignment="1">
      <alignment horizontal="right" vertical="center"/>
    </xf>
    <xf numFmtId="0" fontId="0" fillId="10" borderId="0" xfId="0" applyFill="1"/>
    <xf numFmtId="167" fontId="21" fillId="5" borderId="0" xfId="2" applyNumberFormat="1" applyFont="1" applyFill="1" applyAlignment="1">
      <alignment horizontal="right" vertical="top"/>
    </xf>
    <xf numFmtId="167" fontId="21" fillId="11" borderId="0" xfId="2" applyNumberFormat="1" applyFont="1" applyFill="1" applyAlignment="1">
      <alignment horizontal="right" vertical="top"/>
    </xf>
    <xf numFmtId="167" fontId="6" fillId="11" borderId="0" xfId="2" applyNumberFormat="1" applyFont="1" applyFill="1" applyAlignment="1">
      <alignment horizontal="right" vertical="top"/>
    </xf>
    <xf numFmtId="0" fontId="25" fillId="10" borderId="0" xfId="0" applyFont="1" applyFill="1" applyAlignment="1">
      <alignment vertical="center"/>
    </xf>
    <xf numFmtId="0" fontId="0" fillId="12" borderId="0" xfId="0" applyFill="1"/>
    <xf numFmtId="10" fontId="24" fillId="12" borderId="6" xfId="1" applyNumberFormat="1" applyFont="1" applyFill="1" applyBorder="1" applyAlignment="1">
      <alignment horizontal="right" vertical="center"/>
    </xf>
    <xf numFmtId="167" fontId="24" fillId="12" borderId="6" xfId="2" applyNumberFormat="1" applyFont="1" applyFill="1" applyBorder="1" applyAlignment="1">
      <alignment horizontal="right" vertical="center"/>
    </xf>
    <xf numFmtId="167" fontId="25" fillId="12" borderId="6" xfId="2" applyNumberFormat="1" applyFont="1" applyFill="1" applyBorder="1" applyAlignment="1">
      <alignment vertical="center"/>
    </xf>
    <xf numFmtId="167" fontId="25" fillId="12" borderId="0" xfId="2" applyNumberFormat="1" applyFont="1" applyFill="1" applyAlignment="1">
      <alignment vertical="center"/>
    </xf>
    <xf numFmtId="167" fontId="24" fillId="12" borderId="6" xfId="2" applyNumberFormat="1" applyFont="1" applyFill="1" applyBorder="1" applyAlignment="1">
      <alignment horizontal="left" vertical="center"/>
    </xf>
    <xf numFmtId="0" fontId="0" fillId="13" borderId="0" xfId="0" applyFill="1"/>
    <xf numFmtId="167" fontId="25" fillId="13" borderId="0" xfId="2" applyNumberFormat="1" applyFont="1" applyFill="1" applyAlignment="1">
      <alignment vertical="center"/>
    </xf>
    <xf numFmtId="167" fontId="24" fillId="13" borderId="6" xfId="2" applyNumberFormat="1" applyFont="1" applyFill="1" applyBorder="1" applyAlignment="1">
      <alignment horizontal="left" vertical="center"/>
    </xf>
    <xf numFmtId="167" fontId="25" fillId="13" borderId="6" xfId="2" applyNumberFormat="1" applyFont="1" applyFill="1" applyBorder="1" applyAlignment="1">
      <alignment vertical="center"/>
    </xf>
    <xf numFmtId="167" fontId="24" fillId="13" borderId="6" xfId="2" applyNumberFormat="1" applyFont="1" applyFill="1" applyBorder="1" applyAlignment="1">
      <alignment horizontal="right" vertical="center"/>
    </xf>
    <xf numFmtId="10" fontId="24" fillId="13" borderId="6" xfId="1" applyNumberFormat="1" applyFont="1" applyFill="1" applyBorder="1" applyAlignment="1">
      <alignment horizontal="right" vertical="center"/>
    </xf>
    <xf numFmtId="0" fontId="0" fillId="14" borderId="0" xfId="0" applyFill="1"/>
    <xf numFmtId="0" fontId="26" fillId="0" borderId="0" xfId="5" applyFont="1"/>
    <xf numFmtId="0" fontId="27" fillId="0" borderId="7" xfId="5" applyFont="1" applyBorder="1" applyAlignment="1">
      <alignment wrapText="1"/>
    </xf>
    <xf numFmtId="0" fontId="27" fillId="0" borderId="7" xfId="5" applyFont="1" applyBorder="1" applyAlignment="1">
      <alignment horizontal="center" wrapText="1"/>
    </xf>
    <xf numFmtId="0" fontId="27" fillId="0" borderId="0" xfId="5" applyFont="1" applyAlignment="1">
      <alignment wrapText="1"/>
    </xf>
    <xf numFmtId="0" fontId="27" fillId="0" borderId="0" xfId="5" applyFont="1" applyAlignment="1">
      <alignment horizontal="center" wrapText="1"/>
    </xf>
    <xf numFmtId="0" fontId="28" fillId="0" borderId="7" xfId="5" applyFont="1" applyBorder="1" applyAlignment="1">
      <alignment wrapText="1"/>
    </xf>
    <xf numFmtId="41" fontId="28" fillId="0" borderId="7" xfId="5" applyNumberFormat="1" applyFont="1" applyBorder="1" applyAlignment="1">
      <alignment horizontal="center" wrapText="1"/>
    </xf>
    <xf numFmtId="0" fontId="28" fillId="0" borderId="7" xfId="5" applyFont="1" applyBorder="1" applyAlignment="1">
      <alignment horizontal="center" wrapText="1"/>
    </xf>
    <xf numFmtId="168" fontId="26" fillId="0" borderId="0" xfId="5" applyNumberFormat="1" applyFont="1"/>
    <xf numFmtId="0" fontId="26" fillId="16" borderId="0" xfId="5" applyFont="1" applyFill="1"/>
    <xf numFmtId="0" fontId="26" fillId="0" borderId="7" xfId="5" applyFont="1" applyBorder="1"/>
    <xf numFmtId="41" fontId="26" fillId="0" borderId="7" xfId="5" applyNumberFormat="1" applyFont="1" applyBorder="1"/>
    <xf numFmtId="168" fontId="26" fillId="0" borderId="7" xfId="5" applyNumberFormat="1" applyFont="1" applyBorder="1"/>
    <xf numFmtId="0" fontId="28" fillId="0" borderId="0" xfId="5" applyFont="1" applyAlignment="1">
      <alignment wrapText="1"/>
    </xf>
    <xf numFmtId="41" fontId="28" fillId="0" borderId="0" xfId="5" applyNumberFormat="1" applyFont="1" applyAlignment="1">
      <alignment horizontal="center" wrapText="1"/>
    </xf>
    <xf numFmtId="41" fontId="26" fillId="0" borderId="0" xfId="5" applyNumberFormat="1" applyFont="1"/>
    <xf numFmtId="41" fontId="26" fillId="0" borderId="8" xfId="5" applyNumberFormat="1" applyFont="1" applyBorder="1"/>
    <xf numFmtId="168" fontId="26" fillId="0" borderId="8" xfId="5" applyNumberFormat="1" applyFont="1" applyBorder="1"/>
    <xf numFmtId="41" fontId="26" fillId="0" borderId="9" xfId="5" applyNumberFormat="1" applyFont="1" applyBorder="1"/>
    <xf numFmtId="41" fontId="26" fillId="0" borderId="3" xfId="5" applyNumberFormat="1" applyFont="1" applyBorder="1"/>
    <xf numFmtId="41" fontId="26" fillId="0" borderId="10" xfId="5" applyNumberFormat="1" applyFont="1" applyBorder="1"/>
    <xf numFmtId="168" fontId="26" fillId="0" borderId="10" xfId="5" applyNumberFormat="1" applyFont="1" applyBorder="1"/>
    <xf numFmtId="0" fontId="28" fillId="0" borderId="0" xfId="5" applyFont="1"/>
    <xf numFmtId="41" fontId="28" fillId="0" borderId="0" xfId="5" applyNumberFormat="1" applyFont="1"/>
    <xf numFmtId="0" fontId="28" fillId="0" borderId="7" xfId="5" applyFont="1" applyBorder="1"/>
    <xf numFmtId="41" fontId="28" fillId="0" borderId="7" xfId="5" applyNumberFormat="1" applyFont="1" applyBorder="1"/>
    <xf numFmtId="41" fontId="28" fillId="0" borderId="11" xfId="5" applyNumberFormat="1" applyFont="1" applyBorder="1"/>
    <xf numFmtId="41" fontId="26" fillId="0" borderId="0" xfId="5" applyNumberFormat="1" applyFont="1" applyAlignment="1">
      <alignment wrapText="1"/>
    </xf>
    <xf numFmtId="41" fontId="26" fillId="0" borderId="8" xfId="5" applyNumberFormat="1" applyFont="1" applyBorder="1" applyAlignment="1">
      <alignment wrapText="1"/>
    </xf>
    <xf numFmtId="9" fontId="26" fillId="0" borderId="8" xfId="5" applyNumberFormat="1" applyFont="1" applyBorder="1"/>
    <xf numFmtId="41" fontId="26" fillId="0" borderId="9" xfId="5" applyNumberFormat="1" applyFont="1" applyBorder="1" applyAlignment="1">
      <alignment wrapText="1"/>
    </xf>
    <xf numFmtId="41" fontId="26" fillId="0" borderId="7" xfId="5" applyNumberFormat="1" applyFont="1" applyBorder="1" applyAlignment="1">
      <alignment wrapText="1"/>
    </xf>
    <xf numFmtId="168" fontId="26" fillId="0" borderId="11" xfId="5" applyNumberFormat="1" applyFont="1" applyBorder="1"/>
    <xf numFmtId="3" fontId="26" fillId="0" borderId="9" xfId="5" applyNumberFormat="1" applyFont="1" applyBorder="1"/>
    <xf numFmtId="41" fontId="29" fillId="0" borderId="8" xfId="5" applyNumberFormat="1" applyFont="1" applyBorder="1"/>
    <xf numFmtId="10" fontId="26" fillId="0" borderId="0" xfId="5" applyNumberFormat="1" applyFont="1"/>
    <xf numFmtId="41" fontId="3" fillId="0" borderId="0" xfId="5" applyNumberFormat="1"/>
    <xf numFmtId="41" fontId="29" fillId="0" borderId="9" xfId="5" applyNumberFormat="1" applyFont="1" applyBorder="1"/>
    <xf numFmtId="41" fontId="29" fillId="0" borderId="7" xfId="5" applyNumberFormat="1" applyFont="1" applyBorder="1"/>
    <xf numFmtId="0" fontId="30" fillId="0" borderId="0" xfId="5" applyFont="1"/>
    <xf numFmtId="41" fontId="31" fillId="0" borderId="0" xfId="5" applyNumberFormat="1" applyFont="1"/>
    <xf numFmtId="41" fontId="30" fillId="0" borderId="0" xfId="5" applyNumberFormat="1" applyFont="1"/>
    <xf numFmtId="0" fontId="28" fillId="0" borderId="12" xfId="5" applyFont="1" applyBorder="1"/>
    <xf numFmtId="41" fontId="28" fillId="0" borderId="12" xfId="5" applyNumberFormat="1" applyFont="1" applyBorder="1"/>
    <xf numFmtId="10" fontId="26" fillId="0" borderId="12" xfId="5" applyNumberFormat="1" applyFont="1" applyBorder="1" applyAlignment="1">
      <alignment horizontal="right"/>
    </xf>
    <xf numFmtId="168" fontId="27" fillId="0" borderId="7" xfId="5" applyNumberFormat="1" applyFont="1" applyBorder="1" applyAlignment="1">
      <alignment horizontal="center" wrapText="1"/>
    </xf>
    <xf numFmtId="0" fontId="26" fillId="0" borderId="0" xfId="5" applyFont="1" applyAlignment="1">
      <alignment wrapText="1"/>
    </xf>
    <xf numFmtId="168" fontId="28" fillId="0" borderId="0" xfId="5" applyNumberFormat="1" applyFont="1"/>
    <xf numFmtId="0" fontId="36" fillId="0" borderId="0" xfId="5" applyFont="1"/>
    <xf numFmtId="41" fontId="36" fillId="0" borderId="0" xfId="5" applyNumberFormat="1" applyFont="1"/>
    <xf numFmtId="41" fontId="36" fillId="0" borderId="8" xfId="5" applyNumberFormat="1" applyFont="1" applyBorder="1"/>
    <xf numFmtId="168" fontId="36" fillId="0" borderId="8" xfId="6" applyNumberFormat="1" applyFont="1" applyBorder="1" applyAlignment="1">
      <alignment horizontal="center"/>
    </xf>
    <xf numFmtId="41" fontId="36" fillId="0" borderId="9" xfId="5" applyNumberFormat="1" applyFont="1" applyBorder="1"/>
    <xf numFmtId="168" fontId="36" fillId="0" borderId="9" xfId="6" applyNumberFormat="1" applyFont="1" applyBorder="1" applyAlignment="1">
      <alignment horizontal="center"/>
    </xf>
    <xf numFmtId="0" fontId="36" fillId="0" borderId="7" xfId="5" applyFont="1" applyBorder="1"/>
    <xf numFmtId="41" fontId="36" fillId="0" borderId="7" xfId="5" applyNumberFormat="1" applyFont="1" applyBorder="1"/>
    <xf numFmtId="168" fontId="36" fillId="0" borderId="7" xfId="6" applyNumberFormat="1" applyFont="1" applyBorder="1" applyAlignment="1">
      <alignment horizontal="center"/>
    </xf>
    <xf numFmtId="0" fontId="37" fillId="0" borderId="0" xfId="5" applyFont="1"/>
    <xf numFmtId="41" fontId="37" fillId="0" borderId="0" xfId="5" applyNumberFormat="1" applyFont="1"/>
    <xf numFmtId="168" fontId="37" fillId="0" borderId="0" xfId="6" applyNumberFormat="1" applyFont="1" applyFill="1" applyAlignment="1">
      <alignment horizontal="center"/>
    </xf>
    <xf numFmtId="168" fontId="36" fillId="0" borderId="0" xfId="5" applyNumberFormat="1" applyFont="1"/>
    <xf numFmtId="41" fontId="36" fillId="0" borderId="0" xfId="5" applyNumberFormat="1" applyFont="1" applyAlignment="1">
      <alignment horizontal="center"/>
    </xf>
    <xf numFmtId="168" fontId="36" fillId="0" borderId="0" xfId="6" applyNumberFormat="1" applyFont="1" applyAlignment="1">
      <alignment horizontal="center"/>
    </xf>
    <xf numFmtId="43" fontId="36" fillId="0" borderId="7" xfId="5" applyNumberFormat="1" applyFont="1" applyBorder="1"/>
    <xf numFmtId="168" fontId="36" fillId="0" borderId="7" xfId="5" applyNumberFormat="1" applyFont="1" applyBorder="1"/>
    <xf numFmtId="0" fontId="37" fillId="0" borderId="12" xfId="5" applyFont="1" applyBorder="1" applyAlignment="1">
      <alignment wrapText="1"/>
    </xf>
    <xf numFmtId="42" fontId="37" fillId="0" borderId="12" xfId="5" applyNumberFormat="1" applyFont="1" applyBorder="1" applyAlignment="1">
      <alignment vertical="center"/>
    </xf>
    <xf numFmtId="168" fontId="37" fillId="0" borderId="12" xfId="6" applyNumberFormat="1" applyFont="1" applyFill="1" applyBorder="1" applyAlignment="1">
      <alignment horizontal="center" vertical="center"/>
    </xf>
    <xf numFmtId="43" fontId="36" fillId="0" borderId="0" xfId="5" applyNumberFormat="1" applyFont="1"/>
    <xf numFmtId="168" fontId="37" fillId="0" borderId="0" xfId="5" applyNumberFormat="1" applyFont="1"/>
    <xf numFmtId="41" fontId="36" fillId="16" borderId="0" xfId="5" applyNumberFormat="1" applyFont="1" applyFill="1" applyAlignment="1">
      <alignment horizontal="center" wrapText="1"/>
    </xf>
    <xf numFmtId="41" fontId="36" fillId="0" borderId="0" xfId="5" applyNumberFormat="1" applyFont="1" applyAlignment="1">
      <alignment horizontal="center" wrapText="1"/>
    </xf>
    <xf numFmtId="41" fontId="36" fillId="0" borderId="8" xfId="5" applyNumberFormat="1" applyFont="1" applyBorder="1" applyAlignment="1">
      <alignment horizontal="center" wrapText="1"/>
    </xf>
    <xf numFmtId="3" fontId="36" fillId="0" borderId="8" xfId="5" applyNumberFormat="1" applyFont="1" applyBorder="1"/>
    <xf numFmtId="41" fontId="36" fillId="16" borderId="0" xfId="5" applyNumberFormat="1" applyFont="1" applyFill="1"/>
    <xf numFmtId="3" fontId="36" fillId="0" borderId="9" xfId="5" applyNumberFormat="1" applyFont="1" applyBorder="1"/>
    <xf numFmtId="0" fontId="38" fillId="0" borderId="13" xfId="5" applyFont="1" applyBorder="1"/>
    <xf numFmtId="41" fontId="36" fillId="16" borderId="13" xfId="5" applyNumberFormat="1" applyFont="1" applyFill="1" applyBorder="1"/>
    <xf numFmtId="41" fontId="36" fillId="0" borderId="13" xfId="5" applyNumberFormat="1" applyFont="1" applyBorder="1"/>
    <xf numFmtId="3" fontId="36" fillId="0" borderId="13" xfId="5" applyNumberFormat="1" applyFont="1" applyBorder="1"/>
    <xf numFmtId="168" fontId="36" fillId="0" borderId="13" xfId="6" applyNumberFormat="1" applyFont="1" applyBorder="1" applyAlignment="1">
      <alignment horizontal="center"/>
    </xf>
    <xf numFmtId="0" fontId="39" fillId="0" borderId="0" xfId="5" applyFont="1"/>
    <xf numFmtId="41" fontId="39" fillId="0" borderId="0" xfId="5" applyNumberFormat="1" applyFont="1"/>
    <xf numFmtId="168" fontId="36" fillId="0" borderId="0" xfId="6" applyNumberFormat="1" applyFont="1" applyAlignment="1">
      <alignment horizontal="center" vertical="center"/>
    </xf>
    <xf numFmtId="0" fontId="37" fillId="16" borderId="12" xfId="5" applyFont="1" applyFill="1" applyBorder="1" applyAlignment="1">
      <alignment wrapText="1"/>
    </xf>
    <xf numFmtId="41" fontId="37" fillId="16" borderId="12" xfId="5" applyNumberFormat="1" applyFont="1" applyFill="1" applyBorder="1"/>
    <xf numFmtId="41" fontId="37" fillId="0" borderId="12" xfId="5" applyNumberFormat="1" applyFont="1" applyBorder="1"/>
    <xf numFmtId="168" fontId="37" fillId="0" borderId="12" xfId="6" applyNumberFormat="1" applyFont="1" applyFill="1" applyBorder="1" applyAlignment="1">
      <alignment horizontal="center"/>
    </xf>
    <xf numFmtId="0" fontId="36" fillId="0" borderId="12" xfId="5" applyFont="1" applyBorder="1"/>
    <xf numFmtId="168" fontId="36" fillId="0" borderId="12" xfId="5" applyNumberFormat="1" applyFont="1" applyBorder="1"/>
    <xf numFmtId="0" fontId="37" fillId="0" borderId="12" xfId="5" applyFont="1" applyBorder="1"/>
    <xf numFmtId="42" fontId="37" fillId="0" borderId="12" xfId="5" applyNumberFormat="1" applyFont="1" applyBorder="1"/>
    <xf numFmtId="0" fontId="10" fillId="0" borderId="0" xfId="8"/>
    <xf numFmtId="0" fontId="29" fillId="17" borderId="0" xfId="8" applyFont="1" applyFill="1"/>
    <xf numFmtId="0" fontId="10" fillId="9" borderId="0" xfId="8" applyFill="1"/>
    <xf numFmtId="167" fontId="0" fillId="0" borderId="0" xfId="7" applyNumberFormat="1" applyFont="1"/>
    <xf numFmtId="0" fontId="10" fillId="0" borderId="0" xfId="8" applyAlignment="1">
      <alignment horizontal="center"/>
    </xf>
    <xf numFmtId="0" fontId="29" fillId="0" borderId="0" xfId="8" applyFont="1"/>
    <xf numFmtId="0" fontId="27" fillId="0" borderId="0" xfId="8" applyFont="1" applyAlignment="1">
      <alignment vertical="center"/>
    </xf>
    <xf numFmtId="0" fontId="41" fillId="0" borderId="0" xfId="8" applyFont="1" applyAlignment="1">
      <alignment vertical="center"/>
    </xf>
    <xf numFmtId="0" fontId="29" fillId="0" borderId="0" xfId="8" applyFont="1" applyAlignment="1">
      <alignment vertical="center"/>
    </xf>
    <xf numFmtId="167" fontId="29" fillId="0" borderId="0" xfId="7" applyNumberFormat="1" applyFont="1" applyFill="1" applyAlignment="1">
      <alignment vertical="center"/>
    </xf>
    <xf numFmtId="0" fontId="29" fillId="0" borderId="0" xfId="8" applyFont="1" applyAlignment="1">
      <alignment horizontal="center" vertical="center"/>
    </xf>
    <xf numFmtId="167" fontId="29" fillId="0" borderId="0" xfId="7" applyNumberFormat="1" applyFont="1" applyFill="1" applyAlignment="1">
      <alignment horizontal="right"/>
    </xf>
    <xf numFmtId="41" fontId="29" fillId="0" borderId="0" xfId="7" applyNumberFormat="1" applyFont="1" applyFill="1" applyAlignment="1">
      <alignment horizontal="right"/>
    </xf>
    <xf numFmtId="41" fontId="29" fillId="9" borderId="0" xfId="8" applyNumberFormat="1" applyFont="1" applyFill="1"/>
    <xf numFmtId="41" fontId="29" fillId="0" borderId="0" xfId="8" applyNumberFormat="1" applyFont="1"/>
    <xf numFmtId="41" fontId="29" fillId="0" borderId="8" xfId="8" applyNumberFormat="1" applyFont="1" applyBorder="1"/>
    <xf numFmtId="0" fontId="29" fillId="0" borderId="8" xfId="8" applyFont="1" applyBorder="1"/>
    <xf numFmtId="167" fontId="29" fillId="0" borderId="8" xfId="7" applyNumberFormat="1" applyFont="1" applyFill="1" applyBorder="1"/>
    <xf numFmtId="168" fontId="29" fillId="0" borderId="0" xfId="9" applyNumberFormat="1" applyFont="1" applyFill="1" applyAlignment="1">
      <alignment horizontal="center"/>
    </xf>
    <xf numFmtId="41" fontId="29" fillId="0" borderId="9" xfId="8" applyNumberFormat="1" applyFont="1" applyBorder="1"/>
    <xf numFmtId="0" fontId="29" fillId="0" borderId="9" xfId="8" applyFont="1" applyBorder="1"/>
    <xf numFmtId="167" fontId="29" fillId="0" borderId="9" xfId="7" applyNumberFormat="1" applyFont="1" applyFill="1" applyBorder="1"/>
    <xf numFmtId="9" fontId="29" fillId="0" borderId="14" xfId="9" applyFont="1" applyFill="1" applyBorder="1" applyAlignment="1">
      <alignment horizontal="center"/>
    </xf>
    <xf numFmtId="41" fontId="29" fillId="0" borderId="9" xfId="8" applyNumberFormat="1" applyFont="1" applyBorder="1" applyAlignment="1">
      <alignment horizontal="center"/>
    </xf>
    <xf numFmtId="168" fontId="29" fillId="0" borderId="14" xfId="9" applyNumberFormat="1" applyFont="1" applyFill="1" applyBorder="1" applyAlignment="1">
      <alignment horizontal="center"/>
    </xf>
    <xf numFmtId="41" fontId="29" fillId="16" borderId="0" xfId="7" applyNumberFormat="1" applyFont="1" applyFill="1" applyAlignment="1">
      <alignment horizontal="right"/>
    </xf>
    <xf numFmtId="41" fontId="29" fillId="9" borderId="0" xfId="7" applyNumberFormat="1" applyFont="1" applyFill="1" applyAlignment="1">
      <alignment horizontal="right"/>
    </xf>
    <xf numFmtId="41" fontId="29" fillId="0" borderId="9" xfId="7" applyNumberFormat="1" applyFont="1" applyFill="1" applyBorder="1" applyAlignment="1">
      <alignment horizontal="right"/>
    </xf>
    <xf numFmtId="10" fontId="29" fillId="0" borderId="0" xfId="9" applyNumberFormat="1" applyFont="1" applyFill="1" applyAlignment="1">
      <alignment horizontal="center"/>
    </xf>
    <xf numFmtId="0" fontId="29" fillId="0" borderId="7" xfId="8" applyFont="1" applyBorder="1"/>
    <xf numFmtId="167" fontId="29" fillId="0" borderId="7" xfId="7" applyNumberFormat="1" applyFont="1" applyFill="1" applyBorder="1" applyAlignment="1">
      <alignment horizontal="right"/>
    </xf>
    <xf numFmtId="41" fontId="29" fillId="0" borderId="7" xfId="7" applyNumberFormat="1" applyFont="1" applyFill="1" applyBorder="1" applyAlignment="1">
      <alignment horizontal="right"/>
    </xf>
    <xf numFmtId="41" fontId="29" fillId="9" borderId="7" xfId="8" applyNumberFormat="1" applyFont="1" applyFill="1" applyBorder="1"/>
    <xf numFmtId="41" fontId="29" fillId="0" borderId="7" xfId="8" applyNumberFormat="1" applyFont="1" applyBorder="1"/>
    <xf numFmtId="9" fontId="29" fillId="0" borderId="15" xfId="9" applyFont="1" applyFill="1" applyBorder="1" applyAlignment="1">
      <alignment horizontal="center"/>
    </xf>
    <xf numFmtId="0" fontId="41" fillId="0" borderId="0" xfId="8" applyFont="1"/>
    <xf numFmtId="167" fontId="41" fillId="0" borderId="0" xfId="7" applyNumberFormat="1" applyFont="1" applyFill="1" applyAlignment="1">
      <alignment horizontal="right"/>
    </xf>
    <xf numFmtId="41" fontId="41" fillId="0" borderId="0" xfId="7" applyNumberFormat="1" applyFont="1" applyFill="1" applyAlignment="1">
      <alignment horizontal="right"/>
    </xf>
    <xf numFmtId="41" fontId="41" fillId="9" borderId="0" xfId="7" applyNumberFormat="1" applyFont="1" applyFill="1" applyAlignment="1">
      <alignment horizontal="right"/>
    </xf>
    <xf numFmtId="168" fontId="41" fillId="0" borderId="11" xfId="9" applyNumberFormat="1" applyFont="1" applyFill="1" applyBorder="1" applyAlignment="1">
      <alignment horizontal="center"/>
    </xf>
    <xf numFmtId="9" fontId="41" fillId="0" borderId="0" xfId="9" applyFont="1" applyFill="1"/>
    <xf numFmtId="167" fontId="29" fillId="0" borderId="0" xfId="7" applyNumberFormat="1" applyFont="1" applyFill="1"/>
    <xf numFmtId="168" fontId="29" fillId="0" borderId="8" xfId="9" applyNumberFormat="1" applyFont="1" applyFill="1" applyBorder="1" applyAlignment="1">
      <alignment horizontal="center"/>
    </xf>
    <xf numFmtId="167" fontId="29" fillId="0" borderId="7" xfId="7" applyNumberFormat="1" applyFont="1" applyFill="1" applyBorder="1"/>
    <xf numFmtId="168" fontId="29" fillId="0" borderId="7" xfId="9" applyNumberFormat="1" applyFont="1" applyFill="1" applyBorder="1" applyAlignment="1">
      <alignment horizontal="center"/>
    </xf>
    <xf numFmtId="168" fontId="41" fillId="0" borderId="0" xfId="9" applyNumberFormat="1" applyFont="1" applyFill="1" applyAlignment="1">
      <alignment horizontal="center"/>
    </xf>
    <xf numFmtId="167" fontId="41" fillId="0" borderId="0" xfId="7" applyNumberFormat="1" applyFont="1" applyFill="1"/>
    <xf numFmtId="168" fontId="29" fillId="0" borderId="9" xfId="9" applyNumberFormat="1" applyFont="1" applyFill="1" applyBorder="1" applyAlignment="1">
      <alignment horizontal="center"/>
    </xf>
    <xf numFmtId="41" fontId="29" fillId="16" borderId="7" xfId="8" applyNumberFormat="1" applyFont="1" applyFill="1" applyBorder="1"/>
    <xf numFmtId="41" fontId="41" fillId="0" borderId="0" xfId="8" applyNumberFormat="1" applyFont="1"/>
    <xf numFmtId="41" fontId="41" fillId="9" borderId="0" xfId="8" applyNumberFormat="1" applyFont="1" applyFill="1"/>
    <xf numFmtId="0" fontId="42" fillId="0" borderId="0" xfId="8" applyFont="1"/>
    <xf numFmtId="0" fontId="41" fillId="0" borderId="7" xfId="8" applyFont="1" applyBorder="1"/>
    <xf numFmtId="167" fontId="41" fillId="0" borderId="7" xfId="7" applyNumberFormat="1" applyFont="1" applyFill="1" applyBorder="1" applyAlignment="1">
      <alignment horizontal="right"/>
    </xf>
    <xf numFmtId="41" fontId="41" fillId="0" borderId="7" xfId="7" applyNumberFormat="1" applyFont="1" applyFill="1" applyBorder="1" applyAlignment="1">
      <alignment horizontal="right"/>
    </xf>
    <xf numFmtId="41" fontId="41" fillId="9" borderId="7" xfId="7" applyNumberFormat="1" applyFont="1" applyFill="1" applyBorder="1" applyAlignment="1">
      <alignment horizontal="right"/>
    </xf>
    <xf numFmtId="168" fontId="41" fillId="0" borderId="7" xfId="9" applyNumberFormat="1" applyFont="1" applyFill="1" applyBorder="1" applyAlignment="1">
      <alignment horizontal="center"/>
    </xf>
    <xf numFmtId="41" fontId="42" fillId="0" borderId="0" xfId="7" applyNumberFormat="1" applyFont="1" applyFill="1" applyAlignment="1">
      <alignment horizontal="right"/>
    </xf>
    <xf numFmtId="41" fontId="42" fillId="9" borderId="0" xfId="8" applyNumberFormat="1" applyFont="1" applyFill="1"/>
    <xf numFmtId="41" fontId="42" fillId="0" borderId="0" xfId="8" applyNumberFormat="1" applyFont="1"/>
    <xf numFmtId="167" fontId="42" fillId="0" borderId="0" xfId="7" applyNumberFormat="1" applyFont="1"/>
    <xf numFmtId="167" fontId="41" fillId="0" borderId="0" xfId="7" applyNumberFormat="1" applyFont="1"/>
    <xf numFmtId="168" fontId="41" fillId="0" borderId="0" xfId="7" applyNumberFormat="1" applyFont="1" applyAlignment="1">
      <alignment horizontal="center"/>
    </xf>
    <xf numFmtId="41" fontId="41" fillId="0" borderId="7" xfId="8" applyNumberFormat="1" applyFont="1" applyBorder="1"/>
    <xf numFmtId="41" fontId="41" fillId="9" borderId="7" xfId="8" applyNumberFormat="1" applyFont="1" applyFill="1" applyBorder="1"/>
    <xf numFmtId="167" fontId="41" fillId="0" borderId="7" xfId="7" applyNumberFormat="1" applyFont="1" applyBorder="1"/>
    <xf numFmtId="0" fontId="41" fillId="0" borderId="12" xfId="8" applyFont="1" applyBorder="1" applyAlignment="1">
      <alignment wrapText="1"/>
    </xf>
    <xf numFmtId="0" fontId="41" fillId="0" borderId="12" xfId="8" applyFont="1" applyBorder="1"/>
    <xf numFmtId="42" fontId="41" fillId="0" borderId="12" xfId="8" applyNumberFormat="1" applyFont="1" applyBorder="1"/>
    <xf numFmtId="42" fontId="41" fillId="9" borderId="12" xfId="8" applyNumberFormat="1" applyFont="1" applyFill="1" applyBorder="1"/>
    <xf numFmtId="168" fontId="41" fillId="0" borderId="12" xfId="9" applyNumberFormat="1" applyFont="1" applyFill="1" applyBorder="1" applyAlignment="1">
      <alignment horizontal="center"/>
    </xf>
    <xf numFmtId="42" fontId="41" fillId="0" borderId="0" xfId="8" applyNumberFormat="1" applyFont="1"/>
    <xf numFmtId="42" fontId="41" fillId="9" borderId="0" xfId="8" applyNumberFormat="1" applyFont="1" applyFill="1"/>
    <xf numFmtId="9" fontId="41" fillId="0" borderId="0" xfId="9" applyFont="1" applyFill="1" applyAlignment="1">
      <alignment horizontal="left" indent="4"/>
    </xf>
    <xf numFmtId="0" fontId="41" fillId="0" borderId="0" xfId="8" applyFont="1" applyAlignment="1">
      <alignment horizontal="center"/>
    </xf>
    <xf numFmtId="0" fontId="41" fillId="9" borderId="0" xfId="8" applyFont="1" applyFill="1"/>
    <xf numFmtId="3" fontId="41" fillId="0" borderId="0" xfId="8" applyNumberFormat="1" applyFont="1"/>
    <xf numFmtId="0" fontId="29" fillId="9" borderId="0" xfId="8" applyFont="1" applyFill="1"/>
    <xf numFmtId="0" fontId="29" fillId="18" borderId="0" xfId="8" applyFont="1" applyFill="1"/>
    <xf numFmtId="167" fontId="29" fillId="18" borderId="0" xfId="7" applyNumberFormat="1" applyFont="1" applyFill="1"/>
    <xf numFmtId="167" fontId="29" fillId="0" borderId="0" xfId="7" applyNumberFormat="1" applyFont="1"/>
    <xf numFmtId="0" fontId="29" fillId="0" borderId="0" xfId="8" applyFont="1" applyAlignment="1">
      <alignment horizontal="center"/>
    </xf>
    <xf numFmtId="0" fontId="10" fillId="0" borderId="0" xfId="8" applyAlignment="1">
      <alignment horizontal="center" wrapText="1"/>
    </xf>
    <xf numFmtId="3" fontId="10" fillId="0" borderId="0" xfId="8" applyNumberFormat="1"/>
    <xf numFmtId="0" fontId="24" fillId="10" borderId="6" xfId="0" applyFont="1" applyFill="1" applyBorder="1" applyAlignment="1">
      <alignment horizontal="left" vertical="center"/>
    </xf>
    <xf numFmtId="0" fontId="25" fillId="10" borderId="6" xfId="0" applyFont="1" applyFill="1" applyBorder="1" applyAlignment="1">
      <alignment vertical="center"/>
    </xf>
    <xf numFmtId="167" fontId="24" fillId="10" borderId="6" xfId="2" applyNumberFormat="1" applyFont="1" applyFill="1" applyBorder="1" applyAlignment="1">
      <alignment horizontal="right" vertical="center"/>
    </xf>
    <xf numFmtId="10" fontId="24" fillId="10" borderId="6" xfId="1" applyNumberFormat="1" applyFont="1" applyFill="1" applyBorder="1" applyAlignment="1">
      <alignment horizontal="right" vertical="center"/>
    </xf>
    <xf numFmtId="0" fontId="25" fillId="14" borderId="0" xfId="0" applyFont="1" applyFill="1" applyAlignment="1">
      <alignment vertical="center"/>
    </xf>
    <xf numFmtId="10" fontId="24" fillId="14" borderId="0" xfId="1" applyNumberFormat="1" applyFont="1" applyFill="1" applyBorder="1" applyAlignment="1">
      <alignment horizontal="right" vertical="center"/>
    </xf>
    <xf numFmtId="0" fontId="24" fillId="14" borderId="0" xfId="0" applyFont="1" applyFill="1" applyAlignment="1">
      <alignment horizontal="left" vertical="center"/>
    </xf>
    <xf numFmtId="167" fontId="24" fillId="14" borderId="0" xfId="2" applyNumberFormat="1" applyFont="1" applyFill="1" applyBorder="1" applyAlignment="1">
      <alignment horizontal="right" vertical="center"/>
    </xf>
    <xf numFmtId="0" fontId="0" fillId="19" borderId="0" xfId="0" applyFill="1"/>
    <xf numFmtId="0" fontId="25" fillId="19" borderId="0" xfId="0" applyFont="1" applyFill="1" applyAlignment="1">
      <alignment vertical="center"/>
    </xf>
    <xf numFmtId="165" fontId="24" fillId="19" borderId="0" xfId="0" applyNumberFormat="1" applyFont="1" applyFill="1" applyBorder="1" applyAlignment="1">
      <alignment horizontal="right" vertical="center"/>
    </xf>
    <xf numFmtId="0" fontId="24" fillId="19" borderId="0" xfId="0" applyFont="1" applyFill="1" applyAlignment="1">
      <alignment horizontal="left" vertical="center"/>
    </xf>
    <xf numFmtId="168" fontId="24" fillId="19" borderId="0" xfId="1" applyNumberFormat="1" applyFont="1" applyFill="1" applyBorder="1" applyAlignment="1">
      <alignment horizontal="right" vertical="center"/>
    </xf>
    <xf numFmtId="167" fontId="24" fillId="19" borderId="0" xfId="2" applyNumberFormat="1" applyFont="1" applyFill="1" applyBorder="1" applyAlignment="1">
      <alignment horizontal="right" vertical="center"/>
    </xf>
    <xf numFmtId="0" fontId="43" fillId="5" borderId="0" xfId="0" applyFont="1" applyFill="1" applyAlignment="1">
      <alignment vertical="center"/>
    </xf>
    <xf numFmtId="0" fontId="25" fillId="5" borderId="0" xfId="0" applyFont="1" applyFill="1" applyAlignment="1">
      <alignment vertical="center"/>
    </xf>
    <xf numFmtId="0" fontId="0" fillId="20" borderId="0" xfId="0" applyFill="1"/>
    <xf numFmtId="0" fontId="24" fillId="20" borderId="0" xfId="0" applyFont="1" applyFill="1" applyAlignment="1">
      <alignment horizontal="left" vertical="center"/>
    </xf>
    <xf numFmtId="0" fontId="25" fillId="20" borderId="0" xfId="0" applyFont="1" applyFill="1" applyAlignment="1">
      <alignment vertical="center"/>
    </xf>
    <xf numFmtId="165" fontId="24" fillId="20" borderId="0" xfId="0" applyNumberFormat="1" applyFont="1" applyFill="1" applyBorder="1" applyAlignment="1">
      <alignment horizontal="right" vertical="center"/>
    </xf>
    <xf numFmtId="10" fontId="24" fillId="20" borderId="0" xfId="1" applyNumberFormat="1" applyFont="1" applyFill="1" applyBorder="1" applyAlignment="1">
      <alignment horizontal="right" vertical="center"/>
    </xf>
    <xf numFmtId="167" fontId="24" fillId="20" borderId="0" xfId="2" applyNumberFormat="1" applyFont="1" applyFill="1" applyBorder="1" applyAlignment="1">
      <alignment horizontal="right" vertical="center"/>
    </xf>
    <xf numFmtId="0" fontId="0" fillId="21" borderId="0" xfId="0" applyFill="1"/>
    <xf numFmtId="0" fontId="24" fillId="21" borderId="0" xfId="0" applyFont="1" applyFill="1" applyAlignment="1">
      <alignment horizontal="left" vertical="center"/>
    </xf>
    <xf numFmtId="0" fontId="25" fillId="21" borderId="0" xfId="0" applyFont="1" applyFill="1" applyAlignment="1">
      <alignment vertical="center"/>
    </xf>
    <xf numFmtId="165" fontId="24" fillId="21" borderId="0" xfId="0" applyNumberFormat="1" applyFont="1" applyFill="1" applyBorder="1" applyAlignment="1">
      <alignment horizontal="right" vertical="center"/>
    </xf>
    <xf numFmtId="10" fontId="24" fillId="21" borderId="0" xfId="1" applyNumberFormat="1" applyFont="1" applyFill="1" applyBorder="1" applyAlignment="1">
      <alignment horizontal="right" vertical="center"/>
    </xf>
    <xf numFmtId="167" fontId="24" fillId="21" borderId="0" xfId="2" applyNumberFormat="1" applyFont="1" applyFill="1" applyBorder="1" applyAlignment="1">
      <alignment horizontal="right" vertical="center"/>
    </xf>
    <xf numFmtId="165" fontId="6" fillId="9" borderId="0" xfId="0" applyNumberFormat="1" applyFont="1" applyFill="1" applyAlignment="1">
      <alignment horizontal="right" vertical="top"/>
    </xf>
    <xf numFmtId="0" fontId="13" fillId="9" borderId="0" xfId="0" applyFont="1" applyFill="1"/>
    <xf numFmtId="0" fontId="6" fillId="0" borderId="0" xfId="0" applyFont="1" applyFill="1" applyAlignment="1">
      <alignment horizontal="left" vertical="top"/>
    </xf>
    <xf numFmtId="165" fontId="6" fillId="0" borderId="0" xfId="0" applyNumberFormat="1" applyFont="1" applyFill="1" applyAlignment="1">
      <alignment horizontal="right" vertical="top"/>
    </xf>
    <xf numFmtId="10" fontId="6" fillId="0" borderId="0" xfId="1" applyNumberFormat="1" applyFont="1" applyFill="1" applyAlignment="1">
      <alignment horizontal="right" vertical="top"/>
    </xf>
    <xf numFmtId="10" fontId="21" fillId="0" borderId="0" xfId="1" applyNumberFormat="1" applyFont="1" applyFill="1" applyAlignment="1">
      <alignment horizontal="right" vertical="top"/>
    </xf>
    <xf numFmtId="167" fontId="6" fillId="0" borderId="0" xfId="2" applyNumberFormat="1" applyFont="1" applyFill="1" applyAlignment="1">
      <alignment horizontal="right" vertical="top"/>
    </xf>
    <xf numFmtId="167" fontId="10" fillId="0" borderId="0" xfId="2" applyNumberFormat="1" applyFont="1" applyFill="1" applyAlignment="1">
      <alignment horizontal="right" vertical="top"/>
    </xf>
    <xf numFmtId="165" fontId="21" fillId="2" borderId="0" xfId="0" applyNumberFormat="1" applyFont="1" applyFill="1" applyAlignment="1">
      <alignment horizontal="right" vertical="top"/>
    </xf>
    <xf numFmtId="165" fontId="6" fillId="22" borderId="0" xfId="0" applyNumberFormat="1" applyFont="1" applyFill="1" applyAlignment="1">
      <alignment horizontal="right" vertical="top"/>
    </xf>
    <xf numFmtId="37" fontId="21" fillId="9" borderId="0" xfId="4" applyNumberFormat="1" applyFont="1" applyFill="1" applyAlignment="1">
      <alignment horizontal="right" vertical="top"/>
    </xf>
    <xf numFmtId="37" fontId="21" fillId="9" borderId="0" xfId="1" applyNumberFormat="1" applyFont="1" applyFill="1" applyAlignment="1">
      <alignment horizontal="right" vertical="top"/>
    </xf>
    <xf numFmtId="0" fontId="6" fillId="11" borderId="0" xfId="0" applyFont="1" applyFill="1" applyAlignment="1">
      <alignment horizontal="left" vertical="top"/>
    </xf>
    <xf numFmtId="165" fontId="6" fillId="11" borderId="0" xfId="0" applyNumberFormat="1" applyFont="1" applyFill="1" applyAlignment="1">
      <alignment horizontal="right" vertical="top"/>
    </xf>
    <xf numFmtId="10" fontId="6" fillId="11" borderId="0" xfId="1" applyNumberFormat="1" applyFont="1" applyFill="1" applyAlignment="1">
      <alignment horizontal="right" vertical="top"/>
    </xf>
    <xf numFmtId="10" fontId="21" fillId="11" borderId="0" xfId="1" applyNumberFormat="1" applyFont="1" applyFill="1" applyAlignment="1">
      <alignment horizontal="right" vertical="top"/>
    </xf>
    <xf numFmtId="167" fontId="10" fillId="11" borderId="0" xfId="2" applyNumberFormat="1" applyFont="1" applyFill="1" applyAlignment="1">
      <alignment horizontal="right" vertical="top"/>
    </xf>
    <xf numFmtId="0" fontId="0" fillId="11" borderId="0" xfId="0" applyFill="1"/>
    <xf numFmtId="0" fontId="44" fillId="0" borderId="0" xfId="5" applyFont="1"/>
    <xf numFmtId="0" fontId="45" fillId="0" borderId="7" xfId="5" applyFont="1" applyBorder="1" applyAlignment="1">
      <alignment horizontal="center" wrapText="1"/>
    </xf>
    <xf numFmtId="0" fontId="45" fillId="0" borderId="0" xfId="5" applyFont="1" applyAlignment="1">
      <alignment horizontal="center" wrapText="1"/>
    </xf>
    <xf numFmtId="41" fontId="44" fillId="0" borderId="7" xfId="5" applyNumberFormat="1" applyFont="1" applyBorder="1"/>
    <xf numFmtId="41" fontId="45" fillId="0" borderId="0" xfId="5" applyNumberFormat="1" applyFont="1" applyAlignment="1">
      <alignment horizontal="center" wrapText="1"/>
    </xf>
    <xf numFmtId="41" fontId="44" fillId="0" borderId="8" xfId="5" applyNumberFormat="1" applyFont="1" applyBorder="1"/>
    <xf numFmtId="41" fontId="44" fillId="0" borderId="9" xfId="5" applyNumberFormat="1" applyFont="1" applyBorder="1"/>
    <xf numFmtId="41" fontId="44" fillId="0" borderId="10" xfId="5" applyNumberFormat="1" applyFont="1" applyBorder="1"/>
    <xf numFmtId="41" fontId="45" fillId="0" borderId="0" xfId="5" applyNumberFormat="1" applyFont="1"/>
    <xf numFmtId="41" fontId="45" fillId="0" borderId="7" xfId="5" applyNumberFormat="1" applyFont="1" applyBorder="1"/>
    <xf numFmtId="41" fontId="44" fillId="0" borderId="8" xfId="5" applyNumberFormat="1" applyFont="1" applyBorder="1" applyAlignment="1">
      <alignment wrapText="1"/>
    </xf>
    <xf numFmtId="41" fontId="44" fillId="0" borderId="9" xfId="5" applyNumberFormat="1" applyFont="1" applyBorder="1" applyAlignment="1">
      <alignment wrapText="1"/>
    </xf>
    <xf numFmtId="41" fontId="44" fillId="0" borderId="7" xfId="5" applyNumberFormat="1" applyFont="1" applyBorder="1" applyAlignment="1">
      <alignment wrapText="1"/>
    </xf>
    <xf numFmtId="3" fontId="44" fillId="0" borderId="9" xfId="5" applyNumberFormat="1" applyFont="1" applyBorder="1"/>
    <xf numFmtId="41" fontId="44" fillId="0" borderId="0" xfId="5" applyNumberFormat="1" applyFont="1"/>
    <xf numFmtId="41" fontId="46" fillId="0" borderId="0" xfId="5" applyNumberFormat="1" applyFont="1"/>
    <xf numFmtId="41" fontId="45" fillId="0" borderId="12" xfId="5" applyNumberFormat="1" applyFont="1" applyBorder="1"/>
    <xf numFmtId="0" fontId="47" fillId="0" borderId="0" xfId="5" applyFont="1" applyFill="1" applyAlignment="1">
      <alignment horizontal="center" vertical="center"/>
    </xf>
    <xf numFmtId="0" fontId="48" fillId="0" borderId="0" xfId="5" applyFont="1" applyFill="1"/>
    <xf numFmtId="0" fontId="49" fillId="0" borderId="0" xfId="5" applyFont="1" applyFill="1" applyAlignment="1">
      <alignment horizontal="left" vertical="center"/>
    </xf>
    <xf numFmtId="0" fontId="50" fillId="0" borderId="0" xfId="5" applyFont="1" applyFill="1" applyAlignment="1">
      <alignment horizontal="center" vertical="center"/>
    </xf>
    <xf numFmtId="0" fontId="51" fillId="0" borderId="7" xfId="5" applyFont="1" applyBorder="1" applyAlignment="1">
      <alignment horizontal="center" wrapText="1"/>
    </xf>
    <xf numFmtId="0" fontId="51" fillId="0" borderId="0" xfId="5" applyFont="1" applyAlignment="1">
      <alignment horizontal="center" wrapText="1"/>
    </xf>
    <xf numFmtId="41" fontId="51" fillId="0" borderId="7" xfId="5" applyNumberFormat="1" applyFont="1" applyBorder="1" applyAlignment="1">
      <alignment horizontal="center" wrapText="1"/>
    </xf>
    <xf numFmtId="41" fontId="52" fillId="0" borderId="7" xfId="5" applyNumberFormat="1" applyFont="1" applyBorder="1"/>
    <xf numFmtId="41" fontId="51" fillId="0" borderId="0" xfId="5" applyNumberFormat="1" applyFont="1" applyAlignment="1">
      <alignment horizontal="center" wrapText="1"/>
    </xf>
    <xf numFmtId="41" fontId="52" fillId="0" borderId="8" xfId="5" applyNumberFormat="1" applyFont="1" applyBorder="1"/>
    <xf numFmtId="41" fontId="52" fillId="0" borderId="9" xfId="5" applyNumberFormat="1" applyFont="1" applyBorder="1"/>
    <xf numFmtId="41" fontId="52" fillId="0" borderId="10" xfId="5" applyNumberFormat="1" applyFont="1" applyBorder="1"/>
    <xf numFmtId="41" fontId="51" fillId="0" borderId="0" xfId="5" applyNumberFormat="1" applyFont="1"/>
    <xf numFmtId="41" fontId="51" fillId="0" borderId="7" xfId="5" applyNumberFormat="1" applyFont="1" applyBorder="1"/>
    <xf numFmtId="41" fontId="52" fillId="0" borderId="8" xfId="5" applyNumberFormat="1" applyFont="1" applyBorder="1" applyAlignment="1">
      <alignment wrapText="1"/>
    </xf>
    <xf numFmtId="41" fontId="52" fillId="0" borderId="9" xfId="5" applyNumberFormat="1" applyFont="1" applyBorder="1" applyAlignment="1">
      <alignment wrapText="1"/>
    </xf>
    <xf numFmtId="41" fontId="52" fillId="0" borderId="7" xfId="5" applyNumberFormat="1" applyFont="1" applyBorder="1" applyAlignment="1">
      <alignment wrapText="1"/>
    </xf>
    <xf numFmtId="41" fontId="52" fillId="0" borderId="0" xfId="5" applyNumberFormat="1" applyFont="1"/>
    <xf numFmtId="41" fontId="53" fillId="0" borderId="0" xfId="5" applyNumberFormat="1" applyFont="1"/>
    <xf numFmtId="41" fontId="51" fillId="0" borderId="12" xfId="5" applyNumberFormat="1" applyFont="1" applyBorder="1"/>
    <xf numFmtId="0" fontId="52" fillId="0" borderId="0" xfId="5" applyFont="1"/>
    <xf numFmtId="0" fontId="7" fillId="0" borderId="0" xfId="0" applyFont="1" applyAlignment="1">
      <alignment horizontal="right" vertical="top"/>
    </xf>
    <xf numFmtId="0" fontId="0" fillId="0" borderId="0" xfId="0"/>
    <xf numFmtId="0" fontId="16" fillId="8" borderId="0" xfId="0" applyFont="1" applyFill="1" applyAlignment="1">
      <alignment vertical="center"/>
    </xf>
    <xf numFmtId="0" fontId="0" fillId="14" borderId="0" xfId="0" applyFill="1"/>
    <xf numFmtId="0" fontId="0" fillId="5" borderId="0" xfId="0" applyFill="1"/>
    <xf numFmtId="0" fontId="0" fillId="7" borderId="0" xfId="0" applyFill="1"/>
    <xf numFmtId="0" fontId="0" fillId="0" borderId="0" xfId="0"/>
    <xf numFmtId="0" fontId="54" fillId="0" borderId="0" xfId="5" applyFont="1" applyFill="1"/>
    <xf numFmtId="0" fontId="54" fillId="0" borderId="0" xfId="5" applyFont="1"/>
    <xf numFmtId="0" fontId="55" fillId="0" borderId="7" xfId="5" applyFont="1" applyBorder="1" applyAlignment="1">
      <alignment horizontal="center" wrapText="1"/>
    </xf>
    <xf numFmtId="0" fontId="55" fillId="0" borderId="0" xfId="5" applyFont="1" applyAlignment="1">
      <alignment horizontal="center" wrapText="1"/>
    </xf>
    <xf numFmtId="41" fontId="54" fillId="0" borderId="7" xfId="5" applyNumberFormat="1" applyFont="1" applyBorder="1"/>
    <xf numFmtId="41" fontId="55" fillId="0" borderId="0" xfId="5" applyNumberFormat="1" applyFont="1" applyAlignment="1">
      <alignment horizontal="center" wrapText="1"/>
    </xf>
    <xf numFmtId="41" fontId="54" fillId="0" borderId="8" xfId="5" applyNumberFormat="1" applyFont="1" applyBorder="1"/>
    <xf numFmtId="41" fontId="54" fillId="0" borderId="9" xfId="5" applyNumberFormat="1" applyFont="1" applyBorder="1"/>
    <xf numFmtId="41" fontId="54" fillId="0" borderId="10" xfId="5" applyNumberFormat="1" applyFont="1" applyBorder="1"/>
    <xf numFmtId="41" fontId="55" fillId="0" borderId="0" xfId="5" applyNumberFormat="1" applyFont="1"/>
    <xf numFmtId="41" fontId="55" fillId="0" borderId="7" xfId="5" applyNumberFormat="1" applyFont="1" applyBorder="1"/>
    <xf numFmtId="41" fontId="54" fillId="0" borderId="8" xfId="5" applyNumberFormat="1" applyFont="1" applyBorder="1" applyAlignment="1">
      <alignment wrapText="1"/>
    </xf>
    <xf numFmtId="41" fontId="54" fillId="0" borderId="9" xfId="5" applyNumberFormat="1" applyFont="1" applyBorder="1" applyAlignment="1">
      <alignment wrapText="1"/>
    </xf>
    <xf numFmtId="41" fontId="54" fillId="0" borderId="7" xfId="5" applyNumberFormat="1" applyFont="1" applyBorder="1" applyAlignment="1">
      <alignment wrapText="1"/>
    </xf>
    <xf numFmtId="3" fontId="54" fillId="0" borderId="9" xfId="5" applyNumberFormat="1" applyFont="1" applyBorder="1"/>
    <xf numFmtId="41" fontId="54" fillId="0" borderId="0" xfId="5" applyNumberFormat="1" applyFont="1"/>
    <xf numFmtId="41" fontId="56" fillId="0" borderId="0" xfId="5" applyNumberFormat="1" applyFont="1"/>
    <xf numFmtId="41" fontId="55" fillId="0" borderId="12" xfId="5" applyNumberFormat="1" applyFont="1" applyBorder="1"/>
    <xf numFmtId="0" fontId="57" fillId="0" borderId="0" xfId="5" applyFont="1" applyFill="1"/>
    <xf numFmtId="0" fontId="57" fillId="0" borderId="0" xfId="5" applyFont="1"/>
    <xf numFmtId="0" fontId="58" fillId="0" borderId="7" xfId="5" applyFont="1" applyBorder="1" applyAlignment="1">
      <alignment horizontal="center" wrapText="1"/>
    </xf>
    <xf numFmtId="0" fontId="58" fillId="0" borderId="0" xfId="5" applyFont="1" applyAlignment="1">
      <alignment horizontal="center" wrapText="1"/>
    </xf>
    <xf numFmtId="41" fontId="57" fillId="0" borderId="7" xfId="5" applyNumberFormat="1" applyFont="1" applyBorder="1"/>
    <xf numFmtId="41" fontId="58" fillId="0" borderId="0" xfId="5" applyNumberFormat="1" applyFont="1" applyAlignment="1">
      <alignment horizontal="center" wrapText="1"/>
    </xf>
    <xf numFmtId="41" fontId="57" fillId="0" borderId="8" xfId="5" applyNumberFormat="1" applyFont="1" applyBorder="1"/>
    <xf numFmtId="41" fontId="57" fillId="0" borderId="9" xfId="5" applyNumberFormat="1" applyFont="1" applyBorder="1"/>
    <xf numFmtId="41" fontId="57" fillId="0" borderId="10" xfId="5" applyNumberFormat="1" applyFont="1" applyBorder="1"/>
    <xf numFmtId="41" fontId="58" fillId="0" borderId="0" xfId="5" applyNumberFormat="1" applyFont="1"/>
    <xf numFmtId="41" fontId="58" fillId="0" borderId="7" xfId="5" applyNumberFormat="1" applyFont="1" applyBorder="1"/>
    <xf numFmtId="41" fontId="57" fillId="0" borderId="8" xfId="5" applyNumberFormat="1" applyFont="1" applyBorder="1" applyAlignment="1">
      <alignment wrapText="1"/>
    </xf>
    <xf numFmtId="41" fontId="57" fillId="0" borderId="9" xfId="5" applyNumberFormat="1" applyFont="1" applyBorder="1" applyAlignment="1">
      <alignment wrapText="1"/>
    </xf>
    <xf numFmtId="41" fontId="57" fillId="0" borderId="7" xfId="5" applyNumberFormat="1" applyFont="1" applyBorder="1" applyAlignment="1">
      <alignment wrapText="1"/>
    </xf>
    <xf numFmtId="41" fontId="57" fillId="0" borderId="0" xfId="5" applyNumberFormat="1" applyFont="1"/>
    <xf numFmtId="41" fontId="59" fillId="0" borderId="0" xfId="5" applyNumberFormat="1" applyFont="1"/>
    <xf numFmtId="41" fontId="58" fillId="0" borderId="12" xfId="5" applyNumberFormat="1" applyFont="1" applyBorder="1"/>
    <xf numFmtId="41" fontId="0" fillId="0" borderId="0" xfId="0" applyNumberFormat="1"/>
    <xf numFmtId="167" fontId="0" fillId="0" borderId="0" xfId="0" applyNumberFormat="1"/>
    <xf numFmtId="167" fontId="26" fillId="0" borderId="0" xfId="2" applyNumberFormat="1" applyFont="1"/>
    <xf numFmtId="167" fontId="58" fillId="0" borderId="7" xfId="2" applyNumberFormat="1" applyFont="1" applyBorder="1" applyAlignment="1">
      <alignment horizontal="center" wrapText="1"/>
    </xf>
    <xf numFmtId="167" fontId="58" fillId="0" borderId="0" xfId="2" applyNumberFormat="1" applyFont="1"/>
    <xf numFmtId="167" fontId="60" fillId="0" borderId="8" xfId="2" applyNumberFormat="1" applyFont="1" applyBorder="1"/>
    <xf numFmtId="167" fontId="60" fillId="0" borderId="9" xfId="2" applyNumberFormat="1" applyFont="1" applyBorder="1"/>
    <xf numFmtId="167" fontId="60" fillId="0" borderId="7" xfId="2" applyNumberFormat="1" applyFont="1" applyBorder="1"/>
    <xf numFmtId="167" fontId="61" fillId="0" borderId="0" xfId="2" applyNumberFormat="1" applyFont="1"/>
    <xf numFmtId="167" fontId="60" fillId="0" borderId="0" xfId="2" applyNumberFormat="1" applyFont="1"/>
    <xf numFmtId="167" fontId="61" fillId="0" borderId="12" xfId="2" applyNumberFormat="1" applyFont="1" applyBorder="1" applyAlignment="1">
      <alignment vertical="center"/>
    </xf>
    <xf numFmtId="167" fontId="60" fillId="0" borderId="13" xfId="2" applyNumberFormat="1" applyFont="1" applyBorder="1"/>
    <xf numFmtId="167" fontId="61" fillId="0" borderId="12" xfId="2" applyNumberFormat="1" applyFont="1" applyBorder="1"/>
    <xf numFmtId="167" fontId="60" fillId="0" borderId="12" xfId="2" applyNumberFormat="1" applyFont="1" applyBorder="1"/>
    <xf numFmtId="167" fontId="57" fillId="0" borderId="0" xfId="2" applyNumberFormat="1" applyFont="1"/>
    <xf numFmtId="0" fontId="6" fillId="23" borderId="0" xfId="0" applyFont="1" applyFill="1" applyAlignment="1">
      <alignment horizontal="left" vertical="top"/>
    </xf>
    <xf numFmtId="165" fontId="6" fillId="23" borderId="0" xfId="0" applyNumberFormat="1" applyFont="1" applyFill="1" applyAlignment="1">
      <alignment horizontal="right" vertical="top"/>
    </xf>
    <xf numFmtId="0" fontId="6" fillId="24" borderId="0" xfId="0" applyFont="1" applyFill="1" applyAlignment="1">
      <alignment horizontal="left" vertical="top"/>
    </xf>
    <xf numFmtId="165" fontId="6" fillId="24" borderId="0" xfId="0" applyNumberFormat="1" applyFont="1" applyFill="1" applyAlignment="1">
      <alignment horizontal="right" vertical="top"/>
    </xf>
    <xf numFmtId="0" fontId="6" fillId="9" borderId="0" xfId="0" applyFont="1" applyFill="1" applyAlignment="1">
      <alignment horizontal="left" vertical="top"/>
    </xf>
    <xf numFmtId="167" fontId="62" fillId="0" borderId="0" xfId="7" applyNumberFormat="1" applyFont="1"/>
    <xf numFmtId="167" fontId="44" fillId="0" borderId="0" xfId="7" applyNumberFormat="1" applyFont="1" applyFill="1" applyAlignment="1">
      <alignment vertical="center"/>
    </xf>
    <xf numFmtId="167" fontId="44" fillId="0" borderId="8" xfId="7" applyNumberFormat="1" applyFont="1" applyFill="1" applyBorder="1"/>
    <xf numFmtId="167" fontId="44" fillId="0" borderId="9" xfId="7" applyNumberFormat="1" applyFont="1" applyFill="1" applyBorder="1"/>
    <xf numFmtId="41" fontId="45" fillId="0" borderId="0" xfId="7" applyNumberFormat="1" applyFont="1" applyFill="1" applyAlignment="1">
      <alignment horizontal="right"/>
    </xf>
    <xf numFmtId="167" fontId="44" fillId="0" borderId="0" xfId="7" applyNumberFormat="1" applyFont="1" applyFill="1"/>
    <xf numFmtId="167" fontId="44" fillId="0" borderId="7" xfId="7" applyNumberFormat="1" applyFont="1" applyFill="1" applyBorder="1"/>
    <xf numFmtId="167" fontId="45" fillId="0" borderId="0" xfId="7" applyNumberFormat="1" applyFont="1" applyFill="1"/>
    <xf numFmtId="41" fontId="45" fillId="0" borderId="7" xfId="7" applyNumberFormat="1" applyFont="1" applyFill="1" applyBorder="1" applyAlignment="1">
      <alignment horizontal="right"/>
    </xf>
    <xf numFmtId="167" fontId="45" fillId="0" borderId="0" xfId="7" applyNumberFormat="1" applyFont="1"/>
    <xf numFmtId="167" fontId="44" fillId="18" borderId="0" xfId="7" applyNumberFormat="1" applyFont="1" applyFill="1"/>
    <xf numFmtId="167" fontId="44" fillId="0" borderId="0" xfId="7" applyNumberFormat="1" applyFont="1"/>
    <xf numFmtId="9" fontId="13" fillId="0" borderId="0" xfId="1" applyFont="1"/>
    <xf numFmtId="9" fontId="57" fillId="0" borderId="0" xfId="1" applyFont="1" applyFill="1" applyAlignment="1">
      <alignment vertical="center"/>
    </xf>
    <xf numFmtId="9" fontId="58" fillId="0" borderId="0" xfId="1" applyFont="1" applyFill="1" applyAlignment="1">
      <alignment horizontal="right"/>
    </xf>
    <xf numFmtId="9" fontId="57" fillId="0" borderId="0" xfId="1" applyFont="1" applyFill="1"/>
    <xf numFmtId="9" fontId="58" fillId="0" borderId="0" xfId="1" applyFont="1" applyFill="1"/>
    <xf numFmtId="9" fontId="58" fillId="0" borderId="7" xfId="1" applyFont="1" applyFill="1" applyBorder="1" applyAlignment="1">
      <alignment horizontal="right"/>
    </xf>
    <xf numFmtId="9" fontId="58" fillId="0" borderId="0" xfId="1" applyFont="1"/>
    <xf numFmtId="9" fontId="58" fillId="0" borderId="12" xfId="1" applyFont="1" applyBorder="1"/>
    <xf numFmtId="9" fontId="57" fillId="18" borderId="0" xfId="1" applyFont="1" applyFill="1"/>
    <xf numFmtId="9" fontId="57" fillId="0" borderId="0" xfId="1" applyFont="1"/>
    <xf numFmtId="9" fontId="63" fillId="0" borderId="0" xfId="1" applyFont="1" applyAlignment="1">
      <alignment horizontal="left" vertical="top"/>
    </xf>
    <xf numFmtId="167" fontId="64" fillId="0" borderId="0" xfId="7" applyNumberFormat="1" applyFont="1"/>
    <xf numFmtId="0" fontId="65" fillId="0" borderId="7" xfId="5" applyFont="1" applyBorder="1" applyAlignment="1">
      <alignment horizontal="center" wrapText="1"/>
    </xf>
    <xf numFmtId="167" fontId="66" fillId="0" borderId="0" xfId="7" applyNumberFormat="1" applyFont="1" applyFill="1" applyAlignment="1">
      <alignment vertical="center"/>
    </xf>
    <xf numFmtId="167" fontId="66" fillId="0" borderId="8" xfId="7" applyNumberFormat="1" applyFont="1" applyFill="1" applyBorder="1"/>
    <xf numFmtId="167" fontId="66" fillId="0" borderId="9" xfId="7" applyNumberFormat="1" applyFont="1" applyFill="1" applyBorder="1"/>
    <xf numFmtId="41" fontId="66" fillId="0" borderId="9" xfId="8" applyNumberFormat="1" applyFont="1" applyBorder="1" applyAlignment="1">
      <alignment horizontal="center"/>
    </xf>
    <xf numFmtId="41" fontId="66" fillId="0" borderId="9" xfId="8" applyNumberFormat="1" applyFont="1" applyBorder="1"/>
    <xf numFmtId="41" fontId="66" fillId="0" borderId="7" xfId="8" applyNumberFormat="1" applyFont="1" applyBorder="1"/>
    <xf numFmtId="41" fontId="65" fillId="0" borderId="0" xfId="7" applyNumberFormat="1" applyFont="1" applyFill="1" applyAlignment="1">
      <alignment horizontal="right"/>
    </xf>
    <xf numFmtId="167" fontId="66" fillId="0" borderId="0" xfId="7" applyNumberFormat="1" applyFont="1" applyFill="1"/>
    <xf numFmtId="167" fontId="66" fillId="0" borderId="7" xfId="7" applyNumberFormat="1" applyFont="1" applyFill="1" applyBorder="1"/>
    <xf numFmtId="167" fontId="65" fillId="0" borderId="0" xfId="7" applyNumberFormat="1" applyFont="1" applyFill="1"/>
    <xf numFmtId="41" fontId="66" fillId="0" borderId="8" xfId="8" applyNumberFormat="1" applyFont="1" applyBorder="1"/>
    <xf numFmtId="41" fontId="65" fillId="0" borderId="7" xfId="7" applyNumberFormat="1" applyFont="1" applyFill="1" applyBorder="1" applyAlignment="1">
      <alignment horizontal="right"/>
    </xf>
    <xf numFmtId="167" fontId="67" fillId="0" borderId="0" xfId="7" applyNumberFormat="1" applyFont="1"/>
    <xf numFmtId="167" fontId="65" fillId="0" borderId="0" xfId="7" applyNumberFormat="1" applyFont="1"/>
    <xf numFmtId="167" fontId="65" fillId="0" borderId="7" xfId="7" applyNumberFormat="1" applyFont="1" applyBorder="1"/>
    <xf numFmtId="167" fontId="66" fillId="18" borderId="0" xfId="7" applyNumberFormat="1" applyFont="1" applyFill="1"/>
    <xf numFmtId="167" fontId="66" fillId="0" borderId="0" xfId="7" applyNumberFormat="1" applyFont="1"/>
    <xf numFmtId="167" fontId="57" fillId="0" borderId="8" xfId="2" applyNumberFormat="1" applyFont="1" applyFill="1" applyBorder="1"/>
    <xf numFmtId="167" fontId="57" fillId="0" borderId="9" xfId="2" applyNumberFormat="1" applyFont="1" applyFill="1" applyBorder="1"/>
    <xf numFmtId="167" fontId="57" fillId="0" borderId="9" xfId="2" applyNumberFormat="1" applyFont="1" applyBorder="1" applyAlignment="1">
      <alignment horizontal="right"/>
    </xf>
    <xf numFmtId="167" fontId="13" fillId="0" borderId="0" xfId="2" applyNumberFormat="1" applyFont="1"/>
    <xf numFmtId="167" fontId="57" fillId="0" borderId="0" xfId="2" applyNumberFormat="1" applyFont="1" applyFill="1" applyAlignment="1">
      <alignment vertical="center"/>
    </xf>
    <xf numFmtId="167" fontId="58" fillId="0" borderId="0" xfId="2" applyNumberFormat="1" applyFont="1" applyFill="1" applyAlignment="1">
      <alignment horizontal="right"/>
    </xf>
    <xf numFmtId="167" fontId="57" fillId="0" borderId="0" xfId="2" applyNumberFormat="1" applyFont="1" applyFill="1"/>
    <xf numFmtId="167" fontId="57" fillId="0" borderId="7" xfId="2" applyNumberFormat="1" applyFont="1" applyFill="1" applyBorder="1"/>
    <xf numFmtId="167" fontId="58" fillId="0" borderId="0" xfId="2" applyNumberFormat="1" applyFont="1" applyFill="1"/>
    <xf numFmtId="167" fontId="57" fillId="0" borderId="8" xfId="2" applyNumberFormat="1" applyFont="1" applyBorder="1"/>
    <xf numFmtId="167" fontId="58" fillId="0" borderId="7" xfId="2" applyNumberFormat="1" applyFont="1" applyFill="1" applyBorder="1" applyAlignment="1">
      <alignment horizontal="right"/>
    </xf>
    <xf numFmtId="167" fontId="59" fillId="0" borderId="0" xfId="2" applyNumberFormat="1" applyFont="1"/>
    <xf numFmtId="167" fontId="58" fillId="0" borderId="7" xfId="2" applyNumberFormat="1" applyFont="1" applyBorder="1"/>
    <xf numFmtId="167" fontId="57" fillId="18" borderId="0" xfId="2" applyNumberFormat="1" applyFont="1" applyFill="1"/>
    <xf numFmtId="169" fontId="41" fillId="0" borderId="12" xfId="8" applyNumberFormat="1" applyFont="1" applyBorder="1"/>
    <xf numFmtId="169" fontId="58" fillId="0" borderId="12" xfId="2" applyNumberFormat="1" applyFont="1" applyBorder="1"/>
    <xf numFmtId="169" fontId="45" fillId="0" borderId="12" xfId="8" applyNumberFormat="1" applyFont="1" applyBorder="1"/>
    <xf numFmtId="167" fontId="57" fillId="0" borderId="9" xfId="2" applyNumberFormat="1" applyFont="1" applyFill="1" applyBorder="1" applyAlignment="1">
      <alignment horizontal="right"/>
    </xf>
    <xf numFmtId="167" fontId="57" fillId="0" borderId="7" xfId="2" applyNumberFormat="1" applyFont="1" applyBorder="1" applyAlignment="1">
      <alignment horizontal="right"/>
    </xf>
    <xf numFmtId="167" fontId="63" fillId="0" borderId="0" xfId="2" applyNumberFormat="1" applyFont="1" applyAlignment="1">
      <alignment horizontal="left" vertical="top"/>
    </xf>
    <xf numFmtId="0" fontId="71" fillId="0" borderId="0" xfId="11" applyFont="1"/>
    <xf numFmtId="0" fontId="69" fillId="0" borderId="0" xfId="10" applyFont="1" applyAlignment="1">
      <alignment horizontal="center"/>
    </xf>
    <xf numFmtId="0" fontId="69" fillId="0" borderId="0" xfId="10" applyFont="1"/>
    <xf numFmtId="0" fontId="72" fillId="0" borderId="0" xfId="10" applyFont="1"/>
    <xf numFmtId="0" fontId="70" fillId="0" borderId="0" xfId="11"/>
    <xf numFmtId="0" fontId="75" fillId="0" borderId="16" xfId="12" applyFont="1" applyBorder="1"/>
    <xf numFmtId="49" fontId="75" fillId="0" borderId="16" xfId="12" applyNumberFormat="1" applyFont="1" applyBorder="1"/>
    <xf numFmtId="0" fontId="78" fillId="0" borderId="0" xfId="11" applyFont="1"/>
    <xf numFmtId="0" fontId="69" fillId="5" borderId="0" xfId="10" applyFont="1" applyFill="1"/>
    <xf numFmtId="167" fontId="21" fillId="6" borderId="0" xfId="2" applyNumberFormat="1" applyFont="1" applyFill="1" applyAlignment="1">
      <alignment horizontal="right" vertical="top"/>
    </xf>
    <xf numFmtId="165" fontId="0" fillId="0" borderId="0" xfId="0" applyNumberFormat="1"/>
    <xf numFmtId="0" fontId="76" fillId="0" borderId="0" xfId="0" applyFont="1"/>
    <xf numFmtId="0" fontId="0" fillId="0" borderId="17" xfId="0" applyBorder="1"/>
    <xf numFmtId="0" fontId="0" fillId="28" borderId="17" xfId="0" applyFill="1" applyBorder="1"/>
    <xf numFmtId="0" fontId="0" fillId="28" borderId="0" xfId="0" applyFill="1"/>
    <xf numFmtId="0" fontId="78" fillId="0" borderId="0" xfId="0" applyFont="1"/>
    <xf numFmtId="170" fontId="79" fillId="0" borderId="0" xfId="0" applyNumberFormat="1" applyFont="1"/>
    <xf numFmtId="0" fontId="79" fillId="0" borderId="0" xfId="0" applyFont="1"/>
    <xf numFmtId="0" fontId="13" fillId="0" borderId="0" xfId="0" applyFont="1"/>
    <xf numFmtId="0" fontId="72" fillId="0" borderId="0" xfId="8" applyFont="1"/>
    <xf numFmtId="0" fontId="1" fillId="0" borderId="0" xfId="13" quotePrefix="1" applyFont="1"/>
    <xf numFmtId="170" fontId="72" fillId="0" borderId="0" xfId="8" applyNumberFormat="1" applyFont="1"/>
    <xf numFmtId="170" fontId="72" fillId="0" borderId="0" xfId="8" applyNumberFormat="1" applyFont="1" applyAlignment="1">
      <alignment wrapText="1"/>
    </xf>
    <xf numFmtId="0" fontId="77" fillId="0" borderId="17" xfId="8" applyFont="1" applyBorder="1"/>
    <xf numFmtId="170" fontId="77" fillId="0" borderId="17" xfId="8" applyNumberFormat="1" applyFont="1" applyBorder="1"/>
    <xf numFmtId="0" fontId="77" fillId="0" borderId="0" xfId="8" applyFont="1"/>
    <xf numFmtId="170" fontId="77" fillId="0" borderId="0" xfId="8" applyNumberFormat="1" applyFont="1"/>
    <xf numFmtId="170" fontId="77" fillId="28" borderId="17" xfId="8" applyNumberFormat="1" applyFont="1" applyFill="1" applyBorder="1"/>
    <xf numFmtId="0" fontId="77" fillId="28" borderId="17" xfId="8" applyFont="1" applyFill="1" applyBorder="1"/>
    <xf numFmtId="0" fontId="73" fillId="29" borderId="17" xfId="8" applyFont="1" applyFill="1" applyBorder="1"/>
    <xf numFmtId="170" fontId="73" fillId="29" borderId="17" xfId="8" applyNumberFormat="1" applyFont="1" applyFill="1" applyBorder="1"/>
    <xf numFmtId="43" fontId="28" fillId="0" borderId="0" xfId="2" applyFont="1"/>
    <xf numFmtId="43" fontId="28" fillId="0" borderId="0" xfId="5" applyNumberFormat="1" applyFont="1"/>
    <xf numFmtId="41" fontId="44" fillId="0" borderId="9" xfId="5" applyNumberFormat="1" applyFont="1" applyFill="1" applyBorder="1"/>
    <xf numFmtId="41" fontId="54" fillId="0" borderId="9" xfId="5" applyNumberFormat="1" applyFont="1" applyFill="1" applyBorder="1"/>
    <xf numFmtId="168" fontId="14" fillId="8" borderId="0" xfId="1" applyNumberFormat="1" applyFont="1" applyFill="1" applyAlignment="1">
      <alignment vertical="center"/>
    </xf>
    <xf numFmtId="0" fontId="80" fillId="0" borderId="0" xfId="11" applyFont="1"/>
    <xf numFmtId="0" fontId="81" fillId="0" borderId="0" xfId="11" applyFont="1"/>
    <xf numFmtId="167" fontId="81" fillId="0" borderId="0" xfId="14" applyNumberFormat="1" applyFont="1"/>
    <xf numFmtId="167" fontId="80" fillId="0" borderId="0" xfId="14" applyNumberFormat="1" applyFont="1" applyFill="1" applyAlignment="1">
      <alignment wrapText="1"/>
    </xf>
    <xf numFmtId="0" fontId="82" fillId="0" borderId="0" xfId="15" applyFont="1"/>
    <xf numFmtId="167" fontId="81" fillId="0" borderId="0" xfId="14" applyNumberFormat="1" applyFont="1" applyFill="1"/>
    <xf numFmtId="167" fontId="80" fillId="0" borderId="2" xfId="14" applyNumberFormat="1" applyFont="1" applyBorder="1"/>
    <xf numFmtId="0" fontId="81" fillId="5" borderId="0" xfId="11" applyFont="1" applyFill="1"/>
    <xf numFmtId="0" fontId="72" fillId="0" borderId="0" xfId="15" applyFont="1"/>
    <xf numFmtId="170" fontId="72" fillId="0" borderId="0" xfId="15" applyNumberFormat="1" applyFont="1"/>
    <xf numFmtId="170" fontId="72" fillId="0" borderId="0" xfId="15" applyNumberFormat="1" applyFont="1" applyAlignment="1">
      <alignment wrapText="1"/>
    </xf>
    <xf numFmtId="0" fontId="77" fillId="0" borderId="17" xfId="15" applyFont="1" applyBorder="1"/>
    <xf numFmtId="170" fontId="77" fillId="0" borderId="17" xfId="15" applyNumberFormat="1" applyFont="1" applyBorder="1"/>
    <xf numFmtId="0" fontId="77" fillId="0" borderId="0" xfId="15" applyFont="1"/>
    <xf numFmtId="170" fontId="77" fillId="0" borderId="0" xfId="15" applyNumberFormat="1" applyFont="1"/>
    <xf numFmtId="0" fontId="77" fillId="28" borderId="17" xfId="15" applyFont="1" applyFill="1" applyBorder="1"/>
    <xf numFmtId="170" fontId="77" fillId="28" borderId="17" xfId="15" applyNumberFormat="1" applyFont="1" applyFill="1" applyBorder="1"/>
    <xf numFmtId="0" fontId="73" fillId="29" borderId="17" xfId="15" applyFont="1" applyFill="1" applyBorder="1"/>
    <xf numFmtId="170" fontId="73" fillId="29" borderId="17" xfId="15" applyNumberFormat="1" applyFont="1" applyFill="1" applyBorder="1"/>
    <xf numFmtId="0" fontId="80" fillId="0" borderId="0" xfId="0" applyFont="1"/>
    <xf numFmtId="0" fontId="81" fillId="0" borderId="0" xfId="0" applyFont="1"/>
    <xf numFmtId="0" fontId="80" fillId="0" borderId="0" xfId="0" applyFont="1" applyAlignment="1">
      <alignment wrapText="1"/>
    </xf>
    <xf numFmtId="0" fontId="83" fillId="0" borderId="0" xfId="0" applyFont="1" applyAlignment="1">
      <alignment horizontal="left" vertical="top" wrapText="1"/>
    </xf>
    <xf numFmtId="0" fontId="83" fillId="0" borderId="18" xfId="0" applyFont="1" applyBorder="1" applyAlignment="1">
      <alignment horizontal="left" vertical="top" wrapText="1"/>
    </xf>
    <xf numFmtId="43" fontId="81" fillId="0" borderId="0" xfId="0" applyNumberFormat="1" applyFont="1"/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43" fontId="80" fillId="0" borderId="0" xfId="0" applyNumberFormat="1" applyFont="1"/>
    <xf numFmtId="167" fontId="80" fillId="0" borderId="0" xfId="14" applyNumberFormat="1" applyFont="1"/>
    <xf numFmtId="0" fontId="26" fillId="0" borderId="0" xfId="5" applyFont="1" applyAlignment="1">
      <alignment horizontal="right"/>
    </xf>
    <xf numFmtId="0" fontId="87" fillId="5" borderId="0" xfId="0" applyFont="1" applyFill="1"/>
    <xf numFmtId="0" fontId="82" fillId="0" borderId="0" xfId="15" applyFont="1" applyFill="1"/>
    <xf numFmtId="0" fontId="81" fillId="0" borderId="0" xfId="0" applyFont="1" applyFill="1"/>
    <xf numFmtId="0" fontId="83" fillId="0" borderId="0" xfId="0" applyFont="1" applyFill="1" applyAlignment="1">
      <alignment horizontal="left" vertical="top" wrapText="1"/>
    </xf>
    <xf numFmtId="0" fontId="81" fillId="0" borderId="0" xfId="11" applyFont="1" applyFill="1"/>
    <xf numFmtId="169" fontId="68" fillId="0" borderId="0" xfId="5" applyNumberFormat="1" applyFont="1" applyAlignment="1">
      <alignment horizontal="left" vertical="top"/>
    </xf>
    <xf numFmtId="167" fontId="28" fillId="0" borderId="7" xfId="2" applyNumberFormat="1" applyFont="1" applyBorder="1" applyAlignment="1">
      <alignment horizontal="center" wrapText="1"/>
    </xf>
    <xf numFmtId="167" fontId="28" fillId="0" borderId="0" xfId="2" applyNumberFormat="1" applyFont="1"/>
    <xf numFmtId="167" fontId="36" fillId="0" borderId="8" xfId="2" applyNumberFormat="1" applyFont="1" applyBorder="1"/>
    <xf numFmtId="167" fontId="36" fillId="0" borderId="9" xfId="2" applyNumberFormat="1" applyFont="1" applyBorder="1"/>
    <xf numFmtId="167" fontId="36" fillId="0" borderId="7" xfId="2" applyNumberFormat="1" applyFont="1" applyBorder="1"/>
    <xf numFmtId="167" fontId="37" fillId="0" borderId="0" xfId="2" applyNumberFormat="1" applyFont="1"/>
    <xf numFmtId="167" fontId="36" fillId="0" borderId="0" xfId="2" applyNumberFormat="1" applyFont="1"/>
    <xf numFmtId="167" fontId="37" fillId="0" borderId="12" xfId="2" applyNumberFormat="1" applyFont="1" applyBorder="1" applyAlignment="1">
      <alignment vertical="center"/>
    </xf>
    <xf numFmtId="167" fontId="36" fillId="0" borderId="13" xfId="2" applyNumberFormat="1" applyFont="1" applyBorder="1"/>
    <xf numFmtId="167" fontId="37" fillId="0" borderId="12" xfId="2" applyNumberFormat="1" applyFont="1" applyBorder="1"/>
    <xf numFmtId="167" fontId="36" fillId="0" borderId="12" xfId="2" applyNumberFormat="1" applyFont="1" applyBorder="1"/>
    <xf numFmtId="43" fontId="29" fillId="0" borderId="0" xfId="8" applyNumberFormat="1" applyFont="1"/>
    <xf numFmtId="9" fontId="26" fillId="0" borderId="0" xfId="5" applyNumberFormat="1" applyFont="1"/>
    <xf numFmtId="0" fontId="88" fillId="0" borderId="0" xfId="5" applyFont="1" applyFill="1"/>
    <xf numFmtId="0" fontId="88" fillId="0" borderId="0" xfId="5" applyFont="1"/>
    <xf numFmtId="0" fontId="89" fillId="0" borderId="7" xfId="5" applyFont="1" applyBorder="1" applyAlignment="1">
      <alignment horizontal="center" wrapText="1"/>
    </xf>
    <xf numFmtId="0" fontId="89" fillId="0" borderId="0" xfId="5" applyFont="1" applyAlignment="1">
      <alignment horizontal="center" wrapText="1"/>
    </xf>
    <xf numFmtId="41" fontId="88" fillId="0" borderId="7" xfId="5" applyNumberFormat="1" applyFont="1" applyBorder="1"/>
    <xf numFmtId="41" fontId="89" fillId="0" borderId="0" xfId="5" applyNumberFormat="1" applyFont="1" applyAlignment="1">
      <alignment horizontal="center" wrapText="1"/>
    </xf>
    <xf numFmtId="41" fontId="88" fillId="0" borderId="8" xfId="5" applyNumberFormat="1" applyFont="1" applyBorder="1"/>
    <xf numFmtId="41" fontId="88" fillId="0" borderId="9" xfId="5" applyNumberFormat="1" applyFont="1" applyBorder="1"/>
    <xf numFmtId="41" fontId="88" fillId="0" borderId="10" xfId="5" applyNumberFormat="1" applyFont="1" applyBorder="1"/>
    <xf numFmtId="41" fontId="89" fillId="0" borderId="0" xfId="5" applyNumberFormat="1" applyFont="1"/>
    <xf numFmtId="41" fontId="89" fillId="0" borderId="7" xfId="5" applyNumberFormat="1" applyFont="1" applyBorder="1"/>
    <xf numFmtId="41" fontId="88" fillId="0" borderId="8" xfId="5" applyNumberFormat="1" applyFont="1" applyBorder="1" applyAlignment="1">
      <alignment wrapText="1"/>
    </xf>
    <xf numFmtId="41" fontId="88" fillId="0" borderId="9" xfId="5" applyNumberFormat="1" applyFont="1" applyBorder="1" applyAlignment="1">
      <alignment wrapText="1"/>
    </xf>
    <xf numFmtId="41" fontId="88" fillId="0" borderId="7" xfId="5" applyNumberFormat="1" applyFont="1" applyBorder="1" applyAlignment="1">
      <alignment wrapText="1"/>
    </xf>
    <xf numFmtId="41" fontId="88" fillId="0" borderId="9" xfId="5" applyNumberFormat="1" applyFont="1" applyFill="1" applyBorder="1"/>
    <xf numFmtId="3" fontId="88" fillId="0" borderId="9" xfId="5" applyNumberFormat="1" applyFont="1" applyBorder="1"/>
    <xf numFmtId="41" fontId="88" fillId="0" borderId="0" xfId="5" applyNumberFormat="1" applyFont="1"/>
    <xf numFmtId="41" fontId="90" fillId="0" borderId="0" xfId="5" applyNumberFormat="1" applyFont="1"/>
    <xf numFmtId="41" fontId="26" fillId="0" borderId="0" xfId="5" applyNumberFormat="1" applyFont="1" applyBorder="1"/>
    <xf numFmtId="41" fontId="28" fillId="0" borderId="2" xfId="5" applyNumberFormat="1" applyFont="1" applyBorder="1"/>
    <xf numFmtId="0" fontId="45" fillId="0" borderId="0" xfId="5" applyFont="1"/>
    <xf numFmtId="168" fontId="45" fillId="0" borderId="0" xfId="5" applyNumberFormat="1" applyFont="1"/>
    <xf numFmtId="43" fontId="26" fillId="0" borderId="0" xfId="2" applyFont="1"/>
    <xf numFmtId="43" fontId="26" fillId="0" borderId="2" xfId="2" applyFont="1" applyBorder="1"/>
    <xf numFmtId="43" fontId="51" fillId="0" borderId="2" xfId="5" applyNumberFormat="1" applyFont="1" applyBorder="1"/>
    <xf numFmtId="41" fontId="41" fillId="0" borderId="0" xfId="5" applyNumberFormat="1" applyFont="1"/>
    <xf numFmtId="42" fontId="29" fillId="0" borderId="0" xfId="5" applyNumberFormat="1" applyFont="1"/>
    <xf numFmtId="41" fontId="29" fillId="0" borderId="0" xfId="5" applyNumberFormat="1" applyFont="1"/>
    <xf numFmtId="167" fontId="41" fillId="0" borderId="2" xfId="2" applyNumberFormat="1" applyFont="1" applyBorder="1"/>
    <xf numFmtId="167" fontId="29" fillId="0" borderId="0" xfId="5" applyNumberFormat="1" applyFont="1"/>
    <xf numFmtId="0" fontId="29" fillId="0" borderId="0" xfId="5" applyFont="1"/>
    <xf numFmtId="167" fontId="29" fillId="0" borderId="0" xfId="2" applyNumberFormat="1" applyFont="1"/>
    <xf numFmtId="167" fontId="29" fillId="0" borderId="0" xfId="2" applyNumberFormat="1" applyFont="1" applyAlignment="1">
      <alignment horizontal="right"/>
    </xf>
    <xf numFmtId="169" fontId="45" fillId="0" borderId="5" xfId="4" applyNumberFormat="1" applyFont="1" applyBorder="1"/>
    <xf numFmtId="169" fontId="45" fillId="0" borderId="0" xfId="4" applyNumberFormat="1" applyFont="1"/>
    <xf numFmtId="169" fontId="45" fillId="9" borderId="5" xfId="4" applyNumberFormat="1" applyFont="1" applyFill="1" applyBorder="1"/>
    <xf numFmtId="0" fontId="36" fillId="0" borderId="0" xfId="0" applyFont="1"/>
    <xf numFmtId="0" fontId="37" fillId="0" borderId="0" xfId="0" applyFont="1"/>
    <xf numFmtId="0" fontId="37" fillId="30" borderId="0" xfId="0" applyFont="1" applyFill="1"/>
    <xf numFmtId="0" fontId="36" fillId="0" borderId="0" xfId="5" applyFont="1" applyFill="1"/>
    <xf numFmtId="167" fontId="36" fillId="0" borderId="9" xfId="2" applyNumberFormat="1" applyFont="1" applyFill="1" applyBorder="1"/>
    <xf numFmtId="167" fontId="91" fillId="0" borderId="9" xfId="2" applyNumberFormat="1" applyFont="1" applyFill="1" applyBorder="1"/>
    <xf numFmtId="167" fontId="61" fillId="0" borderId="12" xfId="2" applyNumberFormat="1" applyFont="1" applyFill="1" applyBorder="1"/>
    <xf numFmtId="167" fontId="37" fillId="0" borderId="12" xfId="2" applyNumberFormat="1" applyFont="1" applyFill="1" applyBorder="1"/>
    <xf numFmtId="0" fontId="26" fillId="0" borderId="0" xfId="5" applyFont="1" applyFill="1"/>
    <xf numFmtId="0" fontId="41" fillId="0" borderId="7" xfId="5" applyFont="1" applyBorder="1" applyAlignment="1">
      <alignment horizontal="center" wrapText="1"/>
    </xf>
    <xf numFmtId="0" fontId="41" fillId="0" borderId="0" xfId="5" applyFont="1"/>
    <xf numFmtId="41" fontId="91" fillId="0" borderId="8" xfId="5" applyNumberFormat="1" applyFont="1" applyBorder="1"/>
    <xf numFmtId="41" fontId="91" fillId="0" borderId="9" xfId="5" applyNumberFormat="1" applyFont="1" applyBorder="1"/>
    <xf numFmtId="41" fontId="91" fillId="0" borderId="7" xfId="5" applyNumberFormat="1" applyFont="1" applyBorder="1"/>
    <xf numFmtId="41" fontId="92" fillId="0" borderId="0" xfId="5" applyNumberFormat="1" applyFont="1"/>
    <xf numFmtId="0" fontId="91" fillId="0" borderId="0" xfId="5" applyFont="1"/>
    <xf numFmtId="167" fontId="91" fillId="0" borderId="0" xfId="7" applyNumberFormat="1" applyFont="1"/>
    <xf numFmtId="41" fontId="91" fillId="0" borderId="0" xfId="5" applyNumberFormat="1" applyFont="1"/>
    <xf numFmtId="0" fontId="91" fillId="0" borderId="7" xfId="5" applyFont="1" applyBorder="1"/>
    <xf numFmtId="42" fontId="92" fillId="0" borderId="12" xfId="5" applyNumberFormat="1" applyFont="1" applyBorder="1" applyAlignment="1">
      <alignment vertical="center"/>
    </xf>
    <xf numFmtId="3" fontId="91" fillId="0" borderId="8" xfId="5" applyNumberFormat="1" applyFont="1" applyBorder="1"/>
    <xf numFmtId="3" fontId="91" fillId="0" borderId="9" xfId="5" applyNumberFormat="1" applyFont="1" applyBorder="1"/>
    <xf numFmtId="3" fontId="91" fillId="0" borderId="13" xfId="5" applyNumberFormat="1" applyFont="1" applyBorder="1"/>
    <xf numFmtId="41" fontId="92" fillId="0" borderId="12" xfId="5" applyNumberFormat="1" applyFont="1" applyBorder="1"/>
    <xf numFmtId="0" fontId="91" fillId="0" borderId="12" xfId="5" applyFont="1" applyBorder="1"/>
    <xf numFmtId="42" fontId="92" fillId="0" borderId="12" xfId="5" applyNumberFormat="1" applyFont="1" applyBorder="1"/>
    <xf numFmtId="169" fontId="41" fillId="0" borderId="0" xfId="4" applyNumberFormat="1" applyFont="1"/>
    <xf numFmtId="41" fontId="93" fillId="0" borderId="8" xfId="5" applyNumberFormat="1" applyFont="1" applyBorder="1"/>
    <xf numFmtId="41" fontId="93" fillId="0" borderId="9" xfId="5" applyNumberFormat="1" applyFont="1" applyBorder="1"/>
    <xf numFmtId="41" fontId="93" fillId="0" borderId="7" xfId="5" applyNumberFormat="1" applyFont="1" applyBorder="1"/>
    <xf numFmtId="41" fontId="94" fillId="0" borderId="0" xfId="5" applyNumberFormat="1" applyFont="1"/>
    <xf numFmtId="0" fontId="93" fillId="0" borderId="0" xfId="5" applyFont="1"/>
    <xf numFmtId="167" fontId="93" fillId="0" borderId="0" xfId="2" applyNumberFormat="1" applyFont="1"/>
    <xf numFmtId="41" fontId="93" fillId="0" borderId="0" xfId="5" applyNumberFormat="1" applyFont="1"/>
    <xf numFmtId="0" fontId="93" fillId="0" borderId="7" xfId="5" applyFont="1" applyBorder="1"/>
    <xf numFmtId="42" fontId="94" fillId="0" borderId="12" xfId="5" applyNumberFormat="1" applyFont="1" applyBorder="1" applyAlignment="1">
      <alignment vertical="center"/>
    </xf>
    <xf numFmtId="3" fontId="93" fillId="0" borderId="8" xfId="5" applyNumberFormat="1" applyFont="1" applyBorder="1"/>
    <xf numFmtId="3" fontId="93" fillId="0" borderId="9" xfId="5" applyNumberFormat="1" applyFont="1" applyBorder="1"/>
    <xf numFmtId="3" fontId="93" fillId="0" borderId="13" xfId="5" applyNumberFormat="1" applyFont="1" applyBorder="1"/>
    <xf numFmtId="41" fontId="94" fillId="0" borderId="12" xfId="5" applyNumberFormat="1" applyFont="1" applyFill="1" applyBorder="1"/>
    <xf numFmtId="0" fontId="93" fillId="0" borderId="12" xfId="5" applyFont="1" applyBorder="1"/>
    <xf numFmtId="167" fontId="94" fillId="0" borderId="12" xfId="2" applyNumberFormat="1" applyFont="1" applyFill="1" applyBorder="1"/>
    <xf numFmtId="42" fontId="44" fillId="0" borderId="0" xfId="5" applyNumberFormat="1" applyFont="1"/>
    <xf numFmtId="167" fontId="45" fillId="0" borderId="2" xfId="2" applyNumberFormat="1" applyFont="1" applyBorder="1"/>
    <xf numFmtId="167" fontId="44" fillId="0" borderId="0" xfId="5" applyNumberFormat="1" applyFont="1"/>
    <xf numFmtId="167" fontId="44" fillId="0" borderId="0" xfId="2" applyNumberFormat="1" applyFont="1"/>
    <xf numFmtId="167" fontId="45" fillId="0" borderId="0" xfId="5" applyNumberFormat="1" applyFont="1"/>
    <xf numFmtId="41" fontId="55" fillId="0" borderId="0" xfId="5" applyNumberFormat="1" applyFont="1" applyFill="1"/>
    <xf numFmtId="41" fontId="26" fillId="0" borderId="8" xfId="5" applyNumberFormat="1" applyFont="1" applyFill="1" applyBorder="1"/>
    <xf numFmtId="41" fontId="52" fillId="0" borderId="8" xfId="5" applyNumberFormat="1" applyFont="1" applyFill="1" applyBorder="1"/>
    <xf numFmtId="41" fontId="89" fillId="0" borderId="12" xfId="5" applyNumberFormat="1" applyFont="1" applyFill="1" applyBorder="1"/>
    <xf numFmtId="9" fontId="58" fillId="0" borderId="7" xfId="1" applyFont="1" applyFill="1" applyBorder="1" applyAlignment="1">
      <alignment horizontal="center" wrapText="1"/>
    </xf>
    <xf numFmtId="167" fontId="58" fillId="0" borderId="7" xfId="2" applyNumberFormat="1" applyFont="1" applyFill="1" applyBorder="1" applyAlignment="1">
      <alignment horizontal="center" wrapText="1"/>
    </xf>
    <xf numFmtId="0" fontId="45" fillId="0" borderId="7" xfId="5" applyFont="1" applyFill="1" applyBorder="1" applyAlignment="1">
      <alignment horizontal="center" wrapText="1"/>
    </xf>
    <xf numFmtId="0" fontId="27" fillId="0" borderId="7" xfId="5" applyFont="1" applyFill="1" applyBorder="1" applyAlignment="1">
      <alignment horizontal="center" wrapText="1"/>
    </xf>
    <xf numFmtId="9" fontId="57" fillId="0" borderId="8" xfId="1" applyFont="1" applyFill="1" applyBorder="1"/>
    <xf numFmtId="9" fontId="57" fillId="0" borderId="9" xfId="1" applyFont="1" applyFill="1" applyBorder="1"/>
    <xf numFmtId="9" fontId="57" fillId="0" borderId="9" xfId="1" applyFont="1" applyFill="1" applyBorder="1" applyAlignment="1">
      <alignment horizontal="right"/>
    </xf>
    <xf numFmtId="41" fontId="44" fillId="0" borderId="9" xfId="8" applyNumberFormat="1" applyFont="1" applyFill="1" applyBorder="1" applyAlignment="1">
      <alignment horizontal="center"/>
    </xf>
    <xf numFmtId="41" fontId="29" fillId="0" borderId="9" xfId="8" applyNumberFormat="1" applyFont="1" applyFill="1" applyBorder="1" applyAlignment="1">
      <alignment horizontal="center"/>
    </xf>
    <xf numFmtId="41" fontId="44" fillId="0" borderId="9" xfId="8" applyNumberFormat="1" applyFont="1" applyFill="1" applyBorder="1"/>
    <xf numFmtId="41" fontId="29" fillId="0" borderId="9" xfId="8" applyNumberFormat="1" applyFont="1" applyFill="1" applyBorder="1"/>
    <xf numFmtId="9" fontId="57" fillId="0" borderId="7" xfId="1" applyFont="1" applyFill="1" applyBorder="1"/>
    <xf numFmtId="41" fontId="44" fillId="0" borderId="7" xfId="8" applyNumberFormat="1" applyFont="1" applyFill="1" applyBorder="1"/>
    <xf numFmtId="41" fontId="29" fillId="0" borderId="7" xfId="8" applyNumberFormat="1" applyFont="1" applyFill="1" applyBorder="1"/>
    <xf numFmtId="9" fontId="57" fillId="0" borderId="7" xfId="1" applyFont="1" applyFill="1" applyBorder="1" applyAlignment="1">
      <alignment horizontal="right"/>
    </xf>
    <xf numFmtId="41" fontId="44" fillId="0" borderId="8" xfId="8" applyNumberFormat="1" applyFont="1" applyFill="1" applyBorder="1"/>
    <xf numFmtId="41" fontId="29" fillId="0" borderId="8" xfId="8" applyNumberFormat="1" applyFont="1" applyFill="1" applyBorder="1"/>
    <xf numFmtId="9" fontId="59" fillId="0" borderId="0" xfId="1" applyFont="1" applyFill="1"/>
    <xf numFmtId="167" fontId="59" fillId="0" borderId="0" xfId="2" applyNumberFormat="1" applyFont="1" applyFill="1"/>
    <xf numFmtId="167" fontId="46" fillId="0" borderId="0" xfId="7" applyNumberFormat="1" applyFont="1" applyFill="1"/>
    <xf numFmtId="167" fontId="42" fillId="0" borderId="0" xfId="7" applyNumberFormat="1" applyFont="1" applyFill="1"/>
    <xf numFmtId="41" fontId="41" fillId="0" borderId="0" xfId="8" applyNumberFormat="1" applyFont="1" applyFill="1"/>
    <xf numFmtId="9" fontId="58" fillId="0" borderId="7" xfId="1" applyFont="1" applyFill="1" applyBorder="1"/>
    <xf numFmtId="167" fontId="58" fillId="0" borderId="7" xfId="2" applyNumberFormat="1" applyFont="1" applyFill="1" applyBorder="1"/>
    <xf numFmtId="167" fontId="45" fillId="0" borderId="7" xfId="7" applyNumberFormat="1" applyFont="1" applyFill="1" applyBorder="1"/>
    <xf numFmtId="167" fontId="41" fillId="0" borderId="7" xfId="7" applyNumberFormat="1" applyFont="1" applyFill="1" applyBorder="1"/>
    <xf numFmtId="0" fontId="44" fillId="0" borderId="0" xfId="5" applyFont="1" applyAlignment="1">
      <alignment horizontal="center"/>
    </xf>
    <xf numFmtId="167" fontId="26" fillId="0" borderId="0" xfId="2" applyNumberFormat="1" applyFont="1" applyFill="1"/>
    <xf numFmtId="169" fontId="58" fillId="0" borderId="12" xfId="1" applyNumberFormat="1" applyFont="1" applyFill="1" applyBorder="1"/>
    <xf numFmtId="41" fontId="28" fillId="0" borderId="12" xfId="5" applyNumberFormat="1" applyFont="1" applyFill="1" applyBorder="1"/>
    <xf numFmtId="0" fontId="35" fillId="16" borderId="0" xfId="5" applyFont="1" applyFill="1" applyAlignment="1">
      <alignment horizontal="left" vertical="center"/>
    </xf>
    <xf numFmtId="0" fontId="32" fillId="0" borderId="0" xfId="5" applyFont="1" applyAlignment="1">
      <alignment horizontal="left" vertical="top"/>
    </xf>
    <xf numFmtId="0" fontId="40" fillId="15" borderId="0" xfId="8" applyFont="1" applyFill="1" applyAlignment="1">
      <alignment horizontal="center" vertical="center"/>
    </xf>
    <xf numFmtId="0" fontId="40" fillId="15" borderId="7" xfId="8" applyFont="1" applyFill="1" applyBorder="1" applyAlignment="1">
      <alignment horizontal="center" vertical="center"/>
    </xf>
    <xf numFmtId="0" fontId="0" fillId="0" borderId="0" xfId="0"/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0" fillId="0" borderId="1" xfId="0" applyBorder="1"/>
    <xf numFmtId="10" fontId="19" fillId="9" borderId="0" xfId="1" applyNumberFormat="1" applyFont="1" applyFill="1" applyAlignment="1">
      <alignment horizontal="center" wrapText="1"/>
    </xf>
    <xf numFmtId="0" fontId="7" fillId="0" borderId="0" xfId="0" applyFont="1" applyAlignment="1">
      <alignment horizontal="right" vertical="top"/>
    </xf>
    <xf numFmtId="0" fontId="7" fillId="7" borderId="0" xfId="0" applyFont="1" applyFill="1" applyAlignment="1">
      <alignment horizontal="left" vertical="top"/>
    </xf>
    <xf numFmtId="0" fontId="0" fillId="7" borderId="0" xfId="0" applyFill="1"/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left" vertical="top"/>
    </xf>
    <xf numFmtId="0" fontId="0" fillId="9" borderId="0" xfId="0" applyFill="1"/>
    <xf numFmtId="0" fontId="7" fillId="10" borderId="0" xfId="0" applyFont="1" applyFill="1" applyAlignment="1">
      <alignment horizontal="left" vertical="top"/>
    </xf>
    <xf numFmtId="0" fontId="0" fillId="10" borderId="0" xfId="0" applyFill="1"/>
    <xf numFmtId="0" fontId="7" fillId="12" borderId="0" xfId="0" applyFont="1" applyFill="1" applyAlignment="1">
      <alignment horizontal="left" vertical="top"/>
    </xf>
    <xf numFmtId="0" fontId="0" fillId="12" borderId="0" xfId="0" applyFill="1"/>
    <xf numFmtId="0" fontId="7" fillId="13" borderId="0" xfId="0" applyFont="1" applyFill="1" applyAlignment="1">
      <alignment horizontal="left" vertical="top"/>
    </xf>
    <xf numFmtId="0" fontId="0" fillId="13" borderId="0" xfId="0" applyFill="1"/>
    <xf numFmtId="0" fontId="7" fillId="14" borderId="0" xfId="0" applyFont="1" applyFill="1" applyAlignment="1">
      <alignment horizontal="left" vertical="top"/>
    </xf>
    <xf numFmtId="0" fontId="0" fillId="14" borderId="0" xfId="0" applyFill="1"/>
    <xf numFmtId="0" fontId="7" fillId="20" borderId="0" xfId="0" applyFont="1" applyFill="1" applyAlignment="1">
      <alignment horizontal="left" vertical="top"/>
    </xf>
    <xf numFmtId="0" fontId="0" fillId="20" borderId="0" xfId="0" applyFill="1"/>
    <xf numFmtId="0" fontId="7" fillId="19" borderId="0" xfId="0" applyFont="1" applyFill="1" applyAlignment="1">
      <alignment horizontal="left" vertical="top"/>
    </xf>
    <xf numFmtId="0" fontId="0" fillId="19" borderId="0" xfId="0" applyFill="1"/>
    <xf numFmtId="0" fontId="7" fillId="21" borderId="0" xfId="0" applyFont="1" applyFill="1" applyAlignment="1">
      <alignment horizontal="left" vertical="top"/>
    </xf>
    <xf numFmtId="0" fontId="0" fillId="21" borderId="0" xfId="0" applyFill="1"/>
    <xf numFmtId="0" fontId="15" fillId="8" borderId="0" xfId="0" applyFont="1" applyFill="1" applyAlignment="1">
      <alignment horizontal="right" vertical="center"/>
    </xf>
    <xf numFmtId="0" fontId="16" fillId="8" borderId="0" xfId="0" applyFont="1" applyFill="1" applyAlignment="1">
      <alignment vertical="center"/>
    </xf>
    <xf numFmtId="166" fontId="6" fillId="0" borderId="0" xfId="0" applyNumberFormat="1" applyFont="1" applyAlignment="1">
      <alignment horizontal="left" vertical="center"/>
    </xf>
    <xf numFmtId="19" fontId="6" fillId="0" borderId="0" xfId="0" applyNumberFormat="1" applyFont="1" applyAlignment="1">
      <alignment horizontal="right" vertical="center"/>
    </xf>
    <xf numFmtId="0" fontId="13" fillId="2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167" fontId="17" fillId="5" borderId="0" xfId="2" applyNumberFormat="1" applyFont="1" applyFill="1" applyAlignment="1">
      <alignment horizontal="center" wrapText="1"/>
    </xf>
    <xf numFmtId="0" fontId="73" fillId="25" borderId="0" xfId="8" applyFont="1" applyFill="1" applyAlignment="1">
      <alignment horizontal="center" wrapText="1"/>
    </xf>
    <xf numFmtId="0" fontId="73" fillId="27" borderId="0" xfId="8" applyFont="1" applyFill="1" applyAlignment="1">
      <alignment horizontal="center" wrapText="1"/>
    </xf>
    <xf numFmtId="0" fontId="69" fillId="11" borderId="0" xfId="10" applyFont="1" applyFill="1" applyAlignment="1">
      <alignment horizontal="center"/>
    </xf>
    <xf numFmtId="0" fontId="73" fillId="26" borderId="0" xfId="8" applyFont="1" applyFill="1" applyAlignment="1">
      <alignment horizontal="center" wrapText="1"/>
    </xf>
    <xf numFmtId="0" fontId="73" fillId="3" borderId="0" xfId="8" applyFont="1" applyFill="1" applyAlignment="1">
      <alignment horizontal="center" wrapText="1"/>
    </xf>
    <xf numFmtId="0" fontId="73" fillId="25" borderId="0" xfId="15" applyFont="1" applyFill="1" applyAlignment="1">
      <alignment horizontal="center" wrapText="1"/>
    </xf>
    <xf numFmtId="0" fontId="73" fillId="3" borderId="0" xfId="15" applyFont="1" applyFill="1" applyAlignment="1">
      <alignment horizontal="center" wrapText="1"/>
    </xf>
    <xf numFmtId="0" fontId="73" fillId="26" borderId="0" xfId="15" applyFont="1" applyFill="1" applyAlignment="1">
      <alignment horizontal="center" wrapText="1"/>
    </xf>
    <xf numFmtId="0" fontId="73" fillId="27" borderId="0" xfId="15" applyFont="1" applyFill="1" applyAlignment="1">
      <alignment horizontal="center" wrapText="1"/>
    </xf>
  </cellXfs>
  <cellStyles count="16">
    <cellStyle name="Comma" xfId="2" builtinId="3"/>
    <cellStyle name="Comma 2" xfId="7" xr:uid="{79303C7D-1645-4583-AA46-3E446DB7C273}"/>
    <cellStyle name="Comma 3" xfId="14" xr:uid="{EC3FB31E-890D-419D-8BB9-E838F847F4BE}"/>
    <cellStyle name="Currency" xfId="4" builtinId="4"/>
    <cellStyle name="Normal" xfId="0" builtinId="0"/>
    <cellStyle name="Normal 10" xfId="13" xr:uid="{11F45289-56C7-4DC3-9F4A-560F8DE25163}"/>
    <cellStyle name="Normal 2" xfId="5" xr:uid="{25717511-4CB4-4E61-AD09-3BC8E2A8FFE4}"/>
    <cellStyle name="Normal 3" xfId="8" xr:uid="{447DF340-E3C9-4882-A4A8-F9717FDB09F1}"/>
    <cellStyle name="Normal 3 2" xfId="10" xr:uid="{D64E9399-8BFC-4646-90FC-CBD239ACFB19}"/>
    <cellStyle name="Normal 3 3" xfId="15" xr:uid="{F13870E5-29C7-4F07-BF9C-46E569021FA8}"/>
    <cellStyle name="Normal 4" xfId="11" xr:uid="{C4AAC659-9D6D-4001-AA32-AF28F1EEBC7A}"/>
    <cellStyle name="Normal 6" xfId="12" xr:uid="{5A2D1C75-BF65-4E93-9290-53AE3F7C0F5D}"/>
    <cellStyle name="Normal 76" xfId="3" xr:uid="{33C72409-F970-42DA-9D11-95350D5F9D59}"/>
    <cellStyle name="Percent" xfId="1" builtinId="5"/>
    <cellStyle name="Percent 2" xfId="6" xr:uid="{11CFA146-4E68-4777-9413-D3A4382FF358}"/>
    <cellStyle name="Percent 3" xfId="9" xr:uid="{AEBFABE4-9394-4353-BBC3-E95BE1B11FC5}"/>
  </cellStyles>
  <dxfs count="0"/>
  <tableStyles count="0" defaultTableStyle="TableStyleMedium9" defaultPivotStyle="PivotStyleLight16"/>
  <colors>
    <mruColors>
      <color rgb="FF66FFFF"/>
      <color rgb="FFFFCCFF"/>
      <color rgb="FF99FF99"/>
      <color rgb="FF0000FF"/>
      <color rgb="FF33CC33"/>
      <color rgb="FFFF99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3673F67B-6D9C-462E-96E5-79B37008F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022BE3F2-D452-4C0E-96F2-CEFD5B5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F239A5E7-B3D7-404F-B955-8CFE93527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A185988F-0202-480A-AD98-D6A7D97F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771E933C-D74F-4844-9492-A02DAC36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5F9B0EC5-8F87-43D7-A20B-49A81074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B6984469-67EB-4A56-8134-6D4ED37BA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E0C4D0A7-37FC-46E1-AAB5-469E2D739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A677783C-FA05-4955-AA20-C5D4AEE6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ty%20of%20Los%20Altos\FY17-19%20Budget\Users\JD6\AppData\Local\Microsoft\Windows\Temporary%20Internet%20Files\Content.IE5\MVSRWDMH\BCP%202_eFAST_Upload_Template_9_2_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aw Data"/>
      <sheetName val="Summary"/>
      <sheetName val="Budget Request Details"/>
      <sheetName val="Workload Measures"/>
      <sheetName val="Program Budget Measures"/>
      <sheetName val="Position Change Request"/>
      <sheetName val="Position Summary PY"/>
      <sheetName val="Position Summary CY"/>
      <sheetName val="Position Summary BY0-4"/>
      <sheetName val="Request By Category PY"/>
      <sheetName val="Request By Category CY"/>
      <sheetName val="Request By Category BY0-4"/>
      <sheetName val="Non Add  By Category PY"/>
      <sheetName val="Non Add  By Category CY"/>
      <sheetName val="Non Add By Category BY0-4"/>
      <sheetName val="Budgetary Exp PY"/>
      <sheetName val="Budgetary Exp CY"/>
      <sheetName val="Budgetary Exp BY"/>
      <sheetName val="NonAdd Budgetary Exp PY"/>
      <sheetName val="NonAdd Budgetary Exp CY"/>
      <sheetName val="NonAdd Budgetary Exp BY"/>
      <sheetName val="Reimbursements PY"/>
      <sheetName val="Reimbursements CY"/>
      <sheetName val="Reimbursements BY0-4"/>
      <sheetName val="Revenue PY"/>
      <sheetName val="Revenue CY "/>
      <sheetName val="Revenue BY0-4"/>
      <sheetName val="Revenue Transfer"/>
      <sheetName val="Loans"/>
      <sheetName val="Loan Repayments"/>
      <sheetName val="Dimension Lookup"/>
      <sheetName val="Smartlist Lookup"/>
      <sheetName val="Change Log"/>
      <sheetName val="BCP 2_eFAST_Upload_Template_9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huyet Dang" id="{89F0786F-4D95-4EE0-B13E-69528721E91B}" userId="S::tdang@losaltosca.gov::5775d19b-cbad-489b-b766-99550642bb1b" providerId="AD"/>
  <person displayName="Sharif Etman" id="{5D6B955B-C85F-4F2A-8BF0-02BD3907DE97}" userId="S::setman@losaltosca.gov::ad69d3ff-6fee-4fc6-a8c4-81c8ee3884a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31" dT="2020-06-03T00:37:01.24" personId="{89F0786F-4D95-4EE0-B13E-69528721E91B}" id="{8D6D65A7-455B-44B2-8AF3-58529ED8A573}">
    <text>transfer out for COB, loan repayment of $700K and $10M to community project</text>
  </threadedComment>
  <threadedComment ref="U31" dT="2020-06-03T00:37:01.24" personId="{89F0786F-4D95-4EE0-B13E-69528721E91B}" id="{E0F1FA33-925D-417E-8F2B-AEFCB943079B}">
    <text>transfer out for COB, loan repayment of $700K and $10M to community project</text>
  </threadedComment>
  <threadedComment ref="P43" dT="2020-06-04T17:11:49.46" personId="{89F0786F-4D95-4EE0-B13E-69528721E91B}" id="{97AFE38C-4FA8-45A3-A5A9-5DB92586FF10}">
    <text>estimated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X29" dT="2020-06-04T15:10:46.35" personId="{5D6B955B-C85F-4F2A-8BF0-02BD3907DE97}" id="{5EB0D9E8-5F7D-4DFF-9E3B-FA16DF3F4471}">
    <text>CARES Act 383K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41C27-F724-4FCB-984B-6C929718935F}">
  <dimension ref="A1:C26"/>
  <sheetViews>
    <sheetView tabSelected="1" workbookViewId="0">
      <selection activeCell="C4" sqref="C4"/>
    </sheetView>
  </sheetViews>
  <sheetFormatPr defaultColWidth="9" defaultRowHeight="18" x14ac:dyDescent="0.55000000000000004"/>
  <cols>
    <col min="1" max="1" width="38.9296875" style="629" customWidth="1"/>
    <col min="2" max="2" width="2.265625" style="629" customWidth="1"/>
    <col min="3" max="16384" width="9" style="629"/>
  </cols>
  <sheetData>
    <row r="1" spans="1:3" x14ac:dyDescent="0.55000000000000004">
      <c r="A1" s="630" t="s">
        <v>0</v>
      </c>
    </row>
    <row r="2" spans="1:3" x14ac:dyDescent="0.55000000000000004">
      <c r="A2" s="630" t="s">
        <v>762</v>
      </c>
    </row>
    <row r="4" spans="1:3" x14ac:dyDescent="0.55000000000000004">
      <c r="A4" s="631" t="s">
        <v>750</v>
      </c>
      <c r="C4" s="631" t="s">
        <v>760</v>
      </c>
    </row>
    <row r="5" spans="1:3" x14ac:dyDescent="0.55000000000000004">
      <c r="A5" s="629" t="s">
        <v>778</v>
      </c>
      <c r="C5" s="629" t="s">
        <v>757</v>
      </c>
    </row>
    <row r="6" spans="1:3" x14ac:dyDescent="0.55000000000000004">
      <c r="A6" s="629" t="s">
        <v>779</v>
      </c>
      <c r="C6" s="629" t="s">
        <v>763</v>
      </c>
    </row>
    <row r="7" spans="1:3" x14ac:dyDescent="0.55000000000000004">
      <c r="A7" s="629" t="s">
        <v>767</v>
      </c>
      <c r="C7" s="629" t="s">
        <v>785</v>
      </c>
    </row>
    <row r="8" spans="1:3" x14ac:dyDescent="0.55000000000000004">
      <c r="A8" s="629" t="s">
        <v>768</v>
      </c>
      <c r="C8" s="629" t="s">
        <v>761</v>
      </c>
    </row>
    <row r="9" spans="1:3" x14ac:dyDescent="0.55000000000000004">
      <c r="A9" s="629" t="s">
        <v>780</v>
      </c>
      <c r="C9" s="629" t="s">
        <v>758</v>
      </c>
    </row>
    <row r="10" spans="1:3" x14ac:dyDescent="0.55000000000000004">
      <c r="A10" s="629" t="s">
        <v>781</v>
      </c>
      <c r="C10" s="629" t="s">
        <v>764</v>
      </c>
    </row>
    <row r="11" spans="1:3" x14ac:dyDescent="0.55000000000000004">
      <c r="A11" s="629" t="s">
        <v>782</v>
      </c>
      <c r="C11" s="629" t="s">
        <v>766</v>
      </c>
    </row>
    <row r="12" spans="1:3" x14ac:dyDescent="0.55000000000000004">
      <c r="A12" s="629" t="s">
        <v>783</v>
      </c>
      <c r="C12" s="629" t="s">
        <v>765</v>
      </c>
    </row>
    <row r="13" spans="1:3" x14ac:dyDescent="0.55000000000000004">
      <c r="C13" s="629" t="s">
        <v>759</v>
      </c>
    </row>
    <row r="14" spans="1:3" x14ac:dyDescent="0.55000000000000004">
      <c r="A14" s="631" t="s">
        <v>751</v>
      </c>
      <c r="C14" s="629" t="s">
        <v>771</v>
      </c>
    </row>
    <row r="15" spans="1:3" x14ac:dyDescent="0.55000000000000004">
      <c r="A15" s="629" t="s">
        <v>772</v>
      </c>
    </row>
    <row r="16" spans="1:3" x14ac:dyDescent="0.55000000000000004">
      <c r="A16" s="629" t="s">
        <v>754</v>
      </c>
    </row>
    <row r="17" spans="1:1" x14ac:dyDescent="0.55000000000000004">
      <c r="A17" s="629" t="s">
        <v>755</v>
      </c>
    </row>
    <row r="18" spans="1:1" x14ac:dyDescent="0.55000000000000004">
      <c r="A18" s="629" t="s">
        <v>756</v>
      </c>
    </row>
    <row r="19" spans="1:1" x14ac:dyDescent="0.55000000000000004">
      <c r="A19" s="629" t="s">
        <v>773</v>
      </c>
    </row>
    <row r="20" spans="1:1" x14ac:dyDescent="0.55000000000000004">
      <c r="A20" s="629" t="s">
        <v>774</v>
      </c>
    </row>
    <row r="21" spans="1:1" x14ac:dyDescent="0.55000000000000004">
      <c r="A21" s="629" t="s">
        <v>775</v>
      </c>
    </row>
    <row r="22" spans="1:1" x14ac:dyDescent="0.55000000000000004">
      <c r="A22" s="629" t="s">
        <v>776</v>
      </c>
    </row>
    <row r="23" spans="1:1" x14ac:dyDescent="0.55000000000000004">
      <c r="A23" s="629" t="s">
        <v>777</v>
      </c>
    </row>
    <row r="24" spans="1:1" x14ac:dyDescent="0.55000000000000004">
      <c r="A24" s="629" t="s">
        <v>752</v>
      </c>
    </row>
    <row r="25" spans="1:1" x14ac:dyDescent="0.55000000000000004">
      <c r="A25" s="629" t="s">
        <v>753</v>
      </c>
    </row>
    <row r="26" spans="1:1" x14ac:dyDescent="0.55000000000000004">
      <c r="A26" s="629" t="s">
        <v>769</v>
      </c>
    </row>
  </sheetData>
  <pageMargins left="0.7" right="0.7" top="0.75" bottom="0.75" header="0.3" footer="0.3"/>
  <pageSetup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9A0D1-D361-4938-8F5D-19AC29A6770A}">
  <sheetPr>
    <tabColor rgb="FF92D050"/>
  </sheetPr>
  <dimension ref="A1:M1203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76" bestFit="1" customWidth="1"/>
    <col min="2" max="2" width="16.3984375" style="76" customWidth="1"/>
    <col min="3" max="3" width="49.1328125" style="76" bestFit="1" customWidth="1"/>
    <col min="4" max="5" width="14.3984375" style="76" bestFit="1" customWidth="1"/>
    <col min="6" max="6" width="15.59765625" style="18" customWidth="1"/>
    <col min="7" max="7" width="14.3984375" style="9" bestFit="1" customWidth="1"/>
    <col min="8" max="8" width="14.3984375" style="23" bestFit="1" customWidth="1"/>
    <col min="9" max="9" width="17.06640625" style="28" customWidth="1"/>
    <col min="10" max="10" width="21.9296875" style="84" customWidth="1"/>
    <col min="11" max="11" width="14.3984375" style="76" bestFit="1" customWidth="1"/>
    <col min="12" max="12" width="21.59765625" style="57" customWidth="1"/>
    <col min="13" max="13" width="21.6640625" style="50" customWidth="1"/>
    <col min="14" max="16384" width="9.265625" style="76"/>
  </cols>
  <sheetData>
    <row r="1" spans="1:13" ht="12.75" customHeight="1" x14ac:dyDescent="0.35">
      <c r="A1" s="714"/>
      <c r="F1" s="743" t="s">
        <v>302</v>
      </c>
      <c r="H1" s="744" t="s">
        <v>303</v>
      </c>
      <c r="J1" s="718" t="s">
        <v>308</v>
      </c>
      <c r="L1" s="745" t="s">
        <v>307</v>
      </c>
    </row>
    <row r="2" spans="1:13" ht="12.75" customHeight="1" x14ac:dyDescent="0.35">
      <c r="A2" s="714"/>
      <c r="F2" s="743"/>
      <c r="H2" s="744"/>
      <c r="J2" s="718"/>
      <c r="L2" s="745"/>
    </row>
    <row r="3" spans="1:13" ht="12.75" customHeight="1" x14ac:dyDescent="0.35">
      <c r="A3" s="714"/>
      <c r="F3" s="743"/>
      <c r="H3" s="744"/>
      <c r="J3" s="718"/>
      <c r="L3" s="745"/>
    </row>
    <row r="4" spans="1:13" ht="12.75" customHeight="1" x14ac:dyDescent="0.35">
      <c r="A4" s="714"/>
      <c r="F4" s="743"/>
      <c r="H4" s="744"/>
      <c r="J4" s="718"/>
      <c r="L4" s="745"/>
    </row>
    <row r="5" spans="1:13" ht="12.75" customHeight="1" x14ac:dyDescent="0.35">
      <c r="A5" s="714"/>
      <c r="F5" s="743"/>
      <c r="H5" s="744"/>
      <c r="J5" s="718"/>
      <c r="L5" s="745"/>
    </row>
    <row r="6" spans="1:13" ht="12.75" customHeight="1" x14ac:dyDescent="0.35">
      <c r="A6" s="714"/>
      <c r="F6" s="743"/>
      <c r="H6" s="744"/>
      <c r="J6" s="718"/>
      <c r="L6" s="745"/>
    </row>
    <row r="7" spans="1:13" ht="12.75" customHeight="1" x14ac:dyDescent="0.35">
      <c r="A7" s="714"/>
      <c r="F7" s="743"/>
      <c r="H7" s="744"/>
      <c r="J7" s="718"/>
      <c r="L7" s="745"/>
    </row>
    <row r="8" spans="1:13" ht="27.75" customHeight="1" x14ac:dyDescent="0.35">
      <c r="A8" s="714"/>
      <c r="B8" s="1" t="s">
        <v>0</v>
      </c>
      <c r="F8" s="743"/>
      <c r="H8" s="744"/>
      <c r="J8" s="718"/>
      <c r="L8" s="745"/>
    </row>
    <row r="9" spans="1:13" ht="25.5" customHeight="1" x14ac:dyDescent="0.35">
      <c r="A9" s="714"/>
      <c r="B9" s="2" t="s">
        <v>1</v>
      </c>
      <c r="F9" s="743"/>
      <c r="H9" s="744"/>
      <c r="J9" s="718"/>
      <c r="L9" s="745"/>
    </row>
    <row r="10" spans="1:13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  <c r="M10" s="714"/>
    </row>
    <row r="11" spans="1:13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</row>
    <row r="12" spans="1:13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4"/>
    </row>
    <row r="15" spans="1:13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4"/>
    </row>
    <row r="16" spans="1:13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4"/>
    </row>
    <row r="150" spans="1:13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75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</row>
    <row r="155" spans="1:13" ht="13.15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4"/>
    </row>
    <row r="156" spans="1:13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/>
      <c r="M179" s="53">
        <f t="shared" si="2"/>
        <v>44000</v>
      </c>
    </row>
    <row r="180" spans="1:13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3.15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0</v>
      </c>
      <c r="M195" s="54">
        <f>SUM(M156:M194)</f>
        <v>1553677</v>
      </c>
    </row>
    <row r="196" spans="1:13" ht="13.5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0</v>
      </c>
      <c r="M196" s="55">
        <f>-SUM(M195)</f>
        <v>-1553677</v>
      </c>
    </row>
    <row r="197" spans="1:13" s="78" customFormat="1" ht="14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</row>
    <row r="198" spans="1:13" ht="13.15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</row>
    <row r="199" spans="1:13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/>
      <c r="M199" s="53">
        <f t="shared" ref="M199:M226" si="5">K199-L199</f>
        <v>1254174</v>
      </c>
    </row>
    <row r="200" spans="1:13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/>
      <c r="M211" s="53">
        <f t="shared" si="5"/>
        <v>3549</v>
      </c>
    </row>
    <row r="212" spans="1:13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3.15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0</v>
      </c>
      <c r="M227" s="54">
        <f>SUM(M199:M226)</f>
        <v>2348493</v>
      </c>
    </row>
    <row r="228" spans="1:13" ht="13.5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0</v>
      </c>
      <c r="M228" s="55">
        <f>-M227</f>
        <v>-2348493</v>
      </c>
    </row>
    <row r="229" spans="1:13" ht="13.5" thickTop="1" x14ac:dyDescent="0.35">
      <c r="A229" s="722" t="s">
        <v>189</v>
      </c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  <c r="M229" s="714"/>
    </row>
    <row r="230" spans="1:13" ht="13.15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4"/>
    </row>
    <row r="231" spans="1:13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/>
      <c r="M240" s="53">
        <f t="shared" si="8"/>
        <v>6084</v>
      </c>
    </row>
    <row r="241" spans="1:13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/>
      <c r="M245" s="53">
        <f t="shared" si="8"/>
        <v>8000</v>
      </c>
    </row>
    <row r="246" spans="1:13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/>
      <c r="M247" s="53">
        <f t="shared" si="8"/>
        <v>3000</v>
      </c>
    </row>
    <row r="248" spans="1:13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3.15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0</v>
      </c>
      <c r="M252" s="54">
        <f>SUM(M231:M251)</f>
        <v>1982678</v>
      </c>
    </row>
    <row r="253" spans="1:13" ht="13.5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0</v>
      </c>
      <c r="M253" s="55">
        <f>-M252</f>
        <v>-1982678</v>
      </c>
    </row>
    <row r="254" spans="1:13" ht="13.5" thickTop="1" x14ac:dyDescent="0.35">
      <c r="A254" s="722" t="s">
        <v>191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4"/>
    </row>
    <row r="255" spans="1:13" ht="13.15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</row>
    <row r="256" spans="1:13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/>
      <c r="M268" s="53">
        <f t="shared" si="11"/>
        <v>4056</v>
      </c>
    </row>
    <row r="269" spans="1:13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3.15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0</v>
      </c>
      <c r="M280" s="54">
        <f>SUM(M256:M279)</f>
        <v>1749001</v>
      </c>
    </row>
    <row r="281" spans="1:13" ht="13.5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0</v>
      </c>
      <c r="M281" s="55">
        <f>-M280</f>
        <v>-1749001</v>
      </c>
    </row>
    <row r="282" spans="1:13" ht="13.5" thickTop="1" x14ac:dyDescent="0.35">
      <c r="A282" s="722" t="s">
        <v>193</v>
      </c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  <c r="M282" s="714"/>
    </row>
    <row r="283" spans="1:13" ht="13.15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4"/>
    </row>
    <row r="284" spans="1:13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/>
      <c r="M284" s="53">
        <f t="shared" ref="M284:M309" si="14">K284-L284</f>
        <v>2452508</v>
      </c>
    </row>
    <row r="285" spans="1:13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/>
      <c r="M289" s="53">
        <f t="shared" si="14"/>
        <v>39000</v>
      </c>
    </row>
    <row r="290" spans="1:13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/>
      <c r="M301" s="53">
        <f t="shared" si="14"/>
        <v>52000</v>
      </c>
    </row>
    <row r="302" spans="1:13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/>
      <c r="M302" s="53">
        <f t="shared" si="14"/>
        <v>80000</v>
      </c>
    </row>
    <row r="303" spans="1:13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3.15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0</v>
      </c>
      <c r="M310" s="54">
        <f>SUM(M284:M309)</f>
        <v>5270029</v>
      </c>
    </row>
    <row r="311" spans="1:13" ht="13.5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0</v>
      </c>
      <c r="M311" s="55">
        <f>-M310</f>
        <v>-5270029</v>
      </c>
    </row>
    <row r="312" spans="1:13" ht="13.5" thickTop="1" x14ac:dyDescent="0.35">
      <c r="A312" s="722" t="s">
        <v>195</v>
      </c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  <c r="M312" s="714"/>
    </row>
    <row r="313" spans="1:13" ht="13.15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4"/>
    </row>
    <row r="314" spans="1:13" ht="12.75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3.15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3.5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3.5" thickTop="1" x14ac:dyDescent="0.35">
      <c r="A320" s="722" t="s">
        <v>197</v>
      </c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  <c r="M320" s="714"/>
    </row>
    <row r="321" spans="1:13" ht="13.15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</row>
    <row r="322" spans="1:13" ht="12.75" customHeight="1" x14ac:dyDescent="0.35">
      <c r="A322" s="714"/>
      <c r="B322" s="714"/>
    </row>
    <row r="323" spans="1:13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/>
      <c r="M323" s="53">
        <f>K323-L323</f>
        <v>7800000</v>
      </c>
    </row>
    <row r="324" spans="1:13" ht="13.15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0</v>
      </c>
      <c r="M324" s="54">
        <f>SUM(M323)</f>
        <v>7800000</v>
      </c>
    </row>
    <row r="325" spans="1:13" ht="13.5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0</v>
      </c>
      <c r="M325" s="55">
        <f>-M323</f>
        <v>-7800000</v>
      </c>
    </row>
    <row r="326" spans="1:13" ht="13.5" thickTop="1" x14ac:dyDescent="0.35">
      <c r="A326" s="722" t="s">
        <v>199</v>
      </c>
      <c r="B326" s="714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  <c r="M326" s="714"/>
    </row>
    <row r="327" spans="1:13" ht="13.15" x14ac:dyDescent="0.35">
      <c r="A327" s="714"/>
      <c r="B327" s="722" t="s">
        <v>141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  <c r="M327" s="714"/>
    </row>
    <row r="328" spans="1:13" x14ac:dyDescent="0.35">
      <c r="A328" s="714"/>
      <c r="B328" s="714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x14ac:dyDescent="0.35">
      <c r="A329" s="714"/>
      <c r="B329" s="714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x14ac:dyDescent="0.35">
      <c r="A330" s="714"/>
      <c r="B330" s="714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x14ac:dyDescent="0.35">
      <c r="A331" s="714"/>
      <c r="B331" s="714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x14ac:dyDescent="0.35">
      <c r="A332" s="714"/>
      <c r="B332" s="714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x14ac:dyDescent="0.35">
      <c r="A333" s="714"/>
      <c r="B333" s="714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x14ac:dyDescent="0.35">
      <c r="A334" s="714"/>
      <c r="B334" s="714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x14ac:dyDescent="0.35">
      <c r="A335" s="714"/>
      <c r="B335" s="714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x14ac:dyDescent="0.35">
      <c r="A336" s="714"/>
      <c r="B336" s="714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x14ac:dyDescent="0.35">
      <c r="A337" s="714"/>
      <c r="B337" s="714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x14ac:dyDescent="0.35">
      <c r="A338" s="714"/>
      <c r="B338" s="714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x14ac:dyDescent="0.35">
      <c r="A339" s="714"/>
      <c r="B339" s="714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x14ac:dyDescent="0.35">
      <c r="A340" s="714"/>
      <c r="B340" s="714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x14ac:dyDescent="0.35">
      <c r="A341" s="714"/>
      <c r="B341" s="714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x14ac:dyDescent="0.35">
      <c r="A342" s="714"/>
      <c r="B342" s="714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x14ac:dyDescent="0.35">
      <c r="A343" s="714"/>
      <c r="B343" s="714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x14ac:dyDescent="0.35">
      <c r="A344" s="714"/>
      <c r="B344" s="714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x14ac:dyDescent="0.35">
      <c r="A345" s="714"/>
      <c r="B345" s="714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x14ac:dyDescent="0.35">
      <c r="A346" s="714"/>
      <c r="B346" s="714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x14ac:dyDescent="0.35">
      <c r="A347" s="714"/>
      <c r="B347" s="714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x14ac:dyDescent="0.35">
      <c r="A348" s="714"/>
      <c r="B348" s="714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x14ac:dyDescent="0.35">
      <c r="A349" s="714"/>
      <c r="B349" s="714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x14ac:dyDescent="0.35">
      <c r="A350" s="714"/>
      <c r="B350" s="714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x14ac:dyDescent="0.35">
      <c r="A351" s="714"/>
      <c r="B351" s="714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x14ac:dyDescent="0.35">
      <c r="A352" s="714"/>
      <c r="B352" s="714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x14ac:dyDescent="0.35">
      <c r="A353" s="714"/>
      <c r="B353" s="714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x14ac:dyDescent="0.35">
      <c r="A354" s="714"/>
      <c r="B354" s="714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x14ac:dyDescent="0.35">
      <c r="A355" s="714"/>
      <c r="B355" s="714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x14ac:dyDescent="0.35">
      <c r="A356" s="714"/>
      <c r="B356" s="714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x14ac:dyDescent="0.35">
      <c r="A357" s="714"/>
      <c r="B357" s="714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x14ac:dyDescent="0.35">
      <c r="A358" s="714"/>
      <c r="B358" s="714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3.15" x14ac:dyDescent="0.35">
      <c r="A359" s="714"/>
      <c r="B359" s="719" t="s">
        <v>143</v>
      </c>
      <c r="C359" s="714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3.5" thickBot="1" x14ac:dyDescent="0.4">
      <c r="A360" s="719" t="s">
        <v>202</v>
      </c>
      <c r="B360" s="714"/>
      <c r="C360" s="714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3.5" thickTop="1" x14ac:dyDescent="0.35">
      <c r="A361" s="722" t="s">
        <v>203</v>
      </c>
      <c r="B361" s="714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  <c r="M361" s="714"/>
    </row>
    <row r="362" spans="1:13" ht="13.15" x14ac:dyDescent="0.35">
      <c r="A362" s="714"/>
      <c r="B362" s="722" t="s">
        <v>141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  <c r="M362" s="714"/>
    </row>
    <row r="363" spans="1:13" x14ac:dyDescent="0.35">
      <c r="A363" s="714"/>
      <c r="B363" s="714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x14ac:dyDescent="0.35">
      <c r="A364" s="714"/>
      <c r="B364" s="714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x14ac:dyDescent="0.35">
      <c r="A365" s="714"/>
      <c r="B365" s="714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x14ac:dyDescent="0.35">
      <c r="A366" s="714"/>
      <c r="B366" s="714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x14ac:dyDescent="0.35">
      <c r="A367" s="714"/>
      <c r="B367" s="714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x14ac:dyDescent="0.35">
      <c r="A368" s="714"/>
      <c r="B368" s="714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x14ac:dyDescent="0.35">
      <c r="A369" s="714"/>
      <c r="B369" s="714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x14ac:dyDescent="0.35">
      <c r="A370" s="714"/>
      <c r="B370" s="714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x14ac:dyDescent="0.35">
      <c r="A371" s="714"/>
      <c r="B371" s="714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x14ac:dyDescent="0.35">
      <c r="A372" s="714"/>
      <c r="B372" s="714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x14ac:dyDescent="0.35">
      <c r="A373" s="714"/>
      <c r="B373" s="714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x14ac:dyDescent="0.35">
      <c r="A374" s="714"/>
      <c r="B374" s="714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x14ac:dyDescent="0.35">
      <c r="A375" s="714"/>
      <c r="B375" s="714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x14ac:dyDescent="0.35">
      <c r="A376" s="714"/>
      <c r="B376" s="714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x14ac:dyDescent="0.35">
      <c r="A377" s="714"/>
      <c r="B377" s="714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x14ac:dyDescent="0.35">
      <c r="A378" s="714"/>
      <c r="B378" s="714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x14ac:dyDescent="0.35">
      <c r="A379" s="714"/>
      <c r="B379" s="714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x14ac:dyDescent="0.35">
      <c r="A380" s="714"/>
      <c r="B380" s="714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x14ac:dyDescent="0.35">
      <c r="A381" s="714"/>
      <c r="B381" s="714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x14ac:dyDescent="0.35">
      <c r="A382" s="714"/>
      <c r="B382" s="714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x14ac:dyDescent="0.35">
      <c r="A383" s="714"/>
      <c r="B383" s="714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x14ac:dyDescent="0.35">
      <c r="A384" s="714"/>
      <c r="B384" s="714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x14ac:dyDescent="0.35">
      <c r="A385" s="714"/>
      <c r="B385" s="714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3.15" x14ac:dyDescent="0.35">
      <c r="A386" s="714"/>
      <c r="B386" s="719" t="s">
        <v>143</v>
      </c>
      <c r="C386" s="714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3.5" thickBot="1" x14ac:dyDescent="0.4">
      <c r="A387" s="719" t="s">
        <v>204</v>
      </c>
      <c r="B387" s="714"/>
      <c r="C387" s="714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3.5" thickTop="1" x14ac:dyDescent="0.35">
      <c r="A388" s="722" t="s">
        <v>205</v>
      </c>
      <c r="B388" s="714"/>
      <c r="C388" s="714"/>
      <c r="D388" s="714"/>
      <c r="E388" s="714"/>
      <c r="F388" s="714"/>
      <c r="G388" s="714"/>
      <c r="H388" s="714"/>
      <c r="I388" s="714"/>
      <c r="J388" s="714"/>
      <c r="K388" s="714"/>
      <c r="L388" s="714"/>
      <c r="M388" s="714"/>
    </row>
    <row r="389" spans="1:13" ht="13.15" x14ac:dyDescent="0.35">
      <c r="A389" s="714"/>
      <c r="B389" s="722" t="s">
        <v>141</v>
      </c>
      <c r="C389" s="714"/>
      <c r="D389" s="714"/>
      <c r="E389" s="714"/>
      <c r="F389" s="714"/>
      <c r="G389" s="714"/>
      <c r="H389" s="714"/>
      <c r="I389" s="714"/>
      <c r="J389" s="714"/>
      <c r="K389" s="714"/>
      <c r="L389" s="714"/>
      <c r="M389" s="714"/>
    </row>
    <row r="390" spans="1:13" x14ac:dyDescent="0.35">
      <c r="A390" s="714"/>
      <c r="B390" s="714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x14ac:dyDescent="0.35">
      <c r="A391" s="714"/>
      <c r="B391" s="714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x14ac:dyDescent="0.35">
      <c r="A392" s="714"/>
      <c r="B392" s="714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x14ac:dyDescent="0.35">
      <c r="A393" s="714"/>
      <c r="B393" s="714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x14ac:dyDescent="0.35">
      <c r="A394" s="714"/>
      <c r="B394" s="714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x14ac:dyDescent="0.35">
      <c r="A395" s="714"/>
      <c r="B395" s="714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x14ac:dyDescent="0.35">
      <c r="A396" s="714"/>
      <c r="B396" s="714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x14ac:dyDescent="0.35">
      <c r="A397" s="714"/>
      <c r="B397" s="714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x14ac:dyDescent="0.35">
      <c r="A398" s="714"/>
      <c r="B398" s="714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x14ac:dyDescent="0.35">
      <c r="A399" s="714"/>
      <c r="B399" s="714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x14ac:dyDescent="0.35">
      <c r="A400" s="714"/>
      <c r="B400" s="714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x14ac:dyDescent="0.35">
      <c r="A401" s="714"/>
      <c r="B401" s="714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x14ac:dyDescent="0.35">
      <c r="A402" s="714"/>
      <c r="B402" s="714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x14ac:dyDescent="0.35">
      <c r="A403" s="714"/>
      <c r="B403" s="714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x14ac:dyDescent="0.35">
      <c r="A404" s="714"/>
      <c r="B404" s="714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x14ac:dyDescent="0.35">
      <c r="A405" s="714"/>
      <c r="B405" s="714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x14ac:dyDescent="0.35">
      <c r="A406" s="714"/>
      <c r="B406" s="714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x14ac:dyDescent="0.35">
      <c r="A407" s="714"/>
      <c r="B407" s="714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x14ac:dyDescent="0.35">
      <c r="A408" s="714"/>
      <c r="B408" s="714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x14ac:dyDescent="0.35">
      <c r="A409" s="714"/>
      <c r="B409" s="714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x14ac:dyDescent="0.35">
      <c r="A410" s="714"/>
      <c r="B410" s="714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x14ac:dyDescent="0.35">
      <c r="A411" s="714"/>
      <c r="B411" s="714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x14ac:dyDescent="0.35">
      <c r="A412" s="714"/>
      <c r="B412" s="714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x14ac:dyDescent="0.35">
      <c r="A413" s="714"/>
      <c r="B413" s="714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x14ac:dyDescent="0.35">
      <c r="A414" s="714"/>
      <c r="B414" s="714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x14ac:dyDescent="0.35">
      <c r="A415" s="714"/>
      <c r="B415" s="714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x14ac:dyDescent="0.35">
      <c r="A416" s="714"/>
      <c r="B416" s="714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x14ac:dyDescent="0.35">
      <c r="A417" s="714"/>
      <c r="B417" s="714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x14ac:dyDescent="0.35">
      <c r="A418" s="714"/>
      <c r="B418" s="714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x14ac:dyDescent="0.35">
      <c r="A419" s="714"/>
      <c r="B419" s="714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x14ac:dyDescent="0.35">
      <c r="A420" s="714"/>
      <c r="B420" s="714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x14ac:dyDescent="0.35">
      <c r="A421" s="714"/>
      <c r="B421" s="714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x14ac:dyDescent="0.35">
      <c r="A422" s="714"/>
      <c r="B422" s="714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3.15" x14ac:dyDescent="0.35">
      <c r="A423" s="714"/>
      <c r="B423" s="719" t="s">
        <v>143</v>
      </c>
      <c r="C423" s="714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3.5" thickBot="1" x14ac:dyDescent="0.4">
      <c r="A424" s="719" t="s">
        <v>206</v>
      </c>
      <c r="B424" s="714"/>
      <c r="C424" s="714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3.5" thickTop="1" x14ac:dyDescent="0.35">
      <c r="A425" s="722" t="s">
        <v>207</v>
      </c>
      <c r="B425" s="722"/>
      <c r="C425" s="722"/>
      <c r="D425" s="722"/>
      <c r="E425" s="722"/>
      <c r="F425" s="722"/>
      <c r="G425" s="722"/>
      <c r="H425" s="722"/>
      <c r="I425" s="722"/>
      <c r="J425" s="722"/>
      <c r="K425" s="722"/>
      <c r="L425" s="722"/>
      <c r="M425" s="722"/>
    </row>
    <row r="426" spans="1:13" ht="13.15" x14ac:dyDescent="0.35">
      <c r="A426" s="714"/>
      <c r="B426" s="722" t="s">
        <v>141</v>
      </c>
      <c r="C426" s="722"/>
      <c r="D426" s="722"/>
      <c r="E426" s="722"/>
      <c r="F426" s="722"/>
      <c r="G426" s="722"/>
      <c r="H426" s="722"/>
      <c r="I426" s="722"/>
      <c r="J426" s="722"/>
      <c r="K426" s="722"/>
      <c r="L426" s="722"/>
      <c r="M426" s="722"/>
    </row>
    <row r="427" spans="1:13" ht="12.75" customHeight="1" x14ac:dyDescent="0.35">
      <c r="A427" s="714"/>
      <c r="B427" s="714"/>
    </row>
    <row r="428" spans="1:13" x14ac:dyDescent="0.35">
      <c r="A428" s="714"/>
      <c r="B428" s="714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x14ac:dyDescent="0.35">
      <c r="A429" s="714"/>
      <c r="B429" s="714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x14ac:dyDescent="0.35">
      <c r="A430" s="714"/>
      <c r="B430" s="714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x14ac:dyDescent="0.35">
      <c r="A431" s="714"/>
      <c r="B431" s="714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x14ac:dyDescent="0.35">
      <c r="A432" s="714"/>
      <c r="B432" s="714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x14ac:dyDescent="0.35">
      <c r="A433" s="714"/>
      <c r="B433" s="714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x14ac:dyDescent="0.35">
      <c r="A434" s="714"/>
      <c r="B434" s="714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3.15" x14ac:dyDescent="0.35">
      <c r="A435" s="714"/>
      <c r="B435" s="719" t="s">
        <v>143</v>
      </c>
      <c r="C435" s="719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3.5" thickBot="1" x14ac:dyDescent="0.4">
      <c r="A436" s="719" t="s">
        <v>208</v>
      </c>
      <c r="B436" s="719"/>
      <c r="C436" s="719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3.5" thickTop="1" x14ac:dyDescent="0.35">
      <c r="A437" s="722" t="s">
        <v>209</v>
      </c>
      <c r="B437" s="714"/>
      <c r="C437" s="714"/>
      <c r="D437" s="714"/>
      <c r="E437" s="714"/>
      <c r="F437" s="714"/>
      <c r="G437" s="714"/>
      <c r="H437" s="714"/>
      <c r="I437" s="714"/>
      <c r="J437" s="714"/>
      <c r="K437" s="714"/>
      <c r="L437" s="714"/>
      <c r="M437" s="714"/>
    </row>
    <row r="438" spans="1:13" ht="13.15" x14ac:dyDescent="0.35">
      <c r="A438" s="714"/>
      <c r="B438" s="722" t="s">
        <v>141</v>
      </c>
      <c r="C438" s="714"/>
      <c r="D438" s="714"/>
      <c r="E438" s="714"/>
      <c r="F438" s="714"/>
      <c r="G438" s="714"/>
      <c r="H438" s="714"/>
      <c r="I438" s="714"/>
      <c r="J438" s="714"/>
      <c r="K438" s="714"/>
      <c r="L438" s="714"/>
      <c r="M438" s="714"/>
    </row>
    <row r="439" spans="1:13" x14ac:dyDescent="0.35">
      <c r="A439" s="714"/>
      <c r="B439" s="714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x14ac:dyDescent="0.35">
      <c r="A440" s="714"/>
      <c r="B440" s="714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x14ac:dyDescent="0.35">
      <c r="A441" s="714"/>
      <c r="B441" s="714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x14ac:dyDescent="0.35">
      <c r="A442" s="714"/>
      <c r="B442" s="714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x14ac:dyDescent="0.35">
      <c r="A443" s="714"/>
      <c r="B443" s="714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x14ac:dyDescent="0.35">
      <c r="A444" s="714"/>
      <c r="B444" s="714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x14ac:dyDescent="0.35">
      <c r="A445" s="714"/>
      <c r="B445" s="714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x14ac:dyDescent="0.35">
      <c r="A446" s="714"/>
      <c r="B446" s="714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x14ac:dyDescent="0.35">
      <c r="A447" s="714"/>
      <c r="B447" s="714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x14ac:dyDescent="0.35">
      <c r="A448" s="714"/>
      <c r="B448" s="714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x14ac:dyDescent="0.35">
      <c r="A449" s="714"/>
      <c r="B449" s="714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x14ac:dyDescent="0.35">
      <c r="A450" s="714"/>
      <c r="B450" s="714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x14ac:dyDescent="0.35">
      <c r="A451" s="714"/>
      <c r="B451" s="714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x14ac:dyDescent="0.35">
      <c r="A452" s="714"/>
      <c r="B452" s="714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x14ac:dyDescent="0.35">
      <c r="A453" s="714"/>
      <c r="B453" s="714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x14ac:dyDescent="0.35">
      <c r="A454" s="714"/>
      <c r="B454" s="714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x14ac:dyDescent="0.35">
      <c r="A455" s="714"/>
      <c r="B455" s="714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x14ac:dyDescent="0.35">
      <c r="A456" s="714"/>
      <c r="B456" s="714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x14ac:dyDescent="0.35">
      <c r="A457" s="714"/>
      <c r="B457" s="714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x14ac:dyDescent="0.35">
      <c r="A458" s="714"/>
      <c r="B458" s="714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x14ac:dyDescent="0.35">
      <c r="A459" s="714"/>
      <c r="B459" s="714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x14ac:dyDescent="0.35">
      <c r="A460" s="714"/>
      <c r="B460" s="714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x14ac:dyDescent="0.35">
      <c r="A461" s="714"/>
      <c r="B461" s="714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x14ac:dyDescent="0.35">
      <c r="A462" s="714"/>
      <c r="B462" s="714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x14ac:dyDescent="0.35">
      <c r="A463" s="714"/>
      <c r="B463" s="714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x14ac:dyDescent="0.35">
      <c r="A464" s="714"/>
      <c r="B464" s="714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x14ac:dyDescent="0.35">
      <c r="A465" s="714"/>
      <c r="B465" s="714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x14ac:dyDescent="0.35">
      <c r="A466" s="714"/>
      <c r="B466" s="714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x14ac:dyDescent="0.35">
      <c r="A467" s="714"/>
      <c r="B467" s="714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x14ac:dyDescent="0.35">
      <c r="A468" s="714"/>
      <c r="B468" s="714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x14ac:dyDescent="0.35">
      <c r="A469" s="714"/>
      <c r="B469" s="714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x14ac:dyDescent="0.35">
      <c r="A470" s="714"/>
      <c r="B470" s="714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x14ac:dyDescent="0.35">
      <c r="A471" s="714"/>
      <c r="B471" s="714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x14ac:dyDescent="0.35">
      <c r="A472" s="714"/>
      <c r="B472" s="714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x14ac:dyDescent="0.35">
      <c r="A473" s="714"/>
      <c r="B473" s="714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3.15" x14ac:dyDescent="0.35">
      <c r="A474" s="714"/>
      <c r="B474" s="719" t="s">
        <v>143</v>
      </c>
      <c r="C474" s="714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3.5" thickBot="1" x14ac:dyDescent="0.4">
      <c r="A475" s="719" t="s">
        <v>211</v>
      </c>
      <c r="B475" s="714"/>
      <c r="C475" s="714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3.5" thickTop="1" x14ac:dyDescent="0.35">
      <c r="A476" s="722" t="s">
        <v>212</v>
      </c>
      <c r="B476" s="714"/>
      <c r="C476" s="714"/>
      <c r="D476" s="714"/>
      <c r="E476" s="714"/>
      <c r="F476" s="714"/>
      <c r="G476" s="714"/>
      <c r="H476" s="714"/>
      <c r="I476" s="714"/>
      <c r="J476" s="714"/>
      <c r="K476" s="714"/>
      <c r="L476" s="714"/>
      <c r="M476" s="714"/>
    </row>
    <row r="477" spans="1:13" ht="13.15" x14ac:dyDescent="0.35">
      <c r="A477" s="714"/>
      <c r="B477" s="722" t="s">
        <v>141</v>
      </c>
      <c r="C477" s="714"/>
      <c r="D477" s="714"/>
      <c r="E477" s="714"/>
      <c r="F477" s="714"/>
      <c r="G477" s="714"/>
      <c r="H477" s="714"/>
      <c r="I477" s="714"/>
      <c r="J477" s="714"/>
      <c r="K477" s="714"/>
      <c r="L477" s="714"/>
      <c r="M477" s="714"/>
    </row>
    <row r="478" spans="1:13" x14ac:dyDescent="0.35">
      <c r="A478" s="714"/>
      <c r="B478" s="714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x14ac:dyDescent="0.35">
      <c r="A479" s="714"/>
      <c r="B479" s="714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x14ac:dyDescent="0.35">
      <c r="A480" s="714"/>
      <c r="B480" s="714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x14ac:dyDescent="0.35">
      <c r="A481" s="714"/>
      <c r="B481" s="714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x14ac:dyDescent="0.35">
      <c r="A482" s="714"/>
      <c r="B482" s="714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x14ac:dyDescent="0.35">
      <c r="A483" s="714"/>
      <c r="B483" s="714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x14ac:dyDescent="0.35">
      <c r="A484" s="714"/>
      <c r="B484" s="714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x14ac:dyDescent="0.35">
      <c r="A485" s="714"/>
      <c r="B485" s="714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x14ac:dyDescent="0.35">
      <c r="A486" s="714"/>
      <c r="B486" s="714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x14ac:dyDescent="0.35">
      <c r="A487" s="714"/>
      <c r="B487" s="714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x14ac:dyDescent="0.35">
      <c r="A488" s="714"/>
      <c r="B488" s="714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x14ac:dyDescent="0.35">
      <c r="A489" s="714"/>
      <c r="B489" s="714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x14ac:dyDescent="0.35">
      <c r="A490" s="714"/>
      <c r="B490" s="714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x14ac:dyDescent="0.35">
      <c r="A491" s="714"/>
      <c r="B491" s="714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x14ac:dyDescent="0.35">
      <c r="A492" s="714"/>
      <c r="B492" s="714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x14ac:dyDescent="0.35">
      <c r="A493" s="714"/>
      <c r="B493" s="714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x14ac:dyDescent="0.35">
      <c r="A494" s="714"/>
      <c r="B494" s="714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x14ac:dyDescent="0.35">
      <c r="A495" s="714"/>
      <c r="B495" s="714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x14ac:dyDescent="0.35">
      <c r="A496" s="714"/>
      <c r="B496" s="714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x14ac:dyDescent="0.35">
      <c r="A497" s="714"/>
      <c r="B497" s="714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x14ac:dyDescent="0.35">
      <c r="A498" s="714"/>
      <c r="B498" s="714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x14ac:dyDescent="0.35">
      <c r="A499" s="714"/>
      <c r="B499" s="714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x14ac:dyDescent="0.35">
      <c r="A500" s="714"/>
      <c r="B500" s="714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x14ac:dyDescent="0.35">
      <c r="A501" s="714"/>
      <c r="B501" s="714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x14ac:dyDescent="0.35">
      <c r="A502" s="714"/>
      <c r="B502" s="714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x14ac:dyDescent="0.35">
      <c r="A503" s="714"/>
      <c r="B503" s="714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x14ac:dyDescent="0.35">
      <c r="A504" s="714"/>
      <c r="B504" s="714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x14ac:dyDescent="0.35">
      <c r="A505" s="714"/>
      <c r="B505" s="714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x14ac:dyDescent="0.35">
      <c r="A506" s="714"/>
      <c r="B506" s="714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x14ac:dyDescent="0.35">
      <c r="A507" s="714"/>
      <c r="B507" s="714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3.15" x14ac:dyDescent="0.35">
      <c r="A508" s="714"/>
      <c r="B508" s="719" t="s">
        <v>143</v>
      </c>
      <c r="C508" s="714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3.5" thickBot="1" x14ac:dyDescent="0.4">
      <c r="A509" s="719" t="s">
        <v>214</v>
      </c>
      <c r="B509" s="714"/>
      <c r="C509" s="714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3.5" thickTop="1" x14ac:dyDescent="0.35">
      <c r="A510" s="722" t="s">
        <v>215</v>
      </c>
      <c r="B510" s="714"/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  <c r="M510" s="714"/>
    </row>
    <row r="511" spans="1:13" ht="13.15" x14ac:dyDescent="0.35">
      <c r="A511" s="714"/>
      <c r="B511" s="722" t="s">
        <v>141</v>
      </c>
      <c r="C511" s="714"/>
      <c r="D511" s="714"/>
      <c r="E511" s="714"/>
      <c r="F511" s="714"/>
      <c r="G511" s="714"/>
      <c r="H511" s="714"/>
      <c r="I511" s="714"/>
      <c r="J511" s="714"/>
      <c r="K511" s="714"/>
      <c r="L511" s="714"/>
      <c r="M511" s="714"/>
    </row>
    <row r="512" spans="1:13" x14ac:dyDescent="0.35">
      <c r="A512" s="714"/>
      <c r="B512" s="714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x14ac:dyDescent="0.35">
      <c r="A513" s="714"/>
      <c r="B513" s="714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x14ac:dyDescent="0.35">
      <c r="A514" s="714"/>
      <c r="B514" s="714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x14ac:dyDescent="0.35">
      <c r="A515" s="714"/>
      <c r="B515" s="714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x14ac:dyDescent="0.35">
      <c r="A516" s="714"/>
      <c r="B516" s="714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x14ac:dyDescent="0.35">
      <c r="A517" s="714"/>
      <c r="B517" s="714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x14ac:dyDescent="0.35">
      <c r="A518" s="714"/>
      <c r="B518" s="714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x14ac:dyDescent="0.35">
      <c r="A519" s="714"/>
      <c r="B519" s="714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x14ac:dyDescent="0.35">
      <c r="A520" s="714"/>
      <c r="B520" s="714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x14ac:dyDescent="0.35">
      <c r="A521" s="714"/>
      <c r="B521" s="714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x14ac:dyDescent="0.35">
      <c r="A522" s="714"/>
      <c r="B522" s="714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x14ac:dyDescent="0.35">
      <c r="A523" s="714"/>
      <c r="B523" s="714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x14ac:dyDescent="0.35">
      <c r="A524" s="714"/>
      <c r="B524" s="714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x14ac:dyDescent="0.35">
      <c r="A525" s="714"/>
      <c r="B525" s="714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x14ac:dyDescent="0.35">
      <c r="A526" s="714"/>
      <c r="B526" s="714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x14ac:dyDescent="0.35">
      <c r="A527" s="714"/>
      <c r="B527" s="714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x14ac:dyDescent="0.35">
      <c r="A528" s="714"/>
      <c r="B528" s="714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x14ac:dyDescent="0.35">
      <c r="A529" s="714"/>
      <c r="B529" s="714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x14ac:dyDescent="0.35">
      <c r="A530" s="714"/>
      <c r="B530" s="714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x14ac:dyDescent="0.35">
      <c r="A531" s="714"/>
      <c r="B531" s="714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x14ac:dyDescent="0.35">
      <c r="A532" s="714"/>
      <c r="B532" s="714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x14ac:dyDescent="0.35">
      <c r="A533" s="714"/>
      <c r="B533" s="714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x14ac:dyDescent="0.35">
      <c r="A534" s="714"/>
      <c r="B534" s="714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x14ac:dyDescent="0.35">
      <c r="A535" s="714"/>
      <c r="B535" s="714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x14ac:dyDescent="0.35">
      <c r="A536" s="714"/>
      <c r="B536" s="714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x14ac:dyDescent="0.35">
      <c r="A537" s="714"/>
      <c r="B537" s="714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x14ac:dyDescent="0.35">
      <c r="A538" s="714"/>
      <c r="B538" s="714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/>
      <c r="M538" s="53">
        <f t="shared" si="37"/>
        <v>70000</v>
      </c>
    </row>
    <row r="539" spans="1:13" x14ac:dyDescent="0.35">
      <c r="A539" s="714"/>
      <c r="B539" s="714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x14ac:dyDescent="0.35">
      <c r="A540" s="714"/>
      <c r="B540" s="714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x14ac:dyDescent="0.35">
      <c r="A541" s="714"/>
      <c r="B541" s="714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x14ac:dyDescent="0.35">
      <c r="A542" s="714"/>
      <c r="B542" s="714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x14ac:dyDescent="0.35">
      <c r="A543" s="714"/>
      <c r="B543" s="714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x14ac:dyDescent="0.35">
      <c r="A544" s="714"/>
      <c r="B544" s="714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3.15" x14ac:dyDescent="0.35">
      <c r="A545" s="714"/>
      <c r="B545" s="719" t="s">
        <v>143</v>
      </c>
      <c r="C545" s="714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0</v>
      </c>
      <c r="M545" s="54">
        <f>SUM(M512:M544)</f>
        <v>711204</v>
      </c>
    </row>
    <row r="546" spans="1:13" ht="13.5" thickBot="1" x14ac:dyDescent="0.4">
      <c r="A546" s="719" t="s">
        <v>219</v>
      </c>
      <c r="B546" s="714"/>
      <c r="C546" s="714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0</v>
      </c>
      <c r="M546" s="54">
        <f>-M545</f>
        <v>-711204</v>
      </c>
    </row>
    <row r="547" spans="1:13" ht="13.5" thickTop="1" x14ac:dyDescent="0.35">
      <c r="A547" s="722" t="s">
        <v>220</v>
      </c>
      <c r="B547" s="714"/>
      <c r="C547" s="714"/>
      <c r="D547" s="714"/>
      <c r="E547" s="714"/>
      <c r="F547" s="714"/>
      <c r="G547" s="714"/>
      <c r="H547" s="714"/>
      <c r="I547" s="714"/>
      <c r="J547" s="714"/>
      <c r="K547" s="714"/>
      <c r="L547" s="714"/>
      <c r="M547" s="714"/>
    </row>
    <row r="548" spans="1:13" ht="13.15" x14ac:dyDescent="0.35">
      <c r="A548" s="714"/>
      <c r="B548" s="722" t="s">
        <v>141</v>
      </c>
      <c r="C548" s="714"/>
      <c r="D548" s="714"/>
      <c r="E548" s="714"/>
      <c r="F548" s="714"/>
      <c r="G548" s="714"/>
      <c r="H548" s="714"/>
      <c r="I548" s="714"/>
      <c r="J548" s="714"/>
      <c r="K548" s="714"/>
      <c r="L548" s="714"/>
      <c r="M548" s="714"/>
    </row>
    <row r="549" spans="1:13" x14ac:dyDescent="0.35">
      <c r="A549" s="714"/>
      <c r="B549" s="714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x14ac:dyDescent="0.35">
      <c r="A550" s="714"/>
      <c r="B550" s="714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x14ac:dyDescent="0.35">
      <c r="A551" s="714"/>
      <c r="B551" s="714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x14ac:dyDescent="0.35">
      <c r="A552" s="714"/>
      <c r="B552" s="714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x14ac:dyDescent="0.35">
      <c r="A553" s="714"/>
      <c r="B553" s="714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x14ac:dyDescent="0.35">
      <c r="A554" s="714"/>
      <c r="B554" s="714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x14ac:dyDescent="0.35">
      <c r="A555" s="714"/>
      <c r="B555" s="714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x14ac:dyDescent="0.35">
      <c r="A556" s="714"/>
      <c r="B556" s="714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x14ac:dyDescent="0.35">
      <c r="A557" s="714"/>
      <c r="B557" s="714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x14ac:dyDescent="0.35">
      <c r="A558" s="714"/>
      <c r="B558" s="714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x14ac:dyDescent="0.35">
      <c r="A559" s="714"/>
      <c r="B559" s="714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x14ac:dyDescent="0.35">
      <c r="A560" s="714"/>
      <c r="B560" s="714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x14ac:dyDescent="0.35">
      <c r="A561" s="714"/>
      <c r="B561" s="714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x14ac:dyDescent="0.35">
      <c r="A562" s="714"/>
      <c r="B562" s="714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x14ac:dyDescent="0.35">
      <c r="A563" s="714"/>
      <c r="B563" s="714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x14ac:dyDescent="0.35">
      <c r="A564" s="714"/>
      <c r="B564" s="714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x14ac:dyDescent="0.35">
      <c r="A565" s="714"/>
      <c r="B565" s="714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x14ac:dyDescent="0.35">
      <c r="A566" s="714"/>
      <c r="B566" s="714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x14ac:dyDescent="0.35">
      <c r="A567" s="714"/>
      <c r="B567" s="714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x14ac:dyDescent="0.35">
      <c r="A568" s="714"/>
      <c r="B568" s="714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3.15" x14ac:dyDescent="0.35">
      <c r="A569" s="714"/>
      <c r="B569" s="719" t="s">
        <v>143</v>
      </c>
      <c r="C569" s="714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3.5" thickBot="1" x14ac:dyDescent="0.4">
      <c r="A570" s="719" t="s">
        <v>221</v>
      </c>
      <c r="B570" s="714"/>
      <c r="C570" s="714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3.5" thickTop="1" x14ac:dyDescent="0.35">
      <c r="A571" s="722" t="s">
        <v>222</v>
      </c>
      <c r="B571" s="714"/>
      <c r="C571" s="714"/>
      <c r="D571" s="714"/>
      <c r="E571" s="714"/>
      <c r="F571" s="714"/>
      <c r="G571" s="714"/>
      <c r="H571" s="714"/>
      <c r="I571" s="714"/>
      <c r="J571" s="714"/>
      <c r="K571" s="714"/>
      <c r="L571" s="714"/>
      <c r="M571" s="714"/>
    </row>
    <row r="572" spans="1:13" ht="13.15" x14ac:dyDescent="0.35">
      <c r="A572" s="714"/>
      <c r="B572" s="722" t="s">
        <v>141</v>
      </c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  <c r="M572" s="714"/>
    </row>
    <row r="573" spans="1:13" ht="12.75" customHeight="1" x14ac:dyDescent="0.35">
      <c r="A573" s="714"/>
      <c r="B573" s="714"/>
    </row>
    <row r="574" spans="1:13" x14ac:dyDescent="0.35">
      <c r="A574" s="714"/>
      <c r="B574" s="714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5">
      <c r="A575" s="714"/>
      <c r="B575" s="714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5">
      <c r="A576" s="714"/>
      <c r="B576" s="714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5">
      <c r="A577" s="714"/>
      <c r="B577" s="714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5">
      <c r="A578" s="714"/>
      <c r="B578" s="719" t="s">
        <v>143</v>
      </c>
      <c r="C578" s="714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4">
      <c r="A579" s="719" t="s">
        <v>223</v>
      </c>
      <c r="B579" s="714"/>
      <c r="C579" s="714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5">
      <c r="A580" s="722" t="s">
        <v>224</v>
      </c>
      <c r="B580" s="714"/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  <c r="M580" s="714"/>
    </row>
    <row r="581" spans="1:13" ht="12.75" customHeight="1" x14ac:dyDescent="0.35">
      <c r="A581" s="714"/>
      <c r="B581" s="722" t="s">
        <v>141</v>
      </c>
      <c r="C581" s="714"/>
      <c r="D581" s="714"/>
      <c r="E581" s="714"/>
      <c r="F581" s="714"/>
      <c r="G581" s="714"/>
      <c r="H581" s="714"/>
      <c r="I581" s="714"/>
      <c r="J581" s="714"/>
      <c r="K581" s="714"/>
      <c r="L581" s="714"/>
      <c r="M581" s="714"/>
    </row>
    <row r="582" spans="1:13" ht="12.75" customHeight="1" x14ac:dyDescent="0.35">
      <c r="A582" s="714"/>
      <c r="B582" s="714"/>
    </row>
    <row r="583" spans="1:13" ht="12.75" customHeight="1" x14ac:dyDescent="0.35">
      <c r="A583" s="714"/>
      <c r="B583" s="714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5">
      <c r="A584" s="714"/>
      <c r="B584" s="714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5">
      <c r="A585" s="714"/>
      <c r="B585" s="719" t="s">
        <v>143</v>
      </c>
      <c r="C585" s="714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4">
      <c r="A586" s="719" t="s">
        <v>225</v>
      </c>
      <c r="B586" s="714"/>
      <c r="C586" s="714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5">
      <c r="A587" s="714"/>
      <c r="B587" s="722" t="s">
        <v>141</v>
      </c>
      <c r="C587" s="714"/>
      <c r="D587" s="714"/>
      <c r="E587" s="714"/>
      <c r="F587" s="714"/>
      <c r="G587" s="714"/>
      <c r="H587" s="714"/>
      <c r="I587" s="714"/>
      <c r="J587" s="714"/>
      <c r="K587" s="714"/>
      <c r="L587" s="714"/>
      <c r="M587" s="714"/>
    </row>
    <row r="588" spans="1:13" ht="12.75" customHeight="1" x14ac:dyDescent="0.35">
      <c r="A588" s="714"/>
      <c r="B588" s="714"/>
    </row>
    <row r="589" spans="1:13" ht="12.75" customHeight="1" x14ac:dyDescent="0.35">
      <c r="A589" s="714"/>
      <c r="B589" s="714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5">
      <c r="A590" s="714"/>
      <c r="B590" s="714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5">
      <c r="A591" s="714"/>
      <c r="B591" s="714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5">
      <c r="A592" s="714"/>
      <c r="B592" s="714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5">
      <c r="A593" s="714"/>
      <c r="B593" s="719" t="s">
        <v>143</v>
      </c>
      <c r="C593" s="714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4">
      <c r="A594" s="719" t="s">
        <v>226</v>
      </c>
      <c r="B594" s="714"/>
      <c r="C594" s="714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5">
      <c r="A595" s="722" t="s">
        <v>227</v>
      </c>
      <c r="B595" s="714"/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  <c r="M595" s="714"/>
    </row>
    <row r="596" spans="1:13" ht="12.75" customHeight="1" x14ac:dyDescent="0.35">
      <c r="A596" s="714"/>
      <c r="B596" s="722" t="s">
        <v>141</v>
      </c>
      <c r="C596" s="714"/>
      <c r="D596" s="714"/>
      <c r="E596" s="714"/>
      <c r="F596" s="714"/>
      <c r="G596" s="714"/>
      <c r="H596" s="714"/>
      <c r="I596" s="714"/>
      <c r="J596" s="714"/>
      <c r="K596" s="714"/>
      <c r="L596" s="714"/>
      <c r="M596" s="714"/>
    </row>
    <row r="597" spans="1:13" ht="12.75" customHeight="1" x14ac:dyDescent="0.35">
      <c r="A597" s="714"/>
      <c r="B597" s="714"/>
    </row>
    <row r="598" spans="1:13" ht="12.75" customHeight="1" x14ac:dyDescent="0.35">
      <c r="A598" s="714"/>
      <c r="B598" s="714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5">
      <c r="A599" s="714"/>
      <c r="B599" s="714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5">
      <c r="A600" s="714"/>
      <c r="B600" s="714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5">
      <c r="A601" s="714"/>
      <c r="B601" s="714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5">
      <c r="A602" s="714"/>
      <c r="B602" s="719" t="s">
        <v>143</v>
      </c>
      <c r="C602" s="714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4">
      <c r="A603" s="719" t="s">
        <v>228</v>
      </c>
      <c r="B603" s="714"/>
      <c r="C603" s="714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5">
      <c r="A604" s="722" t="s">
        <v>229</v>
      </c>
      <c r="B604" s="714"/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  <c r="M604" s="714"/>
    </row>
    <row r="605" spans="1:13" ht="12.75" customHeight="1" x14ac:dyDescent="0.35">
      <c r="A605" s="714"/>
      <c r="B605" s="722" t="s">
        <v>141</v>
      </c>
      <c r="C605" s="714"/>
      <c r="D605" s="714"/>
      <c r="E605" s="714"/>
      <c r="F605" s="714"/>
      <c r="G605" s="714"/>
      <c r="H605" s="714"/>
      <c r="I605" s="714"/>
      <c r="J605" s="714"/>
      <c r="K605" s="714"/>
      <c r="L605" s="714"/>
      <c r="M605" s="714"/>
    </row>
    <row r="606" spans="1:13" ht="12.75" customHeight="1" x14ac:dyDescent="0.35">
      <c r="A606" s="714"/>
      <c r="B606" s="714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5">
      <c r="A607" s="714"/>
      <c r="B607" s="714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5">
      <c r="A608" s="714"/>
      <c r="B608" s="714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5">
      <c r="A609" s="714"/>
      <c r="B609" s="714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5">
      <c r="A610" s="714"/>
      <c r="B610" s="714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5">
      <c r="A611" s="714"/>
      <c r="B611" s="719" t="s">
        <v>143</v>
      </c>
      <c r="C611" s="714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4">
      <c r="A612" s="719" t="s">
        <v>230</v>
      </c>
      <c r="B612" s="714"/>
      <c r="C612" s="714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5">
      <c r="A613" s="722" t="s">
        <v>231</v>
      </c>
      <c r="B613" s="714"/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  <c r="M613" s="714"/>
    </row>
    <row r="614" spans="1:13" ht="12.75" customHeight="1" x14ac:dyDescent="0.35">
      <c r="A614" s="714"/>
      <c r="B614" s="722" t="s">
        <v>141</v>
      </c>
      <c r="C614" s="714"/>
      <c r="D614" s="714"/>
      <c r="E614" s="714"/>
      <c r="F614" s="714"/>
      <c r="G614" s="714"/>
      <c r="H614" s="714"/>
      <c r="I614" s="714"/>
      <c r="J614" s="714"/>
      <c r="K614" s="714"/>
      <c r="L614" s="714"/>
      <c r="M614" s="714"/>
    </row>
    <row r="615" spans="1:13" ht="12.75" customHeight="1" x14ac:dyDescent="0.35">
      <c r="A615" s="714"/>
      <c r="B615" s="714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5">
      <c r="A616" s="714"/>
      <c r="B616" s="714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/>
      <c r="M616" s="53">
        <f t="shared" si="51"/>
        <v>3200</v>
      </c>
    </row>
    <row r="617" spans="1:13" ht="12.75" customHeight="1" x14ac:dyDescent="0.35">
      <c r="A617" s="714"/>
      <c r="B617" s="714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5">
      <c r="A618" s="714"/>
      <c r="B618" s="714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5">
      <c r="A619" s="714"/>
      <c r="B619" s="714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5">
      <c r="A620" s="714"/>
      <c r="B620" s="714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5">
      <c r="A621" s="714"/>
      <c r="B621" s="714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5">
      <c r="A622" s="714"/>
      <c r="B622" s="714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5">
      <c r="A623" s="714"/>
      <c r="B623" s="714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/>
      <c r="M623" s="53">
        <f t="shared" si="51"/>
        <v>6500</v>
      </c>
    </row>
    <row r="624" spans="1:13" ht="12.75" customHeight="1" x14ac:dyDescent="0.35">
      <c r="A624" s="714"/>
      <c r="B624" s="714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/>
      <c r="M624" s="53">
        <f t="shared" si="51"/>
        <v>65000</v>
      </c>
    </row>
    <row r="625" spans="1:13" ht="12.75" customHeight="1" x14ac:dyDescent="0.35">
      <c r="A625" s="714"/>
      <c r="B625" s="714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/>
      <c r="M625" s="53">
        <f t="shared" si="51"/>
        <v>9000</v>
      </c>
    </row>
    <row r="626" spans="1:13" ht="12.75" customHeight="1" x14ac:dyDescent="0.35">
      <c r="A626" s="714"/>
      <c r="B626" s="719" t="s">
        <v>143</v>
      </c>
      <c r="C626" s="714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0</v>
      </c>
      <c r="M626" s="54">
        <f>SUM(M615:M625)</f>
        <v>83700</v>
      </c>
    </row>
    <row r="627" spans="1:13" ht="12.75" customHeight="1" thickBot="1" x14ac:dyDescent="0.4">
      <c r="A627" s="719" t="s">
        <v>232</v>
      </c>
      <c r="B627" s="714"/>
      <c r="C627" s="714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0</v>
      </c>
      <c r="M627" s="55">
        <f>-M626</f>
        <v>-83700</v>
      </c>
    </row>
    <row r="628" spans="1:13" ht="12.75" customHeight="1" thickTop="1" x14ac:dyDescent="0.35">
      <c r="A628" s="722" t="s">
        <v>233</v>
      </c>
      <c r="B628" s="714"/>
      <c r="C628" s="714"/>
      <c r="D628" s="714"/>
      <c r="E628" s="714"/>
      <c r="F628" s="714"/>
      <c r="G628" s="714"/>
      <c r="H628" s="714"/>
      <c r="I628" s="714"/>
      <c r="J628" s="714"/>
      <c r="K628" s="714"/>
      <c r="L628" s="714"/>
      <c r="M628" s="714"/>
    </row>
    <row r="629" spans="1:13" ht="12.75" customHeight="1" x14ac:dyDescent="0.35">
      <c r="A629" s="714"/>
      <c r="B629" s="722" t="s">
        <v>141</v>
      </c>
      <c r="C629" s="714"/>
      <c r="D629" s="714"/>
      <c r="E629" s="714"/>
      <c r="F629" s="714"/>
      <c r="G629" s="714"/>
      <c r="H629" s="714"/>
      <c r="I629" s="714"/>
      <c r="J629" s="714"/>
      <c r="K629" s="714"/>
      <c r="L629" s="714"/>
      <c r="M629" s="714"/>
    </row>
    <row r="630" spans="1:13" ht="12.75" customHeight="1" x14ac:dyDescent="0.35">
      <c r="A630" s="714"/>
      <c r="B630" s="714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5">
      <c r="A631" s="714"/>
      <c r="B631" s="714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5">
      <c r="A632" s="714"/>
      <c r="B632" s="714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5">
      <c r="A633" s="714"/>
      <c r="B633" s="714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5">
      <c r="A634" s="714"/>
      <c r="B634" s="714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5">
      <c r="A635" s="714"/>
      <c r="B635" s="714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5">
      <c r="A636" s="714"/>
      <c r="B636" s="714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5">
      <c r="A637" s="714"/>
      <c r="B637" s="714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5">
      <c r="A638" s="714"/>
      <c r="B638" s="714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5">
      <c r="A639" s="714"/>
      <c r="B639" s="714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5">
      <c r="A640" s="714"/>
      <c r="B640" s="714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5">
      <c r="A641" s="714"/>
      <c r="B641" s="714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5">
      <c r="A642" s="714"/>
      <c r="B642" s="714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5">
      <c r="A643" s="714"/>
      <c r="B643" s="714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5">
      <c r="A644" s="714"/>
      <c r="B644" s="714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5">
      <c r="A645" s="714"/>
      <c r="B645" s="714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5">
      <c r="A646" s="714"/>
      <c r="B646" s="714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5">
      <c r="A647" s="714"/>
      <c r="B647" s="714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5">
      <c r="A648" s="714"/>
      <c r="B648" s="714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5">
      <c r="A649" s="714"/>
      <c r="B649" s="714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5">
      <c r="A650" s="714"/>
      <c r="B650" s="714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5">
      <c r="A651" s="714"/>
      <c r="B651" s="719" t="s">
        <v>143</v>
      </c>
      <c r="C651" s="714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4">
      <c r="A652" s="719" t="s">
        <v>234</v>
      </c>
      <c r="B652" s="714"/>
      <c r="C652" s="714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5">
      <c r="A653" s="722" t="s">
        <v>235</v>
      </c>
      <c r="B653" s="714"/>
      <c r="C653" s="714"/>
      <c r="D653" s="714"/>
      <c r="E653" s="714"/>
      <c r="F653" s="714"/>
      <c r="G653" s="714"/>
      <c r="H653" s="714"/>
      <c r="I653" s="714"/>
      <c r="J653" s="714"/>
      <c r="K653" s="714"/>
      <c r="L653" s="714"/>
      <c r="M653" s="714"/>
    </row>
    <row r="654" spans="1:13" ht="12.75" customHeight="1" x14ac:dyDescent="0.35">
      <c r="A654" s="714"/>
      <c r="B654" s="722" t="s">
        <v>141</v>
      </c>
      <c r="C654" s="714"/>
      <c r="D654" s="714"/>
      <c r="E654" s="714"/>
      <c r="F654" s="714"/>
      <c r="G654" s="714"/>
      <c r="H654" s="714"/>
      <c r="I654" s="714"/>
      <c r="J654" s="714"/>
      <c r="K654" s="714"/>
      <c r="L654" s="714"/>
      <c r="M654" s="714"/>
    </row>
    <row r="655" spans="1:13" ht="12.75" customHeight="1" x14ac:dyDescent="0.35">
      <c r="A655" s="714"/>
      <c r="B655" s="714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5">
      <c r="A656" s="714"/>
      <c r="B656" s="714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5">
      <c r="A657" s="714"/>
      <c r="B657" s="714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5">
      <c r="A658" s="714"/>
      <c r="B658" s="714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5">
      <c r="A659" s="714"/>
      <c r="B659" s="714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5">
      <c r="A660" s="714"/>
      <c r="B660" s="714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5">
      <c r="A661" s="714"/>
      <c r="B661" s="714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5">
      <c r="A662" s="714"/>
      <c r="B662" s="714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5">
      <c r="A663" s="714"/>
      <c r="B663" s="714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5">
      <c r="A664" s="714"/>
      <c r="B664" s="714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5">
      <c r="A665" s="714"/>
      <c r="B665" s="714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5">
      <c r="A666" s="714"/>
      <c r="B666" s="714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5">
      <c r="A667" s="714"/>
      <c r="B667" s="714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5">
      <c r="A668" s="714"/>
      <c r="B668" s="714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5">
      <c r="A669" s="714"/>
      <c r="B669" s="714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5">
      <c r="A670" s="714"/>
      <c r="B670" s="714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5">
      <c r="A671" s="714"/>
      <c r="B671" s="714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5">
      <c r="A672" s="714"/>
      <c r="B672" s="719" t="s">
        <v>143</v>
      </c>
      <c r="C672" s="714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4">
      <c r="A673" s="719" t="s">
        <v>236</v>
      </c>
      <c r="B673" s="714"/>
      <c r="C673" s="714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5">
      <c r="A674" s="722" t="s">
        <v>237</v>
      </c>
      <c r="B674" s="714"/>
      <c r="C674" s="714"/>
      <c r="D674" s="714"/>
      <c r="E674" s="714"/>
      <c r="F674" s="714"/>
      <c r="G674" s="714"/>
      <c r="H674" s="714"/>
      <c r="I674" s="714"/>
      <c r="J674" s="714"/>
      <c r="K674" s="714"/>
      <c r="L674" s="714"/>
      <c r="M674" s="714"/>
    </row>
    <row r="675" spans="1:13" ht="12.75" customHeight="1" x14ac:dyDescent="0.35">
      <c r="A675" s="714"/>
      <c r="B675" s="722" t="s">
        <v>141</v>
      </c>
      <c r="C675" s="714"/>
      <c r="D675" s="714"/>
      <c r="E675" s="714"/>
      <c r="F675" s="714"/>
      <c r="G675" s="714"/>
      <c r="H675" s="714"/>
      <c r="I675" s="714"/>
      <c r="J675" s="714"/>
      <c r="K675" s="714"/>
      <c r="L675" s="714"/>
      <c r="M675" s="714"/>
    </row>
    <row r="676" spans="1:13" ht="12.75" customHeight="1" x14ac:dyDescent="0.35">
      <c r="A676" s="714"/>
      <c r="B676" s="714"/>
    </row>
    <row r="677" spans="1:13" ht="12.75" customHeight="1" x14ac:dyDescent="0.35">
      <c r="A677" s="714"/>
      <c r="B677" s="714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5">
      <c r="A678" s="714"/>
      <c r="B678" s="714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5">
      <c r="A679" s="714"/>
      <c r="B679" s="719" t="s">
        <v>143</v>
      </c>
      <c r="C679" s="714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4">
      <c r="A680" s="719" t="s">
        <v>238</v>
      </c>
      <c r="B680" s="714"/>
      <c r="C680" s="714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5">
      <c r="A681" s="722" t="s">
        <v>239</v>
      </c>
      <c r="B681" s="714"/>
      <c r="C681" s="714"/>
      <c r="D681" s="714"/>
      <c r="E681" s="714"/>
      <c r="F681" s="714"/>
      <c r="G681" s="714"/>
      <c r="H681" s="714"/>
      <c r="I681" s="714"/>
      <c r="J681" s="714"/>
      <c r="K681" s="714"/>
      <c r="L681" s="714"/>
      <c r="M681" s="714"/>
    </row>
    <row r="682" spans="1:13" ht="12.75" customHeight="1" x14ac:dyDescent="0.35">
      <c r="A682" s="714"/>
      <c r="B682" s="722" t="s">
        <v>141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  <c r="M682" s="714"/>
    </row>
    <row r="683" spans="1:13" ht="12.75" customHeight="1" x14ac:dyDescent="0.35">
      <c r="A683" s="714"/>
      <c r="B683" s="714"/>
    </row>
    <row r="684" spans="1:13" ht="12.75" customHeight="1" x14ac:dyDescent="0.35">
      <c r="A684" s="714"/>
      <c r="B684" s="714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5">
      <c r="A685" s="714"/>
      <c r="B685" s="714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5">
      <c r="A686" s="714"/>
      <c r="B686" s="714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5">
      <c r="A687" s="714"/>
      <c r="B687" s="719" t="s">
        <v>143</v>
      </c>
      <c r="C687" s="714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4">
      <c r="A688" s="719" t="s">
        <v>240</v>
      </c>
      <c r="B688" s="714"/>
      <c r="C688" s="714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5">
      <c r="A689" s="722" t="s">
        <v>241</v>
      </c>
      <c r="B689" s="714"/>
      <c r="C689" s="714"/>
      <c r="D689" s="714"/>
      <c r="E689" s="714"/>
      <c r="F689" s="714"/>
      <c r="G689" s="714"/>
      <c r="H689" s="714"/>
      <c r="I689" s="714"/>
      <c r="J689" s="714"/>
      <c r="K689" s="714"/>
      <c r="L689" s="714"/>
      <c r="M689" s="714"/>
    </row>
    <row r="690" spans="1:13" ht="12.75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  <c r="M690" s="714"/>
    </row>
    <row r="691" spans="1:13" ht="12.75" customHeight="1" x14ac:dyDescent="0.35">
      <c r="A691" s="714"/>
      <c r="B691" s="714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5">
      <c r="A692" s="714"/>
      <c r="B692" s="714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5">
      <c r="A693" s="714"/>
      <c r="B693" s="714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5">
      <c r="A694" s="714"/>
      <c r="B694" s="714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5">
      <c r="A695" s="714"/>
      <c r="B695" s="719" t="s">
        <v>143</v>
      </c>
      <c r="C695" s="714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4">
      <c r="A696" s="719" t="s">
        <v>242</v>
      </c>
      <c r="B696" s="714"/>
      <c r="C696" s="714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5">
      <c r="A697" s="722" t="s">
        <v>243</v>
      </c>
      <c r="B697" s="714"/>
      <c r="C697" s="714"/>
      <c r="D697" s="714"/>
      <c r="E697" s="714"/>
      <c r="F697" s="714"/>
      <c r="G697" s="714"/>
      <c r="H697" s="714"/>
      <c r="I697" s="714"/>
      <c r="J697" s="714"/>
      <c r="K697" s="714"/>
      <c r="L697" s="714"/>
      <c r="M697" s="714"/>
    </row>
    <row r="698" spans="1:13" ht="12.75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  <c r="M698" s="714"/>
    </row>
    <row r="699" spans="1:13" ht="12.75" customHeight="1" x14ac:dyDescent="0.35">
      <c r="A699" s="714"/>
      <c r="B699" s="714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5">
      <c r="A700" s="714"/>
      <c r="B700" s="714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5">
      <c r="A701" s="714"/>
      <c r="B701" s="714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5">
      <c r="A702" s="714"/>
      <c r="B702" s="714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/>
      <c r="M702" s="53">
        <f>K702-L702</f>
        <v>150000</v>
      </c>
    </row>
    <row r="703" spans="1:13" ht="12.75" customHeight="1" x14ac:dyDescent="0.35">
      <c r="A703" s="714"/>
      <c r="B703" s="719" t="s">
        <v>143</v>
      </c>
      <c r="C703" s="714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0</v>
      </c>
      <c r="M703" s="54">
        <f>SUM(M700:M702)</f>
        <v>150000</v>
      </c>
    </row>
    <row r="704" spans="1:13" ht="12.75" customHeight="1" thickBot="1" x14ac:dyDescent="0.4">
      <c r="A704" s="719" t="s">
        <v>244</v>
      </c>
      <c r="B704" s="714"/>
      <c r="C704" s="714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0</v>
      </c>
      <c r="M704" s="55">
        <f>-M703</f>
        <v>-150000</v>
      </c>
    </row>
    <row r="705" spans="1:13" ht="12.75" customHeight="1" thickTop="1" x14ac:dyDescent="0.35">
      <c r="A705" s="722" t="s">
        <v>245</v>
      </c>
      <c r="B705" s="714"/>
      <c r="C705" s="714"/>
      <c r="D705" s="714"/>
      <c r="E705" s="714"/>
      <c r="F705" s="714"/>
      <c r="G705" s="714"/>
      <c r="H705" s="714"/>
      <c r="I705" s="714"/>
      <c r="J705" s="714"/>
      <c r="K705" s="714"/>
      <c r="L705" s="714"/>
      <c r="M705" s="714"/>
    </row>
    <row r="706" spans="1:13" ht="12.75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  <c r="M706" s="714"/>
    </row>
    <row r="707" spans="1:13" ht="12.75" customHeight="1" x14ac:dyDescent="0.35">
      <c r="A707" s="714"/>
      <c r="B707" s="714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5">
      <c r="A708" s="714"/>
      <c r="B708" s="714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5">
      <c r="A709" s="714"/>
      <c r="B709" s="714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/>
      <c r="M709" s="53">
        <f t="shared" si="64"/>
        <v>70000</v>
      </c>
    </row>
    <row r="710" spans="1:13" ht="12.75" customHeight="1" x14ac:dyDescent="0.35">
      <c r="A710" s="714"/>
      <c r="B710" s="714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5">
      <c r="A711" s="714"/>
      <c r="B711" s="714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5">
      <c r="A712" s="714"/>
      <c r="B712" s="714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5">
      <c r="A713" s="714"/>
      <c r="B713" s="714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5">
      <c r="A714" s="714"/>
      <c r="B714" s="714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5">
      <c r="A715" s="714"/>
      <c r="B715" s="714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5">
      <c r="A716" s="714"/>
      <c r="B716" s="714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5">
      <c r="A717" s="714"/>
      <c r="B717" s="714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5">
      <c r="A718" s="714"/>
      <c r="B718" s="714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5">
      <c r="A719" s="714"/>
      <c r="B719" s="714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/>
      <c r="M719" s="53">
        <f t="shared" si="64"/>
        <v>10500</v>
      </c>
    </row>
    <row r="720" spans="1:13" ht="12.75" customHeight="1" x14ac:dyDescent="0.35">
      <c r="A720" s="714"/>
      <c r="B720" s="714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/>
      <c r="M720" s="53">
        <f t="shared" si="64"/>
        <v>1500</v>
      </c>
    </row>
    <row r="721" spans="1:13" ht="12.75" customHeight="1" x14ac:dyDescent="0.35">
      <c r="A721" s="714"/>
      <c r="B721" s="714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/>
      <c r="M721" s="53">
        <f t="shared" si="64"/>
        <v>10000</v>
      </c>
    </row>
    <row r="722" spans="1:13" ht="12.75" customHeight="1" x14ac:dyDescent="0.35">
      <c r="A722" s="714"/>
      <c r="B722" s="719" t="s">
        <v>143</v>
      </c>
      <c r="C722" s="714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0</v>
      </c>
      <c r="M722" s="54">
        <f>SUM(M707:M721)</f>
        <v>154446</v>
      </c>
    </row>
    <row r="723" spans="1:13" ht="12.75" customHeight="1" thickBot="1" x14ac:dyDescent="0.4">
      <c r="A723" s="719" t="s">
        <v>246</v>
      </c>
      <c r="B723" s="714"/>
      <c r="C723" s="714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0</v>
      </c>
      <c r="M723" s="55">
        <f>-M722</f>
        <v>-154446</v>
      </c>
    </row>
    <row r="724" spans="1:13" ht="12.75" customHeight="1" thickTop="1" x14ac:dyDescent="0.35">
      <c r="A724" s="722" t="s">
        <v>247</v>
      </c>
      <c r="B724" s="714"/>
      <c r="C724" s="714"/>
      <c r="D724" s="714"/>
      <c r="E724" s="714"/>
      <c r="F724" s="714"/>
      <c r="G724" s="714"/>
      <c r="H724" s="714"/>
      <c r="I724" s="714"/>
      <c r="J724" s="714"/>
      <c r="K724" s="714"/>
      <c r="L724" s="714"/>
      <c r="M724" s="714"/>
    </row>
    <row r="725" spans="1:13" ht="12.75" customHeight="1" x14ac:dyDescent="0.35">
      <c r="A725" s="714"/>
      <c r="B725" s="722" t="s">
        <v>141</v>
      </c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  <c r="M725" s="714"/>
    </row>
    <row r="726" spans="1:13" ht="12.75" customHeight="1" x14ac:dyDescent="0.35">
      <c r="A726" s="714"/>
      <c r="B726" s="714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5">
      <c r="A727" s="714"/>
      <c r="B727" s="714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5">
      <c r="A728" s="714"/>
      <c r="B728" s="714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5">
      <c r="A729" s="714"/>
      <c r="B729" s="714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5">
      <c r="A730" s="714"/>
      <c r="B730" s="714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5">
      <c r="A731" s="714"/>
      <c r="B731" s="714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5">
      <c r="A732" s="714"/>
      <c r="B732" s="714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5">
      <c r="A733" s="714"/>
      <c r="B733" s="714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5">
      <c r="A734" s="714"/>
      <c r="B734" s="714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5">
      <c r="A735" s="714"/>
      <c r="B735" s="714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5">
      <c r="A736" s="714"/>
      <c r="B736" s="714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5">
      <c r="A737" s="714"/>
      <c r="B737" s="714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5">
      <c r="A738" s="714"/>
      <c r="B738" s="714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5">
      <c r="A739" s="714"/>
      <c r="B739" s="719" t="s">
        <v>143</v>
      </c>
      <c r="C739" s="714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4">
      <c r="A740" s="719" t="s">
        <v>248</v>
      </c>
      <c r="B740" s="714"/>
      <c r="C740" s="714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5">
      <c r="A741" s="722" t="s">
        <v>249</v>
      </c>
      <c r="B741" s="714"/>
      <c r="C741" s="714"/>
      <c r="D741" s="714"/>
      <c r="E741" s="714"/>
      <c r="F741" s="714"/>
      <c r="G741" s="714"/>
      <c r="H741" s="714"/>
      <c r="I741" s="714"/>
      <c r="J741" s="714"/>
      <c r="K741" s="714"/>
      <c r="L741" s="714"/>
      <c r="M741" s="714"/>
    </row>
    <row r="742" spans="1:13" ht="12.75" customHeight="1" x14ac:dyDescent="0.35">
      <c r="A742" s="714"/>
      <c r="B742" s="722" t="s">
        <v>141</v>
      </c>
      <c r="C742" s="714"/>
      <c r="D742" s="714"/>
      <c r="E742" s="714"/>
      <c r="F742" s="714"/>
      <c r="G742" s="714"/>
      <c r="H742" s="714"/>
      <c r="I742" s="714"/>
      <c r="J742" s="714"/>
      <c r="K742" s="714"/>
      <c r="L742" s="714"/>
      <c r="M742" s="714"/>
    </row>
    <row r="743" spans="1:13" ht="12.75" customHeight="1" x14ac:dyDescent="0.35">
      <c r="A743" s="714"/>
      <c r="B743" s="714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5">
      <c r="A744" s="714"/>
      <c r="B744" s="714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5">
      <c r="A745" s="714"/>
      <c r="B745" s="714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5">
      <c r="A746" s="714"/>
      <c r="B746" s="714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5">
      <c r="A747" s="714"/>
      <c r="B747" s="714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5">
      <c r="A748" s="714"/>
      <c r="B748" s="714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5">
      <c r="A749" s="714"/>
      <c r="B749" s="714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5">
      <c r="A750" s="714"/>
      <c r="B750" s="714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5">
      <c r="A751" s="714"/>
      <c r="B751" s="714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5">
      <c r="A752" s="714"/>
      <c r="B752" s="719" t="s">
        <v>143</v>
      </c>
      <c r="C752" s="714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4">
      <c r="A753" s="719" t="s">
        <v>250</v>
      </c>
      <c r="B753" s="714"/>
      <c r="C753" s="714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5">
      <c r="A754" s="722" t="s">
        <v>251</v>
      </c>
      <c r="B754" s="714"/>
      <c r="C754" s="714"/>
      <c r="D754" s="714"/>
      <c r="E754" s="714"/>
      <c r="F754" s="714"/>
      <c r="G754" s="714"/>
      <c r="H754" s="714"/>
      <c r="I754" s="714"/>
      <c r="J754" s="714"/>
      <c r="K754" s="714"/>
      <c r="L754" s="714"/>
      <c r="M754" s="714"/>
    </row>
    <row r="755" spans="1:13" ht="12.75" customHeight="1" x14ac:dyDescent="0.35">
      <c r="A755" s="714"/>
      <c r="B755" s="722" t="s">
        <v>141</v>
      </c>
      <c r="C755" s="714"/>
      <c r="D755" s="714"/>
      <c r="E755" s="714"/>
      <c r="F755" s="714"/>
      <c r="G755" s="714"/>
      <c r="H755" s="714"/>
      <c r="I755" s="714"/>
      <c r="J755" s="714"/>
      <c r="K755" s="714"/>
      <c r="L755" s="714"/>
      <c r="M755" s="714"/>
    </row>
    <row r="756" spans="1:13" ht="12.75" customHeight="1" x14ac:dyDescent="0.35">
      <c r="A756" s="714"/>
      <c r="B756" s="714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5">
      <c r="A757" s="714"/>
      <c r="B757" s="714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5">
      <c r="A758" s="714"/>
      <c r="B758" s="714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5">
      <c r="A759" s="714"/>
      <c r="B759" s="714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5">
      <c r="A760" s="714"/>
      <c r="B760" s="714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5">
      <c r="A761" s="714"/>
      <c r="B761" s="714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5">
      <c r="A762" s="714"/>
      <c r="B762" s="714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5">
      <c r="A763" s="714"/>
      <c r="B763" s="714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5">
      <c r="A764" s="714"/>
      <c r="B764" s="714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5">
      <c r="A765" s="714"/>
      <c r="B765" s="714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5">
      <c r="A766" s="714"/>
      <c r="B766" s="714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5">
      <c r="A767" s="714"/>
      <c r="B767" s="714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5">
      <c r="A768" s="714"/>
      <c r="B768" s="714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/>
      <c r="M768" s="53">
        <f t="shared" si="73"/>
        <v>180000</v>
      </c>
    </row>
    <row r="769" spans="1:13" ht="12.75" customHeight="1" x14ac:dyDescent="0.35">
      <c r="A769" s="714"/>
      <c r="B769" s="714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5">
      <c r="A770" s="714"/>
      <c r="B770" s="719" t="s">
        <v>143</v>
      </c>
      <c r="C770" s="714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0</v>
      </c>
      <c r="M770" s="54">
        <f>SUM(M756:M769)</f>
        <v>212815</v>
      </c>
    </row>
    <row r="771" spans="1:13" ht="12.75" customHeight="1" thickBot="1" x14ac:dyDescent="0.4">
      <c r="A771" s="719" t="s">
        <v>252</v>
      </c>
      <c r="B771" s="714"/>
      <c r="C771" s="714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0</v>
      </c>
      <c r="M771" s="55">
        <f>-M770</f>
        <v>-212815</v>
      </c>
    </row>
    <row r="772" spans="1:13" ht="12.75" customHeight="1" thickTop="1" x14ac:dyDescent="0.35">
      <c r="A772" s="722" t="s">
        <v>253</v>
      </c>
      <c r="B772" s="714"/>
      <c r="C772" s="714"/>
      <c r="D772" s="714"/>
      <c r="E772" s="714"/>
      <c r="F772" s="714"/>
      <c r="G772" s="714"/>
      <c r="H772" s="714"/>
      <c r="I772" s="714"/>
      <c r="J772" s="714"/>
      <c r="K772" s="714"/>
      <c r="L772" s="714"/>
      <c r="M772" s="714"/>
    </row>
    <row r="773" spans="1:13" ht="12.75" customHeight="1" x14ac:dyDescent="0.35">
      <c r="A773" s="714"/>
      <c r="B773" s="722" t="s">
        <v>141</v>
      </c>
      <c r="C773" s="714"/>
      <c r="D773" s="714"/>
      <c r="E773" s="714"/>
      <c r="F773" s="714"/>
      <c r="G773" s="714"/>
      <c r="H773" s="714"/>
      <c r="I773" s="714"/>
      <c r="J773" s="714"/>
      <c r="K773" s="714"/>
      <c r="L773" s="714"/>
      <c r="M773" s="714"/>
    </row>
    <row r="774" spans="1:13" ht="12.75" customHeight="1" x14ac:dyDescent="0.35">
      <c r="A774" s="714"/>
      <c r="B774" s="714"/>
      <c r="H774" s="23">
        <f>ROUND(F774/9*12,0)</f>
        <v>0</v>
      </c>
      <c r="I774" s="28" t="e">
        <f>H774/G774</f>
        <v>#DIV/0!</v>
      </c>
    </row>
    <row r="775" spans="1:13" ht="12.75" customHeight="1" x14ac:dyDescent="0.35">
      <c r="A775" s="714"/>
      <c r="B775" s="714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5">
      <c r="A776" s="714"/>
      <c r="B776" s="719" t="s">
        <v>143</v>
      </c>
      <c r="C776" s="714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4">
      <c r="A777" s="719" t="s">
        <v>254</v>
      </c>
      <c r="B777" s="714"/>
      <c r="C777" s="714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5">
      <c r="A778" s="722" t="s">
        <v>255</v>
      </c>
      <c r="B778" s="714"/>
      <c r="C778" s="714"/>
      <c r="D778" s="714"/>
      <c r="E778" s="714"/>
      <c r="F778" s="714"/>
      <c r="G778" s="714"/>
      <c r="H778" s="714"/>
      <c r="I778" s="714"/>
      <c r="J778" s="714"/>
      <c r="K778" s="714"/>
      <c r="L778" s="714"/>
      <c r="M778" s="714"/>
    </row>
    <row r="779" spans="1:13" ht="12.75" customHeight="1" x14ac:dyDescent="0.35">
      <c r="A779" s="714"/>
      <c r="B779" s="722" t="s">
        <v>141</v>
      </c>
      <c r="C779" s="714"/>
      <c r="D779" s="714"/>
      <c r="E779" s="714"/>
      <c r="F779" s="714"/>
      <c r="G779" s="714"/>
      <c r="H779" s="714"/>
      <c r="I779" s="714"/>
      <c r="J779" s="714"/>
      <c r="K779" s="714"/>
      <c r="L779" s="714"/>
      <c r="M779" s="714"/>
    </row>
    <row r="780" spans="1:13" ht="12.75" customHeight="1" x14ac:dyDescent="0.35">
      <c r="A780" s="714"/>
      <c r="B780" s="714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5">
      <c r="A781" s="714"/>
      <c r="B781" s="714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5">
      <c r="A782" s="714"/>
      <c r="B782" s="714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5">
      <c r="A783" s="714"/>
      <c r="B783" s="714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5">
      <c r="A784" s="714"/>
      <c r="B784" s="714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5">
      <c r="A785" s="714"/>
      <c r="B785" s="714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5">
      <c r="A786" s="714"/>
      <c r="B786" s="714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5">
      <c r="A787" s="714"/>
      <c r="B787" s="714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5">
      <c r="A788" s="714"/>
      <c r="B788" s="714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5">
      <c r="A789" s="714"/>
      <c r="B789" s="714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5">
      <c r="A790" s="714"/>
      <c r="B790" s="714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5">
      <c r="A791" s="714"/>
      <c r="B791" s="714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5">
      <c r="A792" s="714"/>
      <c r="B792" s="714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5">
      <c r="A793" s="714"/>
      <c r="B793" s="714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5">
      <c r="A794" s="714"/>
      <c r="B794" s="714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5">
      <c r="A795" s="714"/>
      <c r="B795" s="714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5">
      <c r="A796" s="714"/>
      <c r="B796" s="714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5">
      <c r="A797" s="714"/>
      <c r="B797" s="714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5">
      <c r="A798" s="714"/>
      <c r="B798" s="714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5">
      <c r="A799" s="714"/>
      <c r="B799" s="714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5">
      <c r="A800" s="714"/>
      <c r="B800" s="714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5">
      <c r="A801" s="714"/>
      <c r="B801" s="719" t="s">
        <v>143</v>
      </c>
      <c r="C801" s="714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4">
      <c r="A802" s="719" t="s">
        <v>256</v>
      </c>
      <c r="B802" s="714"/>
      <c r="C802" s="714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5">
      <c r="A803" s="722" t="s">
        <v>257</v>
      </c>
      <c r="B803" s="714"/>
      <c r="C803" s="714"/>
      <c r="D803" s="714"/>
      <c r="E803" s="714"/>
      <c r="F803" s="714"/>
      <c r="G803" s="714"/>
      <c r="H803" s="714"/>
      <c r="I803" s="714"/>
      <c r="J803" s="714"/>
      <c r="K803" s="714"/>
      <c r="L803" s="714"/>
      <c r="M803" s="714"/>
    </row>
    <row r="804" spans="1:13" ht="12.75" customHeight="1" x14ac:dyDescent="0.35">
      <c r="A804" s="714"/>
      <c r="B804" s="722" t="s">
        <v>141</v>
      </c>
      <c r="C804" s="714"/>
      <c r="D804" s="714"/>
      <c r="E804" s="714"/>
      <c r="F804" s="714"/>
      <c r="G804" s="714"/>
      <c r="H804" s="714"/>
      <c r="I804" s="714"/>
      <c r="J804" s="714"/>
      <c r="K804" s="714"/>
      <c r="L804" s="714"/>
      <c r="M804" s="714"/>
    </row>
    <row r="805" spans="1:13" ht="12.75" customHeight="1" x14ac:dyDescent="0.35">
      <c r="A805" s="714"/>
      <c r="B805" s="714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5">
      <c r="A806" s="714"/>
      <c r="B806" s="714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5">
      <c r="A807" s="714"/>
      <c r="B807" s="714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5">
      <c r="A808" s="714"/>
      <c r="B808" s="714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5">
      <c r="A809" s="714"/>
      <c r="B809" s="714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5">
      <c r="A810" s="714"/>
      <c r="B810" s="714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5">
      <c r="A811" s="714"/>
      <c r="B811" s="714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/>
      <c r="M811" s="53">
        <f t="shared" si="79"/>
        <v>66000</v>
      </c>
    </row>
    <row r="812" spans="1:13" ht="12.75" customHeight="1" x14ac:dyDescent="0.35">
      <c r="A812" s="714"/>
      <c r="B812" s="719" t="s">
        <v>143</v>
      </c>
      <c r="C812" s="714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0</v>
      </c>
      <c r="M812" s="54">
        <f>SUM(M806:M811)</f>
        <v>84300</v>
      </c>
    </row>
    <row r="813" spans="1:13" ht="12.75" customHeight="1" thickBot="1" x14ac:dyDescent="0.4">
      <c r="A813" s="719" t="s">
        <v>258</v>
      </c>
      <c r="B813" s="714"/>
      <c r="C813" s="714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0</v>
      </c>
      <c r="M813" s="55">
        <f>-M812</f>
        <v>-84300</v>
      </c>
    </row>
    <row r="814" spans="1:13" ht="12.75" customHeight="1" thickTop="1" x14ac:dyDescent="0.35">
      <c r="A814" s="722" t="s">
        <v>259</v>
      </c>
      <c r="B814" s="714"/>
      <c r="C814" s="714"/>
      <c r="D814" s="714"/>
      <c r="E814" s="714"/>
      <c r="F814" s="714"/>
      <c r="G814" s="714"/>
      <c r="H814" s="714"/>
      <c r="I814" s="714"/>
      <c r="J814" s="714"/>
      <c r="K814" s="714"/>
      <c r="L814" s="714"/>
      <c r="M814" s="714"/>
    </row>
    <row r="815" spans="1:13" ht="12.75" customHeight="1" x14ac:dyDescent="0.35">
      <c r="A815" s="714"/>
      <c r="B815" s="722" t="s">
        <v>141</v>
      </c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</row>
    <row r="816" spans="1:13" ht="12.75" customHeight="1" x14ac:dyDescent="0.35">
      <c r="A816" s="714"/>
      <c r="B816" s="714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5">
      <c r="A817" s="714"/>
      <c r="B817" s="714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5">
      <c r="A818" s="714"/>
      <c r="B818" s="714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5">
      <c r="A819" s="714"/>
      <c r="B819" s="714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5">
      <c r="A820" s="714"/>
      <c r="B820" s="714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5">
      <c r="A821" s="714"/>
      <c r="B821" s="714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5">
      <c r="A822" s="714"/>
      <c r="B822" s="714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5">
      <c r="A823" s="714"/>
      <c r="B823" s="714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5">
      <c r="A824" s="714"/>
      <c r="B824" s="714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5">
      <c r="A825" s="714"/>
      <c r="B825" s="714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5">
      <c r="A826" s="714"/>
      <c r="B826" s="714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5">
      <c r="A827" s="714"/>
      <c r="B827" s="714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5">
      <c r="A828" s="714"/>
      <c r="B828" s="714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5">
      <c r="A829" s="714"/>
      <c r="B829" s="714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5">
      <c r="A830" s="714"/>
      <c r="B830" s="714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5">
      <c r="A831" s="714"/>
      <c r="B831" s="714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5">
      <c r="A832" s="714"/>
      <c r="B832" s="714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5">
      <c r="A833" s="714"/>
      <c r="B833" s="714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5">
      <c r="A834" s="714"/>
      <c r="B834" s="714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5">
      <c r="A835" s="714"/>
      <c r="B835" s="714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5">
      <c r="A836" s="714"/>
      <c r="B836" s="714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5">
      <c r="A837" s="714"/>
      <c r="B837" s="714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5">
      <c r="A838" s="714"/>
      <c r="B838" s="714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5">
      <c r="A839" s="714"/>
      <c r="B839" s="714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5">
      <c r="A840" s="714"/>
      <c r="B840" s="714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5">
      <c r="A841" s="714"/>
      <c r="B841" s="714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5">
      <c r="A842" s="714"/>
      <c r="B842" s="714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5">
      <c r="A843" s="714"/>
      <c r="B843" s="714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5">
      <c r="A844" s="714"/>
      <c r="B844" s="714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5">
      <c r="A845" s="714"/>
      <c r="B845" s="714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5">
      <c r="A846" s="714"/>
      <c r="B846" s="719" t="s">
        <v>143</v>
      </c>
      <c r="C846" s="714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4">
      <c r="A847" s="719" t="s">
        <v>261</v>
      </c>
      <c r="B847" s="714"/>
      <c r="C847" s="714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5">
      <c r="A848" s="722" t="s">
        <v>262</v>
      </c>
      <c r="B848" s="714"/>
      <c r="C848" s="714"/>
      <c r="D848" s="714"/>
      <c r="E848" s="714"/>
      <c r="F848" s="714"/>
      <c r="G848" s="714"/>
      <c r="H848" s="714"/>
      <c r="I848" s="714"/>
      <c r="J848" s="714"/>
      <c r="K848" s="714"/>
      <c r="L848" s="714"/>
      <c r="M848" s="714"/>
    </row>
    <row r="849" spans="1:13" ht="12.75" customHeight="1" x14ac:dyDescent="0.35">
      <c r="A849" s="714"/>
      <c r="B849" s="722" t="s">
        <v>141</v>
      </c>
      <c r="C849" s="714"/>
      <c r="D849" s="714"/>
      <c r="E849" s="714"/>
      <c r="F849" s="714"/>
      <c r="G849" s="714"/>
      <c r="H849" s="714"/>
      <c r="I849" s="714"/>
      <c r="J849" s="714"/>
      <c r="K849" s="714"/>
      <c r="L849" s="714"/>
      <c r="M849" s="714"/>
    </row>
    <row r="850" spans="1:13" ht="12.75" customHeight="1" x14ac:dyDescent="0.35">
      <c r="A850" s="714"/>
      <c r="B850" s="714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5">
      <c r="A851" s="714"/>
      <c r="B851" s="714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5">
      <c r="A852" s="714"/>
      <c r="B852" s="714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5">
      <c r="A853" s="714"/>
      <c r="B853" s="714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5">
      <c r="A854" s="714"/>
      <c r="B854" s="714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5">
      <c r="A855" s="714"/>
      <c r="B855" s="714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5">
      <c r="A856" s="714"/>
      <c r="B856" s="714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5">
      <c r="A857" s="714"/>
      <c r="B857" s="714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5">
      <c r="A858" s="714"/>
      <c r="B858" s="714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5">
      <c r="A859" s="714"/>
      <c r="B859" s="714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5">
      <c r="A860" s="714"/>
      <c r="B860" s="714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5">
      <c r="A861" s="714"/>
      <c r="B861" s="714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5">
      <c r="A862" s="714"/>
      <c r="B862" s="714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5">
      <c r="A863" s="714"/>
      <c r="B863" s="714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5">
      <c r="A864" s="714"/>
      <c r="B864" s="714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5">
      <c r="A865" s="714"/>
      <c r="B865" s="714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5">
      <c r="A866" s="714"/>
      <c r="B866" s="714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5">
      <c r="A867" s="714"/>
      <c r="B867" s="714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5">
      <c r="A868" s="714"/>
      <c r="B868" s="714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5">
      <c r="A869" s="714"/>
      <c r="B869" s="714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5">
      <c r="A870" s="714"/>
      <c r="B870" s="714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5">
      <c r="A871" s="714"/>
      <c r="B871" s="714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5">
      <c r="A872" s="714"/>
      <c r="B872" s="714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5">
      <c r="A873" s="714"/>
      <c r="B873" s="714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5">
      <c r="A874" s="714"/>
      <c r="B874" s="714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5">
      <c r="A875" s="714"/>
      <c r="B875" s="714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5">
      <c r="A876" s="714"/>
      <c r="B876" s="719" t="s">
        <v>143</v>
      </c>
      <c r="C876" s="714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4">
      <c r="A877" s="719" t="s">
        <v>263</v>
      </c>
      <c r="B877" s="714"/>
      <c r="C877" s="714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5">
      <c r="A878" s="722" t="s">
        <v>264</v>
      </c>
      <c r="B878" s="714"/>
      <c r="C878" s="714"/>
      <c r="D878" s="714"/>
      <c r="E878" s="714"/>
      <c r="F878" s="714"/>
      <c r="G878" s="714"/>
      <c r="H878" s="714"/>
      <c r="I878" s="714"/>
      <c r="J878" s="714"/>
      <c r="K878" s="714"/>
      <c r="L878" s="714"/>
      <c r="M878" s="714"/>
    </row>
    <row r="879" spans="1:13" ht="12.75" customHeight="1" x14ac:dyDescent="0.35">
      <c r="A879" s="714"/>
      <c r="B879" s="722" t="s">
        <v>141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  <c r="M879" s="714"/>
    </row>
    <row r="880" spans="1:13" ht="12.75" customHeight="1" x14ac:dyDescent="0.35">
      <c r="A880" s="714"/>
      <c r="B880" s="714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5">
      <c r="A881" s="714"/>
      <c r="B881" s="714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5">
      <c r="A882" s="714"/>
      <c r="B882" s="714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5">
      <c r="A883" s="714"/>
      <c r="B883" s="714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5">
      <c r="A884" s="714"/>
      <c r="B884" s="714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5">
      <c r="A885" s="714"/>
      <c r="B885" s="714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5">
      <c r="A886" s="714"/>
      <c r="B886" s="714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5">
      <c r="A887" s="714"/>
      <c r="B887" s="714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5">
      <c r="A888" s="714"/>
      <c r="B888" s="714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5">
      <c r="A889" s="714"/>
      <c r="B889" s="714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5">
      <c r="A890" s="714"/>
      <c r="B890" s="714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5">
      <c r="A891" s="714"/>
      <c r="B891" s="714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5">
      <c r="A892" s="714"/>
      <c r="B892" s="714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5">
      <c r="A893" s="714"/>
      <c r="B893" s="714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5">
      <c r="A894" s="714"/>
      <c r="B894" s="714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5">
      <c r="A895" s="714"/>
      <c r="B895" s="714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5">
      <c r="A896" s="714"/>
      <c r="B896" s="714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5">
      <c r="A897" s="714"/>
      <c r="B897" s="714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5">
      <c r="A898" s="714"/>
      <c r="B898" s="714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5">
      <c r="A899" s="714"/>
      <c r="B899" s="714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5">
      <c r="A900" s="714"/>
      <c r="B900" s="714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5">
      <c r="A901" s="714"/>
      <c r="B901" s="714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5">
      <c r="A902" s="714"/>
      <c r="B902" s="714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5">
      <c r="A903" s="714"/>
      <c r="B903" s="714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5">
      <c r="A904" s="714"/>
      <c r="B904" s="714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5">
      <c r="A905" s="714"/>
      <c r="B905" s="714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5">
      <c r="A906" s="714"/>
      <c r="B906" s="714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5">
      <c r="A907" s="714"/>
      <c r="B907" s="714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5">
      <c r="A908" s="714"/>
      <c r="B908" s="714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5">
      <c r="A909" s="714"/>
      <c r="B909" s="714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5">
      <c r="A910" s="714"/>
      <c r="B910" s="714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5">
      <c r="A911" s="714"/>
      <c r="B911" s="714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5">
      <c r="A912" s="714"/>
      <c r="B912" s="714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5">
      <c r="A913" s="714"/>
      <c r="B913" s="714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5">
      <c r="A914" s="714"/>
      <c r="B914" s="714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5">
      <c r="A915" s="714"/>
      <c r="B915" s="719" t="s">
        <v>143</v>
      </c>
      <c r="C915" s="714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4">
      <c r="A916" s="719" t="s">
        <v>267</v>
      </c>
      <c r="B916" s="714"/>
      <c r="C916" s="714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5">
      <c r="A917" s="722" t="s">
        <v>268</v>
      </c>
      <c r="B917" s="714"/>
      <c r="C917" s="714"/>
      <c r="D917" s="714"/>
      <c r="E917" s="714"/>
      <c r="F917" s="714"/>
      <c r="G917" s="714"/>
      <c r="H917" s="714"/>
      <c r="I917" s="714"/>
      <c r="J917" s="714"/>
      <c r="K917" s="714"/>
      <c r="L917" s="714"/>
      <c r="M917" s="714"/>
    </row>
    <row r="918" spans="1:13" ht="12.75" customHeight="1" x14ac:dyDescent="0.35">
      <c r="A918" s="714"/>
      <c r="B918" s="722" t="s">
        <v>141</v>
      </c>
      <c r="C918" s="714"/>
      <c r="D918" s="714"/>
      <c r="E918" s="714"/>
      <c r="F918" s="714"/>
      <c r="G918" s="714"/>
      <c r="H918" s="714"/>
      <c r="I918" s="714"/>
      <c r="J918" s="714"/>
      <c r="K918" s="714"/>
      <c r="L918" s="714"/>
      <c r="M918" s="714"/>
    </row>
    <row r="919" spans="1:13" ht="12.75" customHeight="1" x14ac:dyDescent="0.35">
      <c r="A919" s="714"/>
      <c r="B919" s="714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5">
      <c r="A920" s="714"/>
      <c r="B920" s="714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5">
      <c r="A921" s="714"/>
      <c r="B921" s="714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5">
      <c r="A922" s="714"/>
      <c r="B922" s="714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5">
      <c r="A923" s="714"/>
      <c r="B923" s="714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5">
      <c r="A924" s="714"/>
      <c r="B924" s="714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5">
      <c r="A925" s="714"/>
      <c r="B925" s="714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5">
      <c r="A926" s="714"/>
      <c r="B926" s="714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5">
      <c r="A927" s="714"/>
      <c r="B927" s="714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5">
      <c r="A928" s="714"/>
      <c r="B928" s="714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5">
      <c r="A929" s="714"/>
      <c r="B929" s="714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5">
      <c r="A930" s="714"/>
      <c r="B930" s="714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5">
      <c r="A931" s="714"/>
      <c r="B931" s="714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5">
      <c r="A932" s="714"/>
      <c r="B932" s="714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5">
      <c r="A933" s="714"/>
      <c r="B933" s="714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5">
      <c r="A934" s="714"/>
      <c r="B934" s="714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5">
      <c r="A935" s="714"/>
      <c r="B935" s="714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5">
      <c r="A936" s="714"/>
      <c r="B936" s="714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5">
      <c r="A937" s="714"/>
      <c r="B937" s="719" t="s">
        <v>143</v>
      </c>
      <c r="C937" s="714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4">
      <c r="A938" s="719" t="s">
        <v>270</v>
      </c>
      <c r="B938" s="714"/>
      <c r="C938" s="714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5">
      <c r="A939" s="722" t="s">
        <v>271</v>
      </c>
      <c r="B939" s="714"/>
      <c r="C939" s="714"/>
      <c r="D939" s="714"/>
      <c r="E939" s="714"/>
      <c r="F939" s="714"/>
      <c r="G939" s="714"/>
      <c r="H939" s="714"/>
      <c r="I939" s="714"/>
      <c r="J939" s="714"/>
      <c r="K939" s="714"/>
      <c r="L939" s="714"/>
      <c r="M939" s="714"/>
    </row>
    <row r="940" spans="1:13" ht="12.75" customHeight="1" x14ac:dyDescent="0.35">
      <c r="A940" s="714"/>
      <c r="B940" s="722" t="s">
        <v>141</v>
      </c>
      <c r="C940" s="714"/>
      <c r="D940" s="714"/>
      <c r="E940" s="714"/>
      <c r="F940" s="714"/>
      <c r="G940" s="714"/>
      <c r="H940" s="714"/>
      <c r="I940" s="714"/>
      <c r="J940" s="714"/>
      <c r="K940" s="714"/>
      <c r="L940" s="714"/>
      <c r="M940" s="714"/>
    </row>
    <row r="941" spans="1:13" ht="12.75" customHeight="1" x14ac:dyDescent="0.35">
      <c r="A941" s="714"/>
      <c r="B941" s="714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5">
      <c r="A942" s="714"/>
      <c r="B942" s="714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5">
      <c r="A943" s="714"/>
      <c r="B943" s="714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5">
      <c r="A944" s="714"/>
      <c r="B944" s="714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5">
      <c r="A945" s="714"/>
      <c r="B945" s="714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5">
      <c r="A946" s="714"/>
      <c r="B946" s="714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5">
      <c r="A947" s="714"/>
      <c r="B947" s="714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5">
      <c r="A948" s="714"/>
      <c r="B948" s="714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5">
      <c r="A949" s="714"/>
      <c r="B949" s="714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5">
      <c r="A950" s="714"/>
      <c r="B950" s="714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5">
      <c r="A951" s="714"/>
      <c r="B951" s="714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5">
      <c r="A952" s="714"/>
      <c r="B952" s="714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5">
      <c r="A953" s="714"/>
      <c r="B953" s="714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5">
      <c r="A954" s="714"/>
      <c r="B954" s="714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5">
      <c r="A955" s="714"/>
      <c r="B955" s="714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5">
      <c r="A956" s="714"/>
      <c r="B956" s="714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5">
      <c r="A957" s="714"/>
      <c r="B957" s="714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5">
      <c r="A958" s="714"/>
      <c r="B958" s="714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5">
      <c r="A959" s="714"/>
      <c r="B959" s="719" t="s">
        <v>143</v>
      </c>
      <c r="C959" s="714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4">
      <c r="A960" s="719" t="s">
        <v>272</v>
      </c>
      <c r="B960" s="714"/>
      <c r="C960" s="714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5">
      <c r="A961" s="722" t="s">
        <v>273</v>
      </c>
      <c r="B961" s="714"/>
      <c r="C961" s="714"/>
      <c r="D961" s="714"/>
      <c r="E961" s="714"/>
      <c r="F961" s="714"/>
      <c r="G961" s="714"/>
      <c r="H961" s="714"/>
      <c r="I961" s="714"/>
      <c r="J961" s="714"/>
      <c r="K961" s="714"/>
      <c r="L961" s="714"/>
      <c r="M961" s="714"/>
    </row>
    <row r="962" spans="1:13" ht="12.75" customHeight="1" x14ac:dyDescent="0.35">
      <c r="A962" s="714"/>
      <c r="B962" s="722" t="s">
        <v>141</v>
      </c>
      <c r="C962" s="714"/>
      <c r="D962" s="714"/>
      <c r="E962" s="714"/>
      <c r="F962" s="714"/>
      <c r="G962" s="714"/>
      <c r="H962" s="714"/>
      <c r="I962" s="714"/>
      <c r="J962" s="714"/>
      <c r="K962" s="714"/>
      <c r="L962" s="714"/>
      <c r="M962" s="714"/>
    </row>
    <row r="963" spans="1:13" ht="12.75" customHeight="1" x14ac:dyDescent="0.35">
      <c r="A963" s="714"/>
      <c r="B963" s="714"/>
    </row>
    <row r="964" spans="1:13" ht="12.75" customHeight="1" x14ac:dyDescent="0.35">
      <c r="A964" s="714"/>
      <c r="B964" s="714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5">
      <c r="A965" s="714"/>
      <c r="B965" s="714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5">
      <c r="A966" s="714"/>
      <c r="B966" s="714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5">
      <c r="A967" s="714"/>
      <c r="B967" s="714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5">
      <c r="A968" s="714"/>
      <c r="B968" s="714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5">
      <c r="A969" s="714"/>
      <c r="B969" s="714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5">
      <c r="A970" s="714"/>
      <c r="B970" s="714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5">
      <c r="A971" s="714"/>
      <c r="B971" s="714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5">
      <c r="A972" s="714"/>
      <c r="B972" s="714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5">
      <c r="A973" s="714"/>
      <c r="B973" s="714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5">
      <c r="A974" s="714"/>
      <c r="B974" s="714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5">
      <c r="A975" s="714"/>
      <c r="B975" s="714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5">
      <c r="A976" s="714"/>
      <c r="B976" s="714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5">
      <c r="A977" s="714"/>
      <c r="B977" s="714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5">
      <c r="A978" s="714"/>
      <c r="B978" s="714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5">
      <c r="A979" s="714"/>
      <c r="B979" s="714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5">
      <c r="A980" s="714"/>
      <c r="B980" s="714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5">
      <c r="A981" s="714"/>
      <c r="B981" s="714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5">
      <c r="A982" s="714"/>
      <c r="B982" s="714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5">
      <c r="A983" s="714"/>
      <c r="B983" s="714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5">
      <c r="A984" s="714"/>
      <c r="B984" s="714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5">
      <c r="A985" s="714"/>
      <c r="B985" s="714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5">
      <c r="A986" s="714"/>
      <c r="B986" s="714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5">
      <c r="A987" s="714"/>
      <c r="B987" s="714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5">
      <c r="A988" s="714"/>
      <c r="B988" s="714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5">
      <c r="A989" s="714"/>
      <c r="B989" s="719" t="s">
        <v>143</v>
      </c>
      <c r="C989" s="714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4">
      <c r="A990" s="719" t="s">
        <v>274</v>
      </c>
      <c r="B990" s="714"/>
      <c r="C990" s="714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5">
      <c r="A991" s="722" t="s">
        <v>275</v>
      </c>
      <c r="B991" s="714"/>
      <c r="C991" s="714"/>
      <c r="D991" s="714"/>
      <c r="E991" s="714"/>
      <c r="F991" s="714"/>
      <c r="G991" s="714"/>
      <c r="H991" s="714"/>
      <c r="I991" s="714"/>
      <c r="J991" s="714"/>
      <c r="K991" s="714"/>
      <c r="L991" s="714"/>
      <c r="M991" s="714"/>
    </row>
    <row r="992" spans="1:13" ht="12.75" customHeight="1" x14ac:dyDescent="0.35">
      <c r="A992" s="714"/>
      <c r="B992" s="722" t="s">
        <v>141</v>
      </c>
      <c r="C992" s="714"/>
      <c r="D992" s="714"/>
      <c r="E992" s="714"/>
      <c r="F992" s="714"/>
      <c r="G992" s="714"/>
      <c r="H992" s="714"/>
      <c r="I992" s="714"/>
      <c r="J992" s="714"/>
      <c r="K992" s="714"/>
      <c r="L992" s="714"/>
      <c r="M992" s="714"/>
    </row>
    <row r="993" spans="1:13" ht="12.75" customHeight="1" x14ac:dyDescent="0.35">
      <c r="A993" s="714"/>
      <c r="B993" s="714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5">
      <c r="A994" s="714"/>
      <c r="B994" s="714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5">
      <c r="A995" s="714"/>
      <c r="B995" s="714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5">
      <c r="A996" s="714"/>
      <c r="B996" s="714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5">
      <c r="A997" s="714"/>
      <c r="B997" s="714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5">
      <c r="A998" s="714"/>
      <c r="B998" s="714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5">
      <c r="A999" s="714"/>
      <c r="B999" s="714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5">
      <c r="A1000" s="714"/>
      <c r="B1000" s="714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5">
      <c r="A1001" s="714"/>
      <c r="B1001" s="714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5">
      <c r="A1002" s="714"/>
      <c r="B1002" s="714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5">
      <c r="A1003" s="714"/>
      <c r="B1003" s="714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5">
      <c r="A1004" s="714"/>
      <c r="B1004" s="714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5">
      <c r="A1005" s="714"/>
      <c r="B1005" s="714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5">
      <c r="A1006" s="714"/>
      <c r="B1006" s="714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5">
      <c r="A1007" s="714"/>
      <c r="B1007" s="714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5">
      <c r="A1008" s="714"/>
      <c r="B1008" s="714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5">
      <c r="A1009" s="714"/>
      <c r="B1009" s="714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5">
      <c r="A1010" s="714"/>
      <c r="B1010" s="719" t="s">
        <v>143</v>
      </c>
      <c r="C1010" s="714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4">
      <c r="A1011" s="719" t="s">
        <v>278</v>
      </c>
      <c r="B1011" s="714"/>
      <c r="C1011" s="714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5">
      <c r="A1012" s="722" t="s">
        <v>279</v>
      </c>
      <c r="B1012" s="714"/>
      <c r="C1012" s="714"/>
      <c r="D1012" s="714"/>
      <c r="E1012" s="714"/>
      <c r="F1012" s="714"/>
      <c r="G1012" s="714"/>
      <c r="H1012" s="714"/>
      <c r="I1012" s="714"/>
      <c r="J1012" s="714"/>
      <c r="K1012" s="714"/>
      <c r="L1012" s="714"/>
      <c r="M1012" s="714"/>
    </row>
    <row r="1013" spans="1:13" ht="12.75" customHeight="1" x14ac:dyDescent="0.35">
      <c r="A1013" s="714"/>
      <c r="B1013" s="722" t="s">
        <v>141</v>
      </c>
      <c r="C1013" s="714"/>
      <c r="D1013" s="714"/>
      <c r="E1013" s="714"/>
      <c r="F1013" s="714"/>
      <c r="G1013" s="714"/>
      <c r="H1013" s="714"/>
      <c r="I1013" s="714"/>
      <c r="J1013" s="714"/>
      <c r="K1013" s="714"/>
      <c r="L1013" s="714"/>
      <c r="M1013" s="714"/>
    </row>
    <row r="1014" spans="1:13" ht="12.75" customHeight="1" x14ac:dyDescent="0.35">
      <c r="A1014" s="714"/>
      <c r="B1014" s="714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5">
      <c r="A1015" s="714"/>
      <c r="B1015" s="714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5">
      <c r="A1016" s="714"/>
      <c r="B1016" s="714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5">
      <c r="A1017" s="714"/>
      <c r="B1017" s="714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5">
      <c r="A1018" s="714"/>
      <c r="B1018" s="714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5">
      <c r="A1019" s="714"/>
      <c r="B1019" s="714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5">
      <c r="A1020" s="714"/>
      <c r="B1020" s="714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5">
      <c r="A1021" s="714"/>
      <c r="B1021" s="714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5">
      <c r="A1022" s="714"/>
      <c r="B1022" s="714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5">
      <c r="A1023" s="714"/>
      <c r="B1023" s="714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5">
      <c r="A1024" s="714"/>
      <c r="B1024" s="714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5">
      <c r="A1025" s="714"/>
      <c r="B1025" s="714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5">
      <c r="A1026" s="714"/>
      <c r="B1026" s="714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5">
      <c r="A1027" s="714"/>
      <c r="B1027" s="714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5">
      <c r="A1028" s="714"/>
      <c r="B1028" s="714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5">
      <c r="A1029" s="714"/>
      <c r="B1029" s="714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5">
      <c r="A1030" s="714"/>
      <c r="B1030" s="714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5">
      <c r="A1031" s="714"/>
      <c r="B1031" s="714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5">
      <c r="A1032" s="714"/>
      <c r="B1032" s="714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5">
      <c r="A1033" s="714"/>
      <c r="B1033" s="714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5">
      <c r="A1034" s="714"/>
      <c r="B1034" s="714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5">
      <c r="A1035" s="714"/>
      <c r="B1035" s="714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5">
      <c r="A1036" s="714"/>
      <c r="B1036" s="714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5">
      <c r="A1037" s="714"/>
      <c r="B1037" s="714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5">
      <c r="A1038" s="714"/>
      <c r="B1038" s="714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5">
      <c r="A1039" s="714"/>
      <c r="B1039" s="714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5">
      <c r="A1040" s="714"/>
      <c r="B1040" s="714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5">
      <c r="A1041" s="714"/>
      <c r="B1041" s="714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5">
      <c r="A1042" s="714"/>
      <c r="B1042" s="714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5">
      <c r="A1043" s="714"/>
      <c r="B1043" s="719" t="s">
        <v>143</v>
      </c>
      <c r="C1043" s="714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4">
      <c r="A1044" s="719" t="s">
        <v>280</v>
      </c>
      <c r="B1044" s="714"/>
      <c r="C1044" s="714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5">
      <c r="A1045" s="722" t="s">
        <v>281</v>
      </c>
      <c r="B1045" s="714"/>
      <c r="C1045" s="714"/>
      <c r="D1045" s="714"/>
      <c r="E1045" s="714"/>
      <c r="F1045" s="714"/>
      <c r="G1045" s="714"/>
      <c r="H1045" s="714"/>
      <c r="I1045" s="714"/>
      <c r="J1045" s="714"/>
      <c r="K1045" s="714"/>
      <c r="L1045" s="714"/>
      <c r="M1045" s="714"/>
    </row>
    <row r="1046" spans="1:13" ht="12.75" customHeight="1" x14ac:dyDescent="0.35">
      <c r="A1046" s="714"/>
      <c r="B1046" s="722" t="s">
        <v>141</v>
      </c>
      <c r="C1046" s="714"/>
      <c r="D1046" s="714"/>
      <c r="E1046" s="714"/>
      <c r="F1046" s="714"/>
      <c r="G1046" s="714"/>
      <c r="H1046" s="714"/>
      <c r="I1046" s="714"/>
      <c r="J1046" s="714"/>
      <c r="K1046" s="714"/>
      <c r="L1046" s="714"/>
      <c r="M1046" s="714"/>
    </row>
    <row r="1047" spans="1:13" ht="12.75" customHeight="1" x14ac:dyDescent="0.35">
      <c r="A1047" s="714"/>
      <c r="B1047" s="714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5">
      <c r="A1048" s="714"/>
      <c r="B1048" s="714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5">
      <c r="A1049" s="714"/>
      <c r="B1049" s="714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5">
      <c r="A1050" s="714"/>
      <c r="B1050" s="714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5">
      <c r="A1051" s="714"/>
      <c r="B1051" s="714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5">
      <c r="A1052" s="714"/>
      <c r="B1052" s="719" t="s">
        <v>143</v>
      </c>
      <c r="C1052" s="714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4">
      <c r="A1053" s="719" t="s">
        <v>284</v>
      </c>
      <c r="B1053" s="714"/>
      <c r="C1053" s="714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5">
      <c r="A1054" s="722" t="s">
        <v>285</v>
      </c>
      <c r="B1054" s="714"/>
      <c r="C1054" s="714"/>
      <c r="D1054" s="714"/>
      <c r="E1054" s="714"/>
      <c r="F1054" s="714"/>
      <c r="G1054" s="714"/>
      <c r="H1054" s="714"/>
      <c r="I1054" s="714"/>
      <c r="J1054" s="714"/>
      <c r="K1054" s="714"/>
      <c r="L1054" s="714"/>
      <c r="M1054" s="714"/>
    </row>
    <row r="1055" spans="1:13" ht="12.75" customHeight="1" x14ac:dyDescent="0.35">
      <c r="A1055" s="714"/>
      <c r="B1055" s="722" t="s">
        <v>141</v>
      </c>
      <c r="C1055" s="714"/>
      <c r="D1055" s="714"/>
      <c r="E1055" s="714"/>
      <c r="F1055" s="714"/>
      <c r="G1055" s="714"/>
      <c r="H1055" s="714"/>
      <c r="I1055" s="714"/>
      <c r="J1055" s="714"/>
      <c r="K1055" s="714"/>
      <c r="L1055" s="714"/>
      <c r="M1055" s="714"/>
    </row>
    <row r="1056" spans="1:13" ht="12.75" customHeight="1" x14ac:dyDescent="0.35">
      <c r="A1056" s="714"/>
      <c r="B1056" s="714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5">
      <c r="A1057" s="714"/>
      <c r="B1057" s="714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5">
      <c r="A1058" s="714"/>
      <c r="B1058" s="714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5">
      <c r="A1059" s="714"/>
      <c r="B1059" s="714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5">
      <c r="A1060" s="714"/>
      <c r="B1060" s="714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5">
      <c r="A1061" s="714"/>
      <c r="B1061" s="714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5">
      <c r="A1062" s="714"/>
      <c r="B1062" s="714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5">
      <c r="A1063" s="714"/>
      <c r="B1063" s="714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5">
      <c r="A1064" s="714"/>
      <c r="B1064" s="714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5">
      <c r="A1065" s="714"/>
      <c r="B1065" s="714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5">
      <c r="A1066" s="714"/>
      <c r="B1066" s="714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5">
      <c r="A1067" s="714"/>
      <c r="B1067" s="714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5">
      <c r="A1068" s="714"/>
      <c r="B1068" s="714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5">
      <c r="A1069" s="714"/>
      <c r="B1069" s="714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5">
      <c r="A1070" s="714"/>
      <c r="B1070" s="714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5">
      <c r="A1071" s="714"/>
      <c r="B1071" s="714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5">
      <c r="A1072" s="714"/>
      <c r="B1072" s="714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5">
      <c r="A1073" s="714"/>
      <c r="B1073" s="714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5">
      <c r="A1074" s="714"/>
      <c r="B1074" s="714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5">
      <c r="A1075" s="714"/>
      <c r="B1075" s="714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5">
      <c r="A1076" s="714"/>
      <c r="B1076" s="714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5">
      <c r="A1077" s="714"/>
      <c r="B1077" s="714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5">
      <c r="A1078" s="714"/>
      <c r="B1078" s="714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5">
      <c r="A1079" s="714"/>
      <c r="B1079" s="719" t="s">
        <v>143</v>
      </c>
      <c r="C1079" s="714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4">
      <c r="A1080" s="719" t="s">
        <v>286</v>
      </c>
      <c r="B1080" s="714"/>
      <c r="C1080" s="714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5">
      <c r="A1081" s="722" t="s">
        <v>287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  <c r="M1081" s="714"/>
    </row>
    <row r="1082" spans="1:13" ht="12.75" customHeight="1" x14ac:dyDescent="0.35">
      <c r="A1082" s="714"/>
      <c r="B1082" s="722" t="s">
        <v>141</v>
      </c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  <c r="M1082" s="714"/>
    </row>
    <row r="1083" spans="1:13" ht="12.75" customHeight="1" x14ac:dyDescent="0.35">
      <c r="A1083" s="714"/>
      <c r="B1083" s="714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5">
      <c r="A1084" s="714"/>
      <c r="B1084" s="714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5">
      <c r="A1085" s="714"/>
      <c r="B1085" s="714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5">
      <c r="A1086" s="714"/>
      <c r="B1086" s="714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5">
      <c r="A1087" s="714"/>
      <c r="B1087" s="714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5">
      <c r="A1088" s="714"/>
      <c r="B1088" s="714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5">
      <c r="A1089" s="714"/>
      <c r="B1089" s="714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5">
      <c r="A1090" s="714"/>
      <c r="B1090" s="714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5">
      <c r="A1091" s="714"/>
      <c r="B1091" s="714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5">
      <c r="A1092" s="714"/>
      <c r="B1092" s="714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5">
      <c r="A1093" s="714"/>
      <c r="B1093" s="714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5">
      <c r="A1094" s="714"/>
      <c r="B1094" s="714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5">
      <c r="A1095" s="714"/>
      <c r="B1095" s="714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5">
      <c r="A1096" s="714"/>
      <c r="B1096" s="714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5">
      <c r="A1097" s="714"/>
      <c r="B1097" s="714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5">
      <c r="A1098" s="714"/>
      <c r="B1098" s="714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5">
      <c r="A1099" s="714"/>
      <c r="B1099" s="714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5">
      <c r="A1100" s="714"/>
      <c r="B1100" s="714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5">
      <c r="A1101" s="714"/>
      <c r="B1101" s="714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5">
      <c r="A1102" s="714"/>
      <c r="B1102" s="714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5">
      <c r="A1103" s="714"/>
      <c r="B1103" s="714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5">
      <c r="A1104" s="714"/>
      <c r="B1104" s="714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5">
      <c r="A1105" s="714"/>
      <c r="B1105" s="714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5">
      <c r="A1106" s="714"/>
      <c r="B1106" s="714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5">
      <c r="A1107" s="714"/>
      <c r="B1107" s="714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5">
      <c r="A1108" s="714"/>
      <c r="B1108" s="714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5">
      <c r="A1109" s="714"/>
      <c r="B1109" s="714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5">
      <c r="A1110" s="714"/>
      <c r="B1110" s="714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5">
      <c r="A1111" s="714"/>
      <c r="B1111" s="714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5">
      <c r="A1112" s="714"/>
      <c r="B1112" s="714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5">
      <c r="A1113" s="714"/>
      <c r="B1113" s="714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5">
      <c r="A1114" s="714"/>
      <c r="B1114" s="719" t="s">
        <v>143</v>
      </c>
      <c r="C1114" s="714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4">
      <c r="A1115" s="719" t="s">
        <v>288</v>
      </c>
      <c r="B1115" s="714"/>
      <c r="C1115" s="714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5">
      <c r="A1116" s="722" t="s">
        <v>289</v>
      </c>
      <c r="B1116" s="714"/>
      <c r="C1116" s="714"/>
      <c r="D1116" s="714"/>
      <c r="E1116" s="714"/>
      <c r="F1116" s="714"/>
      <c r="G1116" s="714"/>
      <c r="H1116" s="714"/>
      <c r="I1116" s="714"/>
      <c r="J1116" s="714"/>
      <c r="K1116" s="714"/>
      <c r="L1116" s="714"/>
      <c r="M1116" s="714"/>
    </row>
    <row r="1117" spans="1:13" ht="12.75" customHeight="1" x14ac:dyDescent="0.35">
      <c r="A1117" s="714"/>
      <c r="B1117" s="722" t="s">
        <v>141</v>
      </c>
      <c r="C1117" s="714"/>
      <c r="D1117" s="714"/>
      <c r="E1117" s="714"/>
      <c r="F1117" s="714"/>
      <c r="G1117" s="714"/>
      <c r="H1117" s="714"/>
      <c r="I1117" s="714"/>
      <c r="J1117" s="714"/>
      <c r="K1117" s="714"/>
      <c r="L1117" s="714"/>
      <c r="M1117" s="714"/>
    </row>
    <row r="1118" spans="1:13" ht="12.75" customHeight="1" x14ac:dyDescent="0.35">
      <c r="A1118" s="714"/>
      <c r="B1118" s="714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5">
      <c r="A1119" s="714"/>
      <c r="B1119" s="714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5">
      <c r="A1120" s="714"/>
      <c r="B1120" s="714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5">
      <c r="A1121" s="714"/>
      <c r="B1121" s="714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>
        <v>25000</v>
      </c>
      <c r="M1121" s="53">
        <f t="shared" si="114"/>
        <v>75000</v>
      </c>
    </row>
    <row r="1122" spans="1:13" ht="12.75" customHeight="1" x14ac:dyDescent="0.35">
      <c r="A1122" s="714"/>
      <c r="B1122" s="714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>
        <v>20000</v>
      </c>
      <c r="M1122" s="53">
        <f t="shared" si="114"/>
        <v>0</v>
      </c>
    </row>
    <row r="1123" spans="1:13" ht="12.75" customHeight="1" x14ac:dyDescent="0.35">
      <c r="A1123" s="714"/>
      <c r="B1123" s="714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5">
      <c r="A1124" s="714"/>
      <c r="B1124" s="714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5">
      <c r="A1125" s="714"/>
      <c r="B1125" s="714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5">
      <c r="A1126" s="714"/>
      <c r="B1126" s="714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5">
      <c r="A1127" s="714"/>
      <c r="B1127" s="714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5">
      <c r="A1128" s="714"/>
      <c r="B1128" s="714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5">
      <c r="A1129" s="714"/>
      <c r="B1129" s="714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5">
      <c r="A1130" s="714"/>
      <c r="B1130" s="714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5">
      <c r="A1131" s="714"/>
      <c r="B1131" s="714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5">
      <c r="A1132" s="714"/>
      <c r="B1132" s="714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5">
      <c r="A1133" s="714"/>
      <c r="B1133" s="714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5">
      <c r="A1134" s="714"/>
      <c r="B1134" s="714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5">
      <c r="A1135" s="714"/>
      <c r="B1135" s="714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5">
      <c r="A1136" s="714"/>
      <c r="B1136" s="714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5">
      <c r="A1137" s="714"/>
      <c r="B1137" s="714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5">
      <c r="A1138" s="714"/>
      <c r="B1138" s="714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>
        <v>20000</v>
      </c>
      <c r="M1138" s="53">
        <f t="shared" si="114"/>
        <v>20000</v>
      </c>
    </row>
    <row r="1139" spans="1:13" ht="12.75" customHeight="1" x14ac:dyDescent="0.35">
      <c r="A1139" s="714"/>
      <c r="B1139" s="714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5">
      <c r="A1140" s="714"/>
      <c r="B1140" s="714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>
        <v>10000</v>
      </c>
      <c r="M1140" s="53">
        <f t="shared" si="114"/>
        <v>20000</v>
      </c>
    </row>
    <row r="1141" spans="1:13" ht="12.75" customHeight="1" x14ac:dyDescent="0.35">
      <c r="A1141" s="714"/>
      <c r="B1141" s="714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5">
      <c r="A1142" s="714"/>
      <c r="B1142" s="714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 t="s">
        <v>460</v>
      </c>
      <c r="K1142" s="4">
        <v>205000</v>
      </c>
      <c r="L1142" s="59"/>
      <c r="M1142" s="53">
        <f t="shared" si="114"/>
        <v>205000</v>
      </c>
    </row>
    <row r="1143" spans="1:13" ht="12.75" customHeight="1" x14ac:dyDescent="0.35">
      <c r="A1143" s="714"/>
      <c r="B1143" s="714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 t="s">
        <v>460</v>
      </c>
      <c r="K1143" s="4">
        <v>0</v>
      </c>
      <c r="L1143" s="59"/>
      <c r="M1143" s="53">
        <f t="shared" si="114"/>
        <v>0</v>
      </c>
    </row>
    <row r="1144" spans="1:13" ht="12.75" customHeight="1" x14ac:dyDescent="0.35">
      <c r="A1144" s="714"/>
      <c r="B1144" s="714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>
        <v>20000</v>
      </c>
      <c r="M1144" s="53">
        <f t="shared" si="114"/>
        <v>50000</v>
      </c>
    </row>
    <row r="1145" spans="1:13" ht="12.75" customHeight="1" x14ac:dyDescent="0.35">
      <c r="A1145" s="714"/>
      <c r="B1145" s="714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5">
      <c r="A1146" s="714"/>
      <c r="B1146" s="714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5">
      <c r="A1147" s="714"/>
      <c r="B1147" s="714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5">
      <c r="A1148" s="714"/>
      <c r="B1148" s="719" t="s">
        <v>143</v>
      </c>
      <c r="C1148" s="714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95000</v>
      </c>
      <c r="M1148" s="54">
        <f>SUM(M1118:M1147)</f>
        <v>829727</v>
      </c>
    </row>
    <row r="1149" spans="1:13" ht="12.75" customHeight="1" thickBot="1" x14ac:dyDescent="0.4">
      <c r="A1149" s="719" t="s">
        <v>290</v>
      </c>
      <c r="B1149" s="714"/>
      <c r="C1149" s="714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-95000</v>
      </c>
      <c r="M1149" s="55">
        <f>-M1148</f>
        <v>-829727</v>
      </c>
    </row>
    <row r="1150" spans="1:13" ht="12.75" customHeight="1" thickTop="1" x14ac:dyDescent="0.35">
      <c r="A1150" s="722" t="s">
        <v>291</v>
      </c>
      <c r="B1150" s="714"/>
      <c r="C1150" s="714"/>
      <c r="D1150" s="714"/>
      <c r="E1150" s="714"/>
      <c r="F1150" s="714"/>
      <c r="G1150" s="714"/>
      <c r="H1150" s="714"/>
      <c r="I1150" s="714"/>
      <c r="J1150" s="714"/>
      <c r="K1150" s="714"/>
      <c r="L1150" s="714"/>
      <c r="M1150" s="714"/>
    </row>
    <row r="1151" spans="1:13" ht="12.75" customHeight="1" x14ac:dyDescent="0.35">
      <c r="A1151" s="714"/>
      <c r="B1151" s="722" t="s">
        <v>141</v>
      </c>
      <c r="C1151" s="714"/>
      <c r="D1151" s="714"/>
      <c r="E1151" s="714"/>
      <c r="F1151" s="714"/>
      <c r="G1151" s="714"/>
      <c r="H1151" s="714"/>
      <c r="I1151" s="714"/>
      <c r="J1151" s="714"/>
      <c r="K1151" s="714"/>
      <c r="L1151" s="714"/>
      <c r="M1151" s="714"/>
    </row>
    <row r="1152" spans="1:13" ht="12.75" customHeight="1" x14ac:dyDescent="0.35">
      <c r="A1152" s="714"/>
      <c r="B1152" s="714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81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5">
      <c r="A1153" s="714"/>
      <c r="B1153" s="714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81"/>
      <c r="K1153" s="4">
        <v>0</v>
      </c>
      <c r="L1153" s="59"/>
      <c r="M1153" s="53">
        <f t="shared" si="117"/>
        <v>0</v>
      </c>
    </row>
    <row r="1154" spans="1:13" ht="12.75" customHeight="1" x14ac:dyDescent="0.35">
      <c r="A1154" s="714"/>
      <c r="B1154" s="714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81"/>
      <c r="K1154" s="4">
        <v>0</v>
      </c>
      <c r="L1154" s="59"/>
      <c r="M1154" s="53">
        <f t="shared" si="117"/>
        <v>0</v>
      </c>
    </row>
    <row r="1155" spans="1:13" ht="12.75" customHeight="1" x14ac:dyDescent="0.35">
      <c r="A1155" s="714"/>
      <c r="B1155" s="714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81"/>
      <c r="K1155" s="4">
        <v>0</v>
      </c>
      <c r="L1155" s="59"/>
      <c r="M1155" s="53">
        <f t="shared" si="117"/>
        <v>0</v>
      </c>
    </row>
    <row r="1156" spans="1:13" ht="12.75" customHeight="1" x14ac:dyDescent="0.35">
      <c r="A1156" s="714"/>
      <c r="B1156" s="714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81"/>
      <c r="K1156" s="4">
        <v>60000</v>
      </c>
      <c r="L1156" s="59"/>
      <c r="M1156" s="53">
        <f t="shared" si="117"/>
        <v>60000</v>
      </c>
    </row>
    <row r="1157" spans="1:13" ht="12.75" customHeight="1" x14ac:dyDescent="0.35">
      <c r="A1157" s="714"/>
      <c r="B1157" s="714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81"/>
      <c r="K1157" s="4">
        <v>35025</v>
      </c>
      <c r="L1157" s="59"/>
      <c r="M1157" s="53">
        <f t="shared" si="117"/>
        <v>35025</v>
      </c>
    </row>
    <row r="1158" spans="1:13" ht="12.75" customHeight="1" x14ac:dyDescent="0.35">
      <c r="A1158" s="714"/>
      <c r="B1158" s="714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81"/>
      <c r="K1158" s="4">
        <v>44814</v>
      </c>
      <c r="L1158" s="59"/>
      <c r="M1158" s="53">
        <f t="shared" si="117"/>
        <v>44814</v>
      </c>
    </row>
    <row r="1159" spans="1:13" ht="12.75" customHeight="1" x14ac:dyDescent="0.35">
      <c r="A1159" s="714"/>
      <c r="B1159" s="714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81"/>
      <c r="K1159" s="4">
        <v>0</v>
      </c>
      <c r="L1159" s="59"/>
      <c r="M1159" s="53">
        <f t="shared" si="117"/>
        <v>0</v>
      </c>
    </row>
    <row r="1160" spans="1:13" ht="12.75" customHeight="1" x14ac:dyDescent="0.35">
      <c r="A1160" s="714"/>
      <c r="B1160" s="714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81"/>
      <c r="K1160" s="4">
        <v>6406</v>
      </c>
      <c r="L1160" s="59"/>
      <c r="M1160" s="53">
        <f t="shared" si="117"/>
        <v>6406</v>
      </c>
    </row>
    <row r="1161" spans="1:13" ht="12.75" customHeight="1" x14ac:dyDescent="0.35">
      <c r="A1161" s="714"/>
      <c r="B1161" s="714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81"/>
      <c r="K1161" s="4">
        <v>86935</v>
      </c>
      <c r="L1161" s="59"/>
      <c r="M1161" s="53">
        <f t="shared" si="117"/>
        <v>86935</v>
      </c>
    </row>
    <row r="1162" spans="1:13" ht="12.75" customHeight="1" x14ac:dyDescent="0.35">
      <c r="A1162" s="714"/>
      <c r="B1162" s="714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81"/>
      <c r="K1162" s="4">
        <v>1068</v>
      </c>
      <c r="L1162" s="59"/>
      <c r="M1162" s="53">
        <f t="shared" si="117"/>
        <v>1068</v>
      </c>
    </row>
    <row r="1163" spans="1:13" ht="12.75" customHeight="1" x14ac:dyDescent="0.35">
      <c r="A1163" s="714"/>
      <c r="B1163" s="714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81"/>
      <c r="K1163" s="4">
        <v>0</v>
      </c>
      <c r="L1163" s="59"/>
      <c r="M1163" s="53">
        <f t="shared" si="117"/>
        <v>0</v>
      </c>
    </row>
    <row r="1164" spans="1:13" ht="12.75" customHeight="1" x14ac:dyDescent="0.35">
      <c r="A1164" s="714"/>
      <c r="B1164" s="714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81"/>
      <c r="K1164" s="4">
        <v>1050</v>
      </c>
      <c r="L1164" s="59"/>
      <c r="M1164" s="53">
        <f t="shared" si="117"/>
        <v>1050</v>
      </c>
    </row>
    <row r="1165" spans="1:13" ht="12.75" customHeight="1" x14ac:dyDescent="0.35">
      <c r="A1165" s="714"/>
      <c r="B1165" s="714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81"/>
      <c r="K1165" s="4">
        <v>0</v>
      </c>
      <c r="L1165" s="59"/>
      <c r="M1165" s="53">
        <f t="shared" si="117"/>
        <v>0</v>
      </c>
    </row>
    <row r="1166" spans="1:13" ht="12.75" customHeight="1" x14ac:dyDescent="0.35">
      <c r="A1166" s="714"/>
      <c r="B1166" s="714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81"/>
      <c r="K1166" s="4">
        <v>0</v>
      </c>
      <c r="L1166" s="59"/>
      <c r="M1166" s="53">
        <f t="shared" si="117"/>
        <v>0</v>
      </c>
    </row>
    <row r="1167" spans="1:13" ht="12.75" customHeight="1" x14ac:dyDescent="0.35">
      <c r="A1167" s="714"/>
      <c r="B1167" s="714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81"/>
      <c r="K1167" s="4">
        <v>6801</v>
      </c>
      <c r="L1167" s="59"/>
      <c r="M1167" s="53">
        <f t="shared" si="117"/>
        <v>6801</v>
      </c>
    </row>
    <row r="1168" spans="1:13" ht="12.75" customHeight="1" x14ac:dyDescent="0.35">
      <c r="A1168" s="714"/>
      <c r="B1168" s="714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81"/>
      <c r="K1168" s="4">
        <v>84000</v>
      </c>
      <c r="L1168" s="59"/>
      <c r="M1168" s="53">
        <f t="shared" si="117"/>
        <v>84000</v>
      </c>
    </row>
    <row r="1169" spans="1:13" ht="12.75" customHeight="1" x14ac:dyDescent="0.35">
      <c r="A1169" s="714"/>
      <c r="B1169" s="714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81"/>
      <c r="K1169" s="4">
        <v>150</v>
      </c>
      <c r="L1169" s="59"/>
      <c r="M1169" s="53">
        <f t="shared" si="117"/>
        <v>150</v>
      </c>
    </row>
    <row r="1170" spans="1:13" ht="12.75" customHeight="1" x14ac:dyDescent="0.35">
      <c r="A1170" s="714"/>
      <c r="B1170" s="714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81"/>
      <c r="K1170" s="4">
        <v>6600</v>
      </c>
      <c r="L1170" s="59"/>
      <c r="M1170" s="53">
        <f t="shared" si="117"/>
        <v>6600</v>
      </c>
    </row>
    <row r="1171" spans="1:13" ht="12.75" customHeight="1" x14ac:dyDescent="0.35">
      <c r="A1171" s="714"/>
      <c r="B1171" s="714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81"/>
      <c r="K1171" s="4">
        <v>15000</v>
      </c>
      <c r="L1171" s="59"/>
      <c r="M1171" s="53">
        <f t="shared" si="117"/>
        <v>15000</v>
      </c>
    </row>
    <row r="1172" spans="1:13" ht="12.75" customHeight="1" x14ac:dyDescent="0.35">
      <c r="A1172" s="714"/>
      <c r="B1172" s="714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81"/>
      <c r="K1172" s="4">
        <v>600</v>
      </c>
      <c r="L1172" s="59"/>
      <c r="M1172" s="53">
        <f t="shared" si="117"/>
        <v>600</v>
      </c>
    </row>
    <row r="1173" spans="1:13" ht="12.75" customHeight="1" x14ac:dyDescent="0.35">
      <c r="A1173" s="714"/>
      <c r="B1173" s="714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81"/>
      <c r="K1173" s="4">
        <v>7000</v>
      </c>
      <c r="L1173" s="59"/>
      <c r="M1173" s="53">
        <f t="shared" si="117"/>
        <v>7000</v>
      </c>
    </row>
    <row r="1174" spans="1:13" ht="12.75" customHeight="1" x14ac:dyDescent="0.35">
      <c r="A1174" s="714"/>
      <c r="B1174" s="714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81"/>
      <c r="K1174" s="4">
        <v>120</v>
      </c>
      <c r="L1174" s="59"/>
      <c r="M1174" s="53">
        <f t="shared" si="117"/>
        <v>120</v>
      </c>
    </row>
    <row r="1175" spans="1:13" ht="12.75" customHeight="1" x14ac:dyDescent="0.35">
      <c r="A1175" s="714"/>
      <c r="B1175" s="714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81"/>
      <c r="K1175" s="4">
        <v>60000</v>
      </c>
      <c r="L1175" s="59"/>
      <c r="M1175" s="53">
        <f t="shared" si="117"/>
        <v>60000</v>
      </c>
    </row>
    <row r="1176" spans="1:13" ht="12.75" customHeight="1" x14ac:dyDescent="0.35">
      <c r="A1176" s="714"/>
      <c r="B1176" s="714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81"/>
      <c r="K1176" s="4">
        <v>96000</v>
      </c>
      <c r="L1176" s="59"/>
      <c r="M1176" s="53">
        <f t="shared" si="117"/>
        <v>96000</v>
      </c>
    </row>
    <row r="1177" spans="1:13" ht="12.75" customHeight="1" x14ac:dyDescent="0.35">
      <c r="A1177" s="714"/>
      <c r="B1177" s="714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81"/>
      <c r="K1177" s="4">
        <v>110000</v>
      </c>
      <c r="L1177" s="59"/>
      <c r="M1177" s="53">
        <f t="shared" si="117"/>
        <v>110000</v>
      </c>
    </row>
    <row r="1178" spans="1:13" ht="12.75" customHeight="1" x14ac:dyDescent="0.35">
      <c r="A1178" s="714"/>
      <c r="B1178" s="714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81"/>
      <c r="K1178" s="4">
        <v>0</v>
      </c>
      <c r="L1178" s="59"/>
      <c r="M1178" s="53">
        <f t="shared" si="117"/>
        <v>0</v>
      </c>
    </row>
    <row r="1179" spans="1:13" ht="12.75" customHeight="1" x14ac:dyDescent="0.35">
      <c r="A1179" s="714"/>
      <c r="B1179" s="714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81"/>
      <c r="K1179" s="4">
        <v>0</v>
      </c>
      <c r="L1179" s="59"/>
      <c r="M1179" s="53">
        <f t="shared" si="117"/>
        <v>0</v>
      </c>
    </row>
    <row r="1180" spans="1:13" ht="12.75" customHeight="1" x14ac:dyDescent="0.35">
      <c r="A1180" s="714"/>
      <c r="B1180" s="714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81"/>
      <c r="K1180" s="4">
        <v>3000</v>
      </c>
      <c r="L1180" s="59"/>
      <c r="M1180" s="53">
        <f t="shared" si="117"/>
        <v>3000</v>
      </c>
    </row>
    <row r="1181" spans="1:13" ht="12.75" customHeight="1" x14ac:dyDescent="0.35">
      <c r="A1181" s="714"/>
      <c r="B1181" s="714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81"/>
      <c r="K1181" s="4">
        <v>99000</v>
      </c>
      <c r="L1181" s="59"/>
      <c r="M1181" s="53">
        <f t="shared" si="117"/>
        <v>99000</v>
      </c>
    </row>
    <row r="1182" spans="1:13" ht="12.75" customHeight="1" x14ac:dyDescent="0.35">
      <c r="A1182" s="714"/>
      <c r="B1182" s="719" t="s">
        <v>143</v>
      </c>
      <c r="C1182" s="714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0</v>
      </c>
      <c r="K1182" s="7">
        <v>1173199</v>
      </c>
      <c r="L1182" s="54">
        <f>SUM(L1152:L1181)</f>
        <v>0</v>
      </c>
      <c r="M1182" s="54">
        <f>SUM(M1152:M1181)</f>
        <v>1173199</v>
      </c>
    </row>
    <row r="1183" spans="1:13" ht="12.75" customHeight="1" thickBot="1" x14ac:dyDescent="0.4">
      <c r="A1183" s="719" t="s">
        <v>293</v>
      </c>
      <c r="B1183" s="714"/>
      <c r="C1183" s="714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0</v>
      </c>
      <c r="K1183" s="8">
        <v>-1173199</v>
      </c>
      <c r="L1183" s="55">
        <f>-L1182</f>
        <v>0</v>
      </c>
      <c r="M1183" s="55">
        <f>-M1182</f>
        <v>-1173199</v>
      </c>
    </row>
    <row r="1184" spans="1:13" ht="12.75" customHeight="1" thickTop="1" x14ac:dyDescent="0.35">
      <c r="A1184" s="722" t="s">
        <v>294</v>
      </c>
      <c r="B1184" s="714"/>
      <c r="C1184" s="714"/>
      <c r="D1184" s="714"/>
      <c r="E1184" s="714"/>
      <c r="F1184" s="714"/>
      <c r="G1184" s="714"/>
      <c r="H1184" s="714"/>
      <c r="I1184" s="714"/>
      <c r="J1184" s="714"/>
      <c r="K1184" s="714"/>
      <c r="L1184" s="714"/>
      <c r="M1184" s="714"/>
    </row>
    <row r="1185" spans="1:13" ht="12.75" customHeight="1" x14ac:dyDescent="0.35">
      <c r="A1185" s="714"/>
      <c r="B1185" s="722" t="s">
        <v>141</v>
      </c>
      <c r="C1185" s="714"/>
      <c r="D1185" s="714"/>
      <c r="E1185" s="714"/>
      <c r="F1185" s="714"/>
      <c r="G1185" s="714"/>
      <c r="H1185" s="714"/>
      <c r="I1185" s="714"/>
      <c r="J1185" s="714"/>
      <c r="K1185" s="714"/>
      <c r="L1185" s="714"/>
      <c r="M1185" s="714"/>
    </row>
    <row r="1186" spans="1:13" s="49" customFormat="1" ht="12.75" customHeight="1" x14ac:dyDescent="0.35">
      <c r="A1186" s="714"/>
      <c r="B1186" s="714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5">
      <c r="A1187" s="714"/>
      <c r="B1187" s="714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5">
      <c r="A1188" s="714"/>
      <c r="B1188" s="714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5">
      <c r="A1189" s="714"/>
      <c r="B1189" s="714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5">
      <c r="A1190" s="714"/>
      <c r="B1190" s="714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5">
      <c r="A1191" s="714"/>
      <c r="B1191" s="714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5">
      <c r="A1192" s="714"/>
      <c r="B1192" s="714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5">
      <c r="A1193" s="714"/>
      <c r="B1193" s="714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5">
      <c r="A1194" s="714"/>
      <c r="B1194" s="714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5">
      <c r="A1195" s="714"/>
      <c r="B1195" s="714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5">
      <c r="A1196" s="714"/>
      <c r="B1196" s="719" t="s">
        <v>143</v>
      </c>
      <c r="C1196" s="714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4">
      <c r="A1197" s="719" t="s">
        <v>296</v>
      </c>
      <c r="B1197" s="714"/>
      <c r="C1197" s="714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5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5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5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700000000000003" customHeight="1" x14ac:dyDescent="0.35">
      <c r="A1201" s="739" t="s">
        <v>306</v>
      </c>
      <c r="B1201" s="740"/>
      <c r="C1201" s="740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0</v>
      </c>
      <c r="K1201" s="73">
        <f t="shared" si="121"/>
        <v>43460376</v>
      </c>
      <c r="L1201" s="73">
        <f t="shared" si="121"/>
        <v>95000</v>
      </c>
      <c r="M1201" s="73">
        <f t="shared" si="121"/>
        <v>43365376</v>
      </c>
    </row>
    <row r="1202" spans="1:13" ht="12.75" customHeight="1" x14ac:dyDescent="0.35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5">
      <c r="A1203" s="741">
        <v>43968</v>
      </c>
      <c r="B1203" s="714"/>
      <c r="C1203" s="714"/>
      <c r="D1203" s="714"/>
      <c r="E1203" s="714"/>
      <c r="F1203" s="714"/>
      <c r="G1203" s="742">
        <v>0.45476851000000001</v>
      </c>
      <c r="H1203" s="742"/>
      <c r="I1203" s="742"/>
      <c r="J1203" s="742"/>
      <c r="K1203" s="714"/>
      <c r="L1203" s="714"/>
      <c r="M1203" s="714"/>
    </row>
  </sheetData>
  <autoFilter ref="A12:M1197" xr:uid="{434D1D17-1444-4E3A-95DD-020C14314406}"/>
  <mergeCells count="310"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29C4-D237-429B-A35E-DA486625067E}">
  <sheetPr>
    <tabColor rgb="FF92D050"/>
  </sheetPr>
  <dimension ref="A1:M1203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76" bestFit="1" customWidth="1"/>
    <col min="2" max="2" width="16.3984375" style="76" customWidth="1"/>
    <col min="3" max="3" width="49.1328125" style="76" bestFit="1" customWidth="1"/>
    <col min="4" max="5" width="14.3984375" style="76" bestFit="1" customWidth="1"/>
    <col min="6" max="6" width="15.59765625" style="18" customWidth="1"/>
    <col min="7" max="7" width="14.3984375" style="9" bestFit="1" customWidth="1"/>
    <col min="8" max="8" width="14.3984375" style="23" bestFit="1" customWidth="1"/>
    <col min="9" max="9" width="17.06640625" style="28" customWidth="1"/>
    <col min="10" max="10" width="21.9296875" style="84" customWidth="1"/>
    <col min="11" max="11" width="14.3984375" style="76" bestFit="1" customWidth="1"/>
    <col min="12" max="12" width="21.59765625" style="57" customWidth="1"/>
    <col min="13" max="13" width="21.6640625" style="50" customWidth="1"/>
    <col min="14" max="16384" width="9.265625" style="76"/>
  </cols>
  <sheetData>
    <row r="1" spans="1:13" ht="12.75" customHeight="1" x14ac:dyDescent="0.35">
      <c r="A1" s="714"/>
      <c r="F1" s="743" t="s">
        <v>302</v>
      </c>
      <c r="H1" s="744" t="s">
        <v>303</v>
      </c>
      <c r="J1" s="718" t="s">
        <v>308</v>
      </c>
      <c r="L1" s="745" t="s">
        <v>307</v>
      </c>
    </row>
    <row r="2" spans="1:13" ht="12.75" customHeight="1" x14ac:dyDescent="0.35">
      <c r="A2" s="714"/>
      <c r="F2" s="743"/>
      <c r="H2" s="744"/>
      <c r="J2" s="718"/>
      <c r="L2" s="745"/>
    </row>
    <row r="3" spans="1:13" ht="12.75" customHeight="1" x14ac:dyDescent="0.35">
      <c r="A3" s="714"/>
      <c r="F3" s="743"/>
      <c r="H3" s="744"/>
      <c r="J3" s="718"/>
      <c r="L3" s="745"/>
    </row>
    <row r="4" spans="1:13" ht="12.75" customHeight="1" x14ac:dyDescent="0.35">
      <c r="A4" s="714"/>
      <c r="F4" s="743"/>
      <c r="H4" s="744"/>
      <c r="J4" s="718"/>
      <c r="L4" s="745"/>
    </row>
    <row r="5" spans="1:13" ht="12.75" customHeight="1" x14ac:dyDescent="0.35">
      <c r="A5" s="714"/>
      <c r="F5" s="743"/>
      <c r="H5" s="744"/>
      <c r="J5" s="718"/>
      <c r="L5" s="745"/>
    </row>
    <row r="6" spans="1:13" ht="12.75" customHeight="1" x14ac:dyDescent="0.35">
      <c r="A6" s="714"/>
      <c r="F6" s="743"/>
      <c r="H6" s="744"/>
      <c r="J6" s="718"/>
      <c r="L6" s="745"/>
    </row>
    <row r="7" spans="1:13" ht="12.75" customHeight="1" x14ac:dyDescent="0.35">
      <c r="A7" s="714"/>
      <c r="F7" s="743"/>
      <c r="H7" s="744"/>
      <c r="J7" s="718"/>
      <c r="L7" s="745"/>
    </row>
    <row r="8" spans="1:13" ht="27.75" customHeight="1" x14ac:dyDescent="0.35">
      <c r="A8" s="714"/>
      <c r="B8" s="1" t="s">
        <v>0</v>
      </c>
      <c r="F8" s="743"/>
      <c r="H8" s="744"/>
      <c r="J8" s="718"/>
      <c r="L8" s="745"/>
    </row>
    <row r="9" spans="1:13" ht="25.5" customHeight="1" x14ac:dyDescent="0.35">
      <c r="A9" s="714"/>
      <c r="B9" s="2" t="s">
        <v>1</v>
      </c>
      <c r="F9" s="743"/>
      <c r="H9" s="744"/>
      <c r="J9" s="718"/>
      <c r="L9" s="745"/>
    </row>
    <row r="10" spans="1:13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  <c r="M10" s="714"/>
    </row>
    <row r="11" spans="1:13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</row>
    <row r="12" spans="1:13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4"/>
    </row>
    <row r="15" spans="1:13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4"/>
    </row>
    <row r="16" spans="1:13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4"/>
    </row>
    <row r="150" spans="1:13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75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</row>
    <row r="155" spans="1:13" ht="13.15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4"/>
    </row>
    <row r="156" spans="1:13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>
        <v>10000</v>
      </c>
      <c r="M179" s="53">
        <f t="shared" si="2"/>
        <v>34000</v>
      </c>
    </row>
    <row r="180" spans="1:13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3.15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10000</v>
      </c>
      <c r="M195" s="54">
        <f>SUM(M156:M194)</f>
        <v>1543677</v>
      </c>
    </row>
    <row r="196" spans="1:13" ht="13.5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-10000</v>
      </c>
      <c r="M196" s="55">
        <f>-SUM(M195)</f>
        <v>-1543677</v>
      </c>
    </row>
    <row r="197" spans="1:13" s="78" customFormat="1" ht="14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</row>
    <row r="198" spans="1:13" ht="13.15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</row>
    <row r="199" spans="1:13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>
        <v>95000</v>
      </c>
      <c r="M199" s="53">
        <f t="shared" ref="M199:M226" si="5">K199-L199</f>
        <v>1159174</v>
      </c>
    </row>
    <row r="200" spans="1:13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>
        <v>3549</v>
      </c>
      <c r="M211" s="53">
        <f t="shared" si="5"/>
        <v>0</v>
      </c>
    </row>
    <row r="212" spans="1:13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3.15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98549</v>
      </c>
      <c r="M227" s="54">
        <f>SUM(M199:M226)</f>
        <v>2249944</v>
      </c>
    </row>
    <row r="228" spans="1:13" ht="13.5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-98549</v>
      </c>
      <c r="M228" s="55">
        <f>-M227</f>
        <v>-2249944</v>
      </c>
    </row>
    <row r="229" spans="1:13" ht="13.5" thickTop="1" x14ac:dyDescent="0.35">
      <c r="A229" s="722" t="s">
        <v>189</v>
      </c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  <c r="M229" s="714"/>
    </row>
    <row r="230" spans="1:13" ht="13.15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4"/>
    </row>
    <row r="231" spans="1:13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>
        <v>6084</v>
      </c>
      <c r="M240" s="53">
        <f t="shared" si="8"/>
        <v>0</v>
      </c>
    </row>
    <row r="241" spans="1:13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>
        <v>4000</v>
      </c>
      <c r="M245" s="53">
        <f t="shared" si="8"/>
        <v>4000</v>
      </c>
    </row>
    <row r="246" spans="1:13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 t="s">
        <v>460</v>
      </c>
      <c r="M247" s="53" t="e">
        <f t="shared" si="8"/>
        <v>#VALUE!</v>
      </c>
    </row>
    <row r="248" spans="1:13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3.15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10084</v>
      </c>
      <c r="M252" s="54" t="e">
        <f>SUM(M231:M251)</f>
        <v>#VALUE!</v>
      </c>
    </row>
    <row r="253" spans="1:13" ht="13.5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-10084</v>
      </c>
      <c r="M253" s="55" t="e">
        <f>-M252</f>
        <v>#VALUE!</v>
      </c>
    </row>
    <row r="254" spans="1:13" ht="13.5" thickTop="1" x14ac:dyDescent="0.35">
      <c r="A254" s="722" t="s">
        <v>191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4"/>
    </row>
    <row r="255" spans="1:13" ht="13.15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</row>
    <row r="256" spans="1:13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>
        <v>2000</v>
      </c>
      <c r="M268" s="53">
        <f t="shared" si="11"/>
        <v>2056</v>
      </c>
    </row>
    <row r="269" spans="1:13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3.15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2000</v>
      </c>
      <c r="M280" s="54">
        <f>SUM(M256:M279)</f>
        <v>1747001</v>
      </c>
    </row>
    <row r="281" spans="1:13" ht="13.5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-2000</v>
      </c>
      <c r="M281" s="55">
        <f>-M280</f>
        <v>-1747001</v>
      </c>
    </row>
    <row r="282" spans="1:13" ht="13.5" thickTop="1" x14ac:dyDescent="0.35">
      <c r="A282" s="722" t="s">
        <v>193</v>
      </c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  <c r="M282" s="714"/>
    </row>
    <row r="283" spans="1:13" ht="13.15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4"/>
    </row>
    <row r="284" spans="1:13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>
        <v>200000</v>
      </c>
      <c r="M284" s="53">
        <f t="shared" ref="M284:M309" si="14">K284-L284</f>
        <v>2252508</v>
      </c>
    </row>
    <row r="285" spans="1:13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>
        <v>20000</v>
      </c>
      <c r="M289" s="53">
        <f t="shared" si="14"/>
        <v>19000</v>
      </c>
    </row>
    <row r="290" spans="1:13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>
        <v>20000</v>
      </c>
      <c r="M301" s="53">
        <f t="shared" si="14"/>
        <v>32000</v>
      </c>
    </row>
    <row r="302" spans="1:13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>
        <v>20000</v>
      </c>
      <c r="M302" s="53">
        <f t="shared" si="14"/>
        <v>60000</v>
      </c>
    </row>
    <row r="303" spans="1:13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3.15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260000</v>
      </c>
      <c r="M310" s="54">
        <f>SUM(M284:M309)</f>
        <v>5010029</v>
      </c>
    </row>
    <row r="311" spans="1:13" ht="13.5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-260000</v>
      </c>
      <c r="M311" s="55">
        <f>-M310</f>
        <v>-5010029</v>
      </c>
    </row>
    <row r="312" spans="1:13" ht="13.5" thickTop="1" x14ac:dyDescent="0.35">
      <c r="A312" s="722" t="s">
        <v>195</v>
      </c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  <c r="M312" s="714"/>
    </row>
    <row r="313" spans="1:13" ht="13.15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4"/>
    </row>
    <row r="314" spans="1:13" ht="12.75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3.15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3.5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3.5" thickTop="1" x14ac:dyDescent="0.35">
      <c r="A320" s="722" t="s">
        <v>197</v>
      </c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  <c r="M320" s="714"/>
    </row>
    <row r="321" spans="1:13" ht="13.15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</row>
    <row r="322" spans="1:13" ht="12.75" customHeight="1" x14ac:dyDescent="0.35">
      <c r="A322" s="714"/>
      <c r="B322" s="714"/>
    </row>
    <row r="323" spans="1:13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>
        <v>75000</v>
      </c>
      <c r="M323" s="53">
        <f>K323-L323</f>
        <v>7725000</v>
      </c>
    </row>
    <row r="324" spans="1:13" ht="13.15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75000</v>
      </c>
      <c r="M324" s="54">
        <f>SUM(M323)</f>
        <v>7725000</v>
      </c>
    </row>
    <row r="325" spans="1:13" ht="13.5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-75000</v>
      </c>
      <c r="M325" s="55">
        <f>-M323</f>
        <v>-7725000</v>
      </c>
    </row>
    <row r="326" spans="1:13" ht="13.5" thickTop="1" x14ac:dyDescent="0.35">
      <c r="A326" s="722" t="s">
        <v>199</v>
      </c>
      <c r="B326" s="714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  <c r="M326" s="714"/>
    </row>
    <row r="327" spans="1:13" ht="13.15" x14ac:dyDescent="0.35">
      <c r="A327" s="714"/>
      <c r="B327" s="722" t="s">
        <v>141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  <c r="M327" s="714"/>
    </row>
    <row r="328" spans="1:13" x14ac:dyDescent="0.35">
      <c r="A328" s="714"/>
      <c r="B328" s="714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x14ac:dyDescent="0.35">
      <c r="A329" s="714"/>
      <c r="B329" s="714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x14ac:dyDescent="0.35">
      <c r="A330" s="714"/>
      <c r="B330" s="714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x14ac:dyDescent="0.35">
      <c r="A331" s="714"/>
      <c r="B331" s="714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x14ac:dyDescent="0.35">
      <c r="A332" s="714"/>
      <c r="B332" s="714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x14ac:dyDescent="0.35">
      <c r="A333" s="714"/>
      <c r="B333" s="714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x14ac:dyDescent="0.35">
      <c r="A334" s="714"/>
      <c r="B334" s="714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x14ac:dyDescent="0.35">
      <c r="A335" s="714"/>
      <c r="B335" s="714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x14ac:dyDescent="0.35">
      <c r="A336" s="714"/>
      <c r="B336" s="714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x14ac:dyDescent="0.35">
      <c r="A337" s="714"/>
      <c r="B337" s="714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x14ac:dyDescent="0.35">
      <c r="A338" s="714"/>
      <c r="B338" s="714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x14ac:dyDescent="0.35">
      <c r="A339" s="714"/>
      <c r="B339" s="714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x14ac:dyDescent="0.35">
      <c r="A340" s="714"/>
      <c r="B340" s="714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x14ac:dyDescent="0.35">
      <c r="A341" s="714"/>
      <c r="B341" s="714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x14ac:dyDescent="0.35">
      <c r="A342" s="714"/>
      <c r="B342" s="714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x14ac:dyDescent="0.35">
      <c r="A343" s="714"/>
      <c r="B343" s="714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x14ac:dyDescent="0.35">
      <c r="A344" s="714"/>
      <c r="B344" s="714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x14ac:dyDescent="0.35">
      <c r="A345" s="714"/>
      <c r="B345" s="714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x14ac:dyDescent="0.35">
      <c r="A346" s="714"/>
      <c r="B346" s="714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x14ac:dyDescent="0.35">
      <c r="A347" s="714"/>
      <c r="B347" s="714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x14ac:dyDescent="0.35">
      <c r="A348" s="714"/>
      <c r="B348" s="714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x14ac:dyDescent="0.35">
      <c r="A349" s="714"/>
      <c r="B349" s="714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x14ac:dyDescent="0.35">
      <c r="A350" s="714"/>
      <c r="B350" s="714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x14ac:dyDescent="0.35">
      <c r="A351" s="714"/>
      <c r="B351" s="714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x14ac:dyDescent="0.35">
      <c r="A352" s="714"/>
      <c r="B352" s="714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x14ac:dyDescent="0.35">
      <c r="A353" s="714"/>
      <c r="B353" s="714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x14ac:dyDescent="0.35">
      <c r="A354" s="714"/>
      <c r="B354" s="714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x14ac:dyDescent="0.35">
      <c r="A355" s="714"/>
      <c r="B355" s="714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x14ac:dyDescent="0.35">
      <c r="A356" s="714"/>
      <c r="B356" s="714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x14ac:dyDescent="0.35">
      <c r="A357" s="714"/>
      <c r="B357" s="714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x14ac:dyDescent="0.35">
      <c r="A358" s="714"/>
      <c r="B358" s="714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3.15" x14ac:dyDescent="0.35">
      <c r="A359" s="714"/>
      <c r="B359" s="719" t="s">
        <v>143</v>
      </c>
      <c r="C359" s="714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3.5" thickBot="1" x14ac:dyDescent="0.4">
      <c r="A360" s="719" t="s">
        <v>202</v>
      </c>
      <c r="B360" s="714"/>
      <c r="C360" s="714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3.5" thickTop="1" x14ac:dyDescent="0.35">
      <c r="A361" s="722" t="s">
        <v>203</v>
      </c>
      <c r="B361" s="714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  <c r="M361" s="714"/>
    </row>
    <row r="362" spans="1:13" ht="13.15" x14ac:dyDescent="0.35">
      <c r="A362" s="714"/>
      <c r="B362" s="722" t="s">
        <v>141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  <c r="M362" s="714"/>
    </row>
    <row r="363" spans="1:13" x14ac:dyDescent="0.35">
      <c r="A363" s="714"/>
      <c r="B363" s="714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x14ac:dyDescent="0.35">
      <c r="A364" s="714"/>
      <c r="B364" s="714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x14ac:dyDescent="0.35">
      <c r="A365" s="714"/>
      <c r="B365" s="714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x14ac:dyDescent="0.35">
      <c r="A366" s="714"/>
      <c r="B366" s="714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x14ac:dyDescent="0.35">
      <c r="A367" s="714"/>
      <c r="B367" s="714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x14ac:dyDescent="0.35">
      <c r="A368" s="714"/>
      <c r="B368" s="714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x14ac:dyDescent="0.35">
      <c r="A369" s="714"/>
      <c r="B369" s="714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x14ac:dyDescent="0.35">
      <c r="A370" s="714"/>
      <c r="B370" s="714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x14ac:dyDescent="0.35">
      <c r="A371" s="714"/>
      <c r="B371" s="714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x14ac:dyDescent="0.35">
      <c r="A372" s="714"/>
      <c r="B372" s="714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x14ac:dyDescent="0.35">
      <c r="A373" s="714"/>
      <c r="B373" s="714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x14ac:dyDescent="0.35">
      <c r="A374" s="714"/>
      <c r="B374" s="714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x14ac:dyDescent="0.35">
      <c r="A375" s="714"/>
      <c r="B375" s="714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x14ac:dyDescent="0.35">
      <c r="A376" s="714"/>
      <c r="B376" s="714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x14ac:dyDescent="0.35">
      <c r="A377" s="714"/>
      <c r="B377" s="714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x14ac:dyDescent="0.35">
      <c r="A378" s="714"/>
      <c r="B378" s="714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x14ac:dyDescent="0.35">
      <c r="A379" s="714"/>
      <c r="B379" s="714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x14ac:dyDescent="0.35">
      <c r="A380" s="714"/>
      <c r="B380" s="714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x14ac:dyDescent="0.35">
      <c r="A381" s="714"/>
      <c r="B381" s="714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x14ac:dyDescent="0.35">
      <c r="A382" s="714"/>
      <c r="B382" s="714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x14ac:dyDescent="0.35">
      <c r="A383" s="714"/>
      <c r="B383" s="714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x14ac:dyDescent="0.35">
      <c r="A384" s="714"/>
      <c r="B384" s="714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x14ac:dyDescent="0.35">
      <c r="A385" s="714"/>
      <c r="B385" s="714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3.15" x14ac:dyDescent="0.35">
      <c r="A386" s="714"/>
      <c r="B386" s="719" t="s">
        <v>143</v>
      </c>
      <c r="C386" s="714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3.5" thickBot="1" x14ac:dyDescent="0.4">
      <c r="A387" s="719" t="s">
        <v>204</v>
      </c>
      <c r="B387" s="714"/>
      <c r="C387" s="714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3.5" thickTop="1" x14ac:dyDescent="0.35">
      <c r="A388" s="722" t="s">
        <v>205</v>
      </c>
      <c r="B388" s="714"/>
      <c r="C388" s="714"/>
      <c r="D388" s="714"/>
      <c r="E388" s="714"/>
      <c r="F388" s="714"/>
      <c r="G388" s="714"/>
      <c r="H388" s="714"/>
      <c r="I388" s="714"/>
      <c r="J388" s="714"/>
      <c r="K388" s="714"/>
      <c r="L388" s="714"/>
      <c r="M388" s="714"/>
    </row>
    <row r="389" spans="1:13" ht="13.15" x14ac:dyDescent="0.35">
      <c r="A389" s="714"/>
      <c r="B389" s="722" t="s">
        <v>141</v>
      </c>
      <c r="C389" s="714"/>
      <c r="D389" s="714"/>
      <c r="E389" s="714"/>
      <c r="F389" s="714"/>
      <c r="G389" s="714"/>
      <c r="H389" s="714"/>
      <c r="I389" s="714"/>
      <c r="J389" s="714"/>
      <c r="K389" s="714"/>
      <c r="L389" s="714"/>
      <c r="M389" s="714"/>
    </row>
    <row r="390" spans="1:13" x14ac:dyDescent="0.35">
      <c r="A390" s="714"/>
      <c r="B390" s="714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x14ac:dyDescent="0.35">
      <c r="A391" s="714"/>
      <c r="B391" s="714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x14ac:dyDescent="0.35">
      <c r="A392" s="714"/>
      <c r="B392" s="714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x14ac:dyDescent="0.35">
      <c r="A393" s="714"/>
      <c r="B393" s="714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x14ac:dyDescent="0.35">
      <c r="A394" s="714"/>
      <c r="B394" s="714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x14ac:dyDescent="0.35">
      <c r="A395" s="714"/>
      <c r="B395" s="714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x14ac:dyDescent="0.35">
      <c r="A396" s="714"/>
      <c r="B396" s="714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x14ac:dyDescent="0.35">
      <c r="A397" s="714"/>
      <c r="B397" s="714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x14ac:dyDescent="0.35">
      <c r="A398" s="714"/>
      <c r="B398" s="714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x14ac:dyDescent="0.35">
      <c r="A399" s="714"/>
      <c r="B399" s="714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x14ac:dyDescent="0.35">
      <c r="A400" s="714"/>
      <c r="B400" s="714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x14ac:dyDescent="0.35">
      <c r="A401" s="714"/>
      <c r="B401" s="714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x14ac:dyDescent="0.35">
      <c r="A402" s="714"/>
      <c r="B402" s="714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x14ac:dyDescent="0.35">
      <c r="A403" s="714"/>
      <c r="B403" s="714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x14ac:dyDescent="0.35">
      <c r="A404" s="714"/>
      <c r="B404" s="714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x14ac:dyDescent="0.35">
      <c r="A405" s="714"/>
      <c r="B405" s="714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x14ac:dyDescent="0.35">
      <c r="A406" s="714"/>
      <c r="B406" s="714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x14ac:dyDescent="0.35">
      <c r="A407" s="714"/>
      <c r="B407" s="714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x14ac:dyDescent="0.35">
      <c r="A408" s="714"/>
      <c r="B408" s="714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x14ac:dyDescent="0.35">
      <c r="A409" s="714"/>
      <c r="B409" s="714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x14ac:dyDescent="0.35">
      <c r="A410" s="714"/>
      <c r="B410" s="714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x14ac:dyDescent="0.35">
      <c r="A411" s="714"/>
      <c r="B411" s="714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x14ac:dyDescent="0.35">
      <c r="A412" s="714"/>
      <c r="B412" s="714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x14ac:dyDescent="0.35">
      <c r="A413" s="714"/>
      <c r="B413" s="714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x14ac:dyDescent="0.35">
      <c r="A414" s="714"/>
      <c r="B414" s="714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x14ac:dyDescent="0.35">
      <c r="A415" s="714"/>
      <c r="B415" s="714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x14ac:dyDescent="0.35">
      <c r="A416" s="714"/>
      <c r="B416" s="714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x14ac:dyDescent="0.35">
      <c r="A417" s="714"/>
      <c r="B417" s="714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x14ac:dyDescent="0.35">
      <c r="A418" s="714"/>
      <c r="B418" s="714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x14ac:dyDescent="0.35">
      <c r="A419" s="714"/>
      <c r="B419" s="714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x14ac:dyDescent="0.35">
      <c r="A420" s="714"/>
      <c r="B420" s="714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x14ac:dyDescent="0.35">
      <c r="A421" s="714"/>
      <c r="B421" s="714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x14ac:dyDescent="0.35">
      <c r="A422" s="714"/>
      <c r="B422" s="714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3.15" x14ac:dyDescent="0.35">
      <c r="A423" s="714"/>
      <c r="B423" s="719" t="s">
        <v>143</v>
      </c>
      <c r="C423" s="714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3.5" thickBot="1" x14ac:dyDescent="0.4">
      <c r="A424" s="719" t="s">
        <v>206</v>
      </c>
      <c r="B424" s="714"/>
      <c r="C424" s="714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3.5" thickTop="1" x14ac:dyDescent="0.35">
      <c r="A425" s="722" t="s">
        <v>207</v>
      </c>
      <c r="B425" s="722"/>
      <c r="C425" s="722"/>
      <c r="D425" s="722"/>
      <c r="E425" s="722"/>
      <c r="F425" s="722"/>
      <c r="G425" s="722"/>
      <c r="H425" s="722"/>
      <c r="I425" s="722"/>
      <c r="J425" s="722"/>
      <c r="K425" s="722"/>
      <c r="L425" s="722"/>
      <c r="M425" s="722"/>
    </row>
    <row r="426" spans="1:13" ht="13.15" x14ac:dyDescent="0.35">
      <c r="A426" s="714"/>
      <c r="B426" s="722" t="s">
        <v>141</v>
      </c>
      <c r="C426" s="722"/>
      <c r="D426" s="722"/>
      <c r="E426" s="722"/>
      <c r="F426" s="722"/>
      <c r="G426" s="722"/>
      <c r="H426" s="722"/>
      <c r="I426" s="722"/>
      <c r="J426" s="722"/>
      <c r="K426" s="722"/>
      <c r="L426" s="722"/>
      <c r="M426" s="722"/>
    </row>
    <row r="427" spans="1:13" ht="12.75" customHeight="1" x14ac:dyDescent="0.35">
      <c r="A427" s="714"/>
      <c r="B427" s="714"/>
    </row>
    <row r="428" spans="1:13" x14ac:dyDescent="0.35">
      <c r="A428" s="714"/>
      <c r="B428" s="714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x14ac:dyDescent="0.35">
      <c r="A429" s="714"/>
      <c r="B429" s="714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x14ac:dyDescent="0.35">
      <c r="A430" s="714"/>
      <c r="B430" s="714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x14ac:dyDescent="0.35">
      <c r="A431" s="714"/>
      <c r="B431" s="714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x14ac:dyDescent="0.35">
      <c r="A432" s="714"/>
      <c r="B432" s="714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x14ac:dyDescent="0.35">
      <c r="A433" s="714"/>
      <c r="B433" s="714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x14ac:dyDescent="0.35">
      <c r="A434" s="714"/>
      <c r="B434" s="714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3.15" x14ac:dyDescent="0.35">
      <c r="A435" s="714"/>
      <c r="B435" s="719" t="s">
        <v>143</v>
      </c>
      <c r="C435" s="719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3.5" thickBot="1" x14ac:dyDescent="0.4">
      <c r="A436" s="719" t="s">
        <v>208</v>
      </c>
      <c r="B436" s="719"/>
      <c r="C436" s="719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3.5" thickTop="1" x14ac:dyDescent="0.35">
      <c r="A437" s="722" t="s">
        <v>209</v>
      </c>
      <c r="B437" s="714"/>
      <c r="C437" s="714"/>
      <c r="D437" s="714"/>
      <c r="E437" s="714"/>
      <c r="F437" s="714"/>
      <c r="G437" s="714"/>
      <c r="H437" s="714"/>
      <c r="I437" s="714"/>
      <c r="J437" s="714"/>
      <c r="K437" s="714"/>
      <c r="L437" s="714"/>
      <c r="M437" s="714"/>
    </row>
    <row r="438" spans="1:13" ht="13.15" x14ac:dyDescent="0.35">
      <c r="A438" s="714"/>
      <c r="B438" s="722" t="s">
        <v>141</v>
      </c>
      <c r="C438" s="714"/>
      <c r="D438" s="714"/>
      <c r="E438" s="714"/>
      <c r="F438" s="714"/>
      <c r="G438" s="714"/>
      <c r="H438" s="714"/>
      <c r="I438" s="714"/>
      <c r="J438" s="714"/>
      <c r="K438" s="714"/>
      <c r="L438" s="714"/>
      <c r="M438" s="714"/>
    </row>
    <row r="439" spans="1:13" x14ac:dyDescent="0.35">
      <c r="A439" s="714"/>
      <c r="B439" s="714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x14ac:dyDescent="0.35">
      <c r="A440" s="714"/>
      <c r="B440" s="714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x14ac:dyDescent="0.35">
      <c r="A441" s="714"/>
      <c r="B441" s="714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x14ac:dyDescent="0.35">
      <c r="A442" s="714"/>
      <c r="B442" s="714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x14ac:dyDescent="0.35">
      <c r="A443" s="714"/>
      <c r="B443" s="714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x14ac:dyDescent="0.35">
      <c r="A444" s="714"/>
      <c r="B444" s="714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x14ac:dyDescent="0.35">
      <c r="A445" s="714"/>
      <c r="B445" s="714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x14ac:dyDescent="0.35">
      <c r="A446" s="714"/>
      <c r="B446" s="714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x14ac:dyDescent="0.35">
      <c r="A447" s="714"/>
      <c r="B447" s="714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x14ac:dyDescent="0.35">
      <c r="A448" s="714"/>
      <c r="B448" s="714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x14ac:dyDescent="0.35">
      <c r="A449" s="714"/>
      <c r="B449" s="714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x14ac:dyDescent="0.35">
      <c r="A450" s="714"/>
      <c r="B450" s="714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x14ac:dyDescent="0.35">
      <c r="A451" s="714"/>
      <c r="B451" s="714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x14ac:dyDescent="0.35">
      <c r="A452" s="714"/>
      <c r="B452" s="714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x14ac:dyDescent="0.35">
      <c r="A453" s="714"/>
      <c r="B453" s="714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x14ac:dyDescent="0.35">
      <c r="A454" s="714"/>
      <c r="B454" s="714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x14ac:dyDescent="0.35">
      <c r="A455" s="714"/>
      <c r="B455" s="714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x14ac:dyDescent="0.35">
      <c r="A456" s="714"/>
      <c r="B456" s="714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x14ac:dyDescent="0.35">
      <c r="A457" s="714"/>
      <c r="B457" s="714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x14ac:dyDescent="0.35">
      <c r="A458" s="714"/>
      <c r="B458" s="714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x14ac:dyDescent="0.35">
      <c r="A459" s="714"/>
      <c r="B459" s="714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x14ac:dyDescent="0.35">
      <c r="A460" s="714"/>
      <c r="B460" s="714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x14ac:dyDescent="0.35">
      <c r="A461" s="714"/>
      <c r="B461" s="714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x14ac:dyDescent="0.35">
      <c r="A462" s="714"/>
      <c r="B462" s="714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x14ac:dyDescent="0.35">
      <c r="A463" s="714"/>
      <c r="B463" s="714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x14ac:dyDescent="0.35">
      <c r="A464" s="714"/>
      <c r="B464" s="714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x14ac:dyDescent="0.35">
      <c r="A465" s="714"/>
      <c r="B465" s="714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x14ac:dyDescent="0.35">
      <c r="A466" s="714"/>
      <c r="B466" s="714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x14ac:dyDescent="0.35">
      <c r="A467" s="714"/>
      <c r="B467" s="714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x14ac:dyDescent="0.35">
      <c r="A468" s="714"/>
      <c r="B468" s="714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x14ac:dyDescent="0.35">
      <c r="A469" s="714"/>
      <c r="B469" s="714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x14ac:dyDescent="0.35">
      <c r="A470" s="714"/>
      <c r="B470" s="714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x14ac:dyDescent="0.35">
      <c r="A471" s="714"/>
      <c r="B471" s="714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x14ac:dyDescent="0.35">
      <c r="A472" s="714"/>
      <c r="B472" s="714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x14ac:dyDescent="0.35">
      <c r="A473" s="714"/>
      <c r="B473" s="714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3.15" x14ac:dyDescent="0.35">
      <c r="A474" s="714"/>
      <c r="B474" s="719" t="s">
        <v>143</v>
      </c>
      <c r="C474" s="714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3.5" thickBot="1" x14ac:dyDescent="0.4">
      <c r="A475" s="719" t="s">
        <v>211</v>
      </c>
      <c r="B475" s="714"/>
      <c r="C475" s="714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3.5" thickTop="1" x14ac:dyDescent="0.35">
      <c r="A476" s="722" t="s">
        <v>212</v>
      </c>
      <c r="B476" s="714"/>
      <c r="C476" s="714"/>
      <c r="D476" s="714"/>
      <c r="E476" s="714"/>
      <c r="F476" s="714"/>
      <c r="G476" s="714"/>
      <c r="H476" s="714"/>
      <c r="I476" s="714"/>
      <c r="J476" s="714"/>
      <c r="K476" s="714"/>
      <c r="L476" s="714"/>
      <c r="M476" s="714"/>
    </row>
    <row r="477" spans="1:13" ht="13.15" x14ac:dyDescent="0.35">
      <c r="A477" s="714"/>
      <c r="B477" s="722" t="s">
        <v>141</v>
      </c>
      <c r="C477" s="714"/>
      <c r="D477" s="714"/>
      <c r="E477" s="714"/>
      <c r="F477" s="714"/>
      <c r="G477" s="714"/>
      <c r="H477" s="714"/>
      <c r="I477" s="714"/>
      <c r="J477" s="714"/>
      <c r="K477" s="714"/>
      <c r="L477" s="714"/>
      <c r="M477" s="714"/>
    </row>
    <row r="478" spans="1:13" x14ac:dyDescent="0.35">
      <c r="A478" s="714"/>
      <c r="B478" s="714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x14ac:dyDescent="0.35">
      <c r="A479" s="714"/>
      <c r="B479" s="714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x14ac:dyDescent="0.35">
      <c r="A480" s="714"/>
      <c r="B480" s="714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x14ac:dyDescent="0.35">
      <c r="A481" s="714"/>
      <c r="B481" s="714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x14ac:dyDescent="0.35">
      <c r="A482" s="714"/>
      <c r="B482" s="714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x14ac:dyDescent="0.35">
      <c r="A483" s="714"/>
      <c r="B483" s="714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x14ac:dyDescent="0.35">
      <c r="A484" s="714"/>
      <c r="B484" s="714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x14ac:dyDescent="0.35">
      <c r="A485" s="714"/>
      <c r="B485" s="714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x14ac:dyDescent="0.35">
      <c r="A486" s="714"/>
      <c r="B486" s="714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x14ac:dyDescent="0.35">
      <c r="A487" s="714"/>
      <c r="B487" s="714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x14ac:dyDescent="0.35">
      <c r="A488" s="714"/>
      <c r="B488" s="714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x14ac:dyDescent="0.35">
      <c r="A489" s="714"/>
      <c r="B489" s="714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x14ac:dyDescent="0.35">
      <c r="A490" s="714"/>
      <c r="B490" s="714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x14ac:dyDescent="0.35">
      <c r="A491" s="714"/>
      <c r="B491" s="714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x14ac:dyDescent="0.35">
      <c r="A492" s="714"/>
      <c r="B492" s="714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x14ac:dyDescent="0.35">
      <c r="A493" s="714"/>
      <c r="B493" s="714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x14ac:dyDescent="0.35">
      <c r="A494" s="714"/>
      <c r="B494" s="714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x14ac:dyDescent="0.35">
      <c r="A495" s="714"/>
      <c r="B495" s="714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x14ac:dyDescent="0.35">
      <c r="A496" s="714"/>
      <c r="B496" s="714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x14ac:dyDescent="0.35">
      <c r="A497" s="714"/>
      <c r="B497" s="714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x14ac:dyDescent="0.35">
      <c r="A498" s="714"/>
      <c r="B498" s="714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x14ac:dyDescent="0.35">
      <c r="A499" s="714"/>
      <c r="B499" s="714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x14ac:dyDescent="0.35">
      <c r="A500" s="714"/>
      <c r="B500" s="714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x14ac:dyDescent="0.35">
      <c r="A501" s="714"/>
      <c r="B501" s="714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x14ac:dyDescent="0.35">
      <c r="A502" s="714"/>
      <c r="B502" s="714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x14ac:dyDescent="0.35">
      <c r="A503" s="714"/>
      <c r="B503" s="714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x14ac:dyDescent="0.35">
      <c r="A504" s="714"/>
      <c r="B504" s="714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x14ac:dyDescent="0.35">
      <c r="A505" s="714"/>
      <c r="B505" s="714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x14ac:dyDescent="0.35">
      <c r="A506" s="714"/>
      <c r="B506" s="714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x14ac:dyDescent="0.35">
      <c r="A507" s="714"/>
      <c r="B507" s="714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3.15" x14ac:dyDescent="0.35">
      <c r="A508" s="714"/>
      <c r="B508" s="719" t="s">
        <v>143</v>
      </c>
      <c r="C508" s="714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3.5" thickBot="1" x14ac:dyDescent="0.4">
      <c r="A509" s="719" t="s">
        <v>214</v>
      </c>
      <c r="B509" s="714"/>
      <c r="C509" s="714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3.5" thickTop="1" x14ac:dyDescent="0.35">
      <c r="A510" s="722" t="s">
        <v>215</v>
      </c>
      <c r="B510" s="714"/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  <c r="M510" s="714"/>
    </row>
    <row r="511" spans="1:13" ht="13.15" x14ac:dyDescent="0.35">
      <c r="A511" s="714"/>
      <c r="B511" s="722" t="s">
        <v>141</v>
      </c>
      <c r="C511" s="714"/>
      <c r="D511" s="714"/>
      <c r="E511" s="714"/>
      <c r="F511" s="714"/>
      <c r="G511" s="714"/>
      <c r="H511" s="714"/>
      <c r="I511" s="714"/>
      <c r="J511" s="714"/>
      <c r="K511" s="714"/>
      <c r="L511" s="714"/>
      <c r="M511" s="714"/>
    </row>
    <row r="512" spans="1:13" x14ac:dyDescent="0.35">
      <c r="A512" s="714"/>
      <c r="B512" s="714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x14ac:dyDescent="0.35">
      <c r="A513" s="714"/>
      <c r="B513" s="714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x14ac:dyDescent="0.35">
      <c r="A514" s="714"/>
      <c r="B514" s="714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x14ac:dyDescent="0.35">
      <c r="A515" s="714"/>
      <c r="B515" s="714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x14ac:dyDescent="0.35">
      <c r="A516" s="714"/>
      <c r="B516" s="714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x14ac:dyDescent="0.35">
      <c r="A517" s="714"/>
      <c r="B517" s="714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x14ac:dyDescent="0.35">
      <c r="A518" s="714"/>
      <c r="B518" s="714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x14ac:dyDescent="0.35">
      <c r="A519" s="714"/>
      <c r="B519" s="714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x14ac:dyDescent="0.35">
      <c r="A520" s="714"/>
      <c r="B520" s="714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x14ac:dyDescent="0.35">
      <c r="A521" s="714"/>
      <c r="B521" s="714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x14ac:dyDescent="0.35">
      <c r="A522" s="714"/>
      <c r="B522" s="714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x14ac:dyDescent="0.35">
      <c r="A523" s="714"/>
      <c r="B523" s="714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x14ac:dyDescent="0.35">
      <c r="A524" s="714"/>
      <c r="B524" s="714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x14ac:dyDescent="0.35">
      <c r="A525" s="714"/>
      <c r="B525" s="714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x14ac:dyDescent="0.35">
      <c r="A526" s="714"/>
      <c r="B526" s="714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x14ac:dyDescent="0.35">
      <c r="A527" s="714"/>
      <c r="B527" s="714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x14ac:dyDescent="0.35">
      <c r="A528" s="714"/>
      <c r="B528" s="714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x14ac:dyDescent="0.35">
      <c r="A529" s="714"/>
      <c r="B529" s="714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x14ac:dyDescent="0.35">
      <c r="A530" s="714"/>
      <c r="B530" s="714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x14ac:dyDescent="0.35">
      <c r="A531" s="714"/>
      <c r="B531" s="714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x14ac:dyDescent="0.35">
      <c r="A532" s="714"/>
      <c r="B532" s="714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x14ac:dyDescent="0.35">
      <c r="A533" s="714"/>
      <c r="B533" s="714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x14ac:dyDescent="0.35">
      <c r="A534" s="714"/>
      <c r="B534" s="714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x14ac:dyDescent="0.35">
      <c r="A535" s="714"/>
      <c r="B535" s="714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x14ac:dyDescent="0.35">
      <c r="A536" s="714"/>
      <c r="B536" s="714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x14ac:dyDescent="0.35">
      <c r="A537" s="714"/>
      <c r="B537" s="714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x14ac:dyDescent="0.35">
      <c r="A538" s="714"/>
      <c r="B538" s="714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/>
      <c r="M538" s="53">
        <f t="shared" si="37"/>
        <v>70000</v>
      </c>
    </row>
    <row r="539" spans="1:13" x14ac:dyDescent="0.35">
      <c r="A539" s="714"/>
      <c r="B539" s="714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x14ac:dyDescent="0.35">
      <c r="A540" s="714"/>
      <c r="B540" s="714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x14ac:dyDescent="0.35">
      <c r="A541" s="714"/>
      <c r="B541" s="714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x14ac:dyDescent="0.35">
      <c r="A542" s="714"/>
      <c r="B542" s="714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x14ac:dyDescent="0.35">
      <c r="A543" s="714"/>
      <c r="B543" s="714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x14ac:dyDescent="0.35">
      <c r="A544" s="714"/>
      <c r="B544" s="714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3.15" x14ac:dyDescent="0.35">
      <c r="A545" s="714"/>
      <c r="B545" s="719" t="s">
        <v>143</v>
      </c>
      <c r="C545" s="714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0</v>
      </c>
      <c r="M545" s="54">
        <f>SUM(M512:M544)</f>
        <v>711204</v>
      </c>
    </row>
    <row r="546" spans="1:13" ht="13.5" thickBot="1" x14ac:dyDescent="0.4">
      <c r="A546" s="719" t="s">
        <v>219</v>
      </c>
      <c r="B546" s="714"/>
      <c r="C546" s="714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0</v>
      </c>
      <c r="M546" s="54">
        <f>-M545</f>
        <v>-711204</v>
      </c>
    </row>
    <row r="547" spans="1:13" ht="13.5" thickTop="1" x14ac:dyDescent="0.35">
      <c r="A547" s="722" t="s">
        <v>220</v>
      </c>
      <c r="B547" s="714"/>
      <c r="C547" s="714"/>
      <c r="D547" s="714"/>
      <c r="E547" s="714"/>
      <c r="F547" s="714"/>
      <c r="G547" s="714"/>
      <c r="H547" s="714"/>
      <c r="I547" s="714"/>
      <c r="J547" s="714"/>
      <c r="K547" s="714"/>
      <c r="L547" s="714"/>
      <c r="M547" s="714"/>
    </row>
    <row r="548" spans="1:13" ht="13.15" x14ac:dyDescent="0.35">
      <c r="A548" s="714"/>
      <c r="B548" s="722" t="s">
        <v>141</v>
      </c>
      <c r="C548" s="714"/>
      <c r="D548" s="714"/>
      <c r="E548" s="714"/>
      <c r="F548" s="714"/>
      <c r="G548" s="714"/>
      <c r="H548" s="714"/>
      <c r="I548" s="714"/>
      <c r="J548" s="714"/>
      <c r="K548" s="714"/>
      <c r="L548" s="714"/>
      <c r="M548" s="714"/>
    </row>
    <row r="549" spans="1:13" x14ac:dyDescent="0.35">
      <c r="A549" s="714"/>
      <c r="B549" s="714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x14ac:dyDescent="0.35">
      <c r="A550" s="714"/>
      <c r="B550" s="714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x14ac:dyDescent="0.35">
      <c r="A551" s="714"/>
      <c r="B551" s="714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x14ac:dyDescent="0.35">
      <c r="A552" s="714"/>
      <c r="B552" s="714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x14ac:dyDescent="0.35">
      <c r="A553" s="714"/>
      <c r="B553" s="714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x14ac:dyDescent="0.35">
      <c r="A554" s="714"/>
      <c r="B554" s="714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x14ac:dyDescent="0.35">
      <c r="A555" s="714"/>
      <c r="B555" s="714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x14ac:dyDescent="0.35">
      <c r="A556" s="714"/>
      <c r="B556" s="714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x14ac:dyDescent="0.35">
      <c r="A557" s="714"/>
      <c r="B557" s="714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x14ac:dyDescent="0.35">
      <c r="A558" s="714"/>
      <c r="B558" s="714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x14ac:dyDescent="0.35">
      <c r="A559" s="714"/>
      <c r="B559" s="714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x14ac:dyDescent="0.35">
      <c r="A560" s="714"/>
      <c r="B560" s="714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x14ac:dyDescent="0.35">
      <c r="A561" s="714"/>
      <c r="B561" s="714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x14ac:dyDescent="0.35">
      <c r="A562" s="714"/>
      <c r="B562" s="714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x14ac:dyDescent="0.35">
      <c r="A563" s="714"/>
      <c r="B563" s="714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x14ac:dyDescent="0.35">
      <c r="A564" s="714"/>
      <c r="B564" s="714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x14ac:dyDescent="0.35">
      <c r="A565" s="714"/>
      <c r="B565" s="714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x14ac:dyDescent="0.35">
      <c r="A566" s="714"/>
      <c r="B566" s="714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x14ac:dyDescent="0.35">
      <c r="A567" s="714"/>
      <c r="B567" s="714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x14ac:dyDescent="0.35">
      <c r="A568" s="714"/>
      <c r="B568" s="714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3.15" x14ac:dyDescent="0.35">
      <c r="A569" s="714"/>
      <c r="B569" s="719" t="s">
        <v>143</v>
      </c>
      <c r="C569" s="714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3.5" thickBot="1" x14ac:dyDescent="0.4">
      <c r="A570" s="719" t="s">
        <v>221</v>
      </c>
      <c r="B570" s="714"/>
      <c r="C570" s="714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3.5" thickTop="1" x14ac:dyDescent="0.35">
      <c r="A571" s="722" t="s">
        <v>222</v>
      </c>
      <c r="B571" s="714"/>
      <c r="C571" s="714"/>
      <c r="D571" s="714"/>
      <c r="E571" s="714"/>
      <c r="F571" s="714"/>
      <c r="G571" s="714"/>
      <c r="H571" s="714"/>
      <c r="I571" s="714"/>
      <c r="J571" s="714"/>
      <c r="K571" s="714"/>
      <c r="L571" s="714"/>
      <c r="M571" s="714"/>
    </row>
    <row r="572" spans="1:13" ht="13.15" x14ac:dyDescent="0.35">
      <c r="A572" s="714"/>
      <c r="B572" s="722" t="s">
        <v>141</v>
      </c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  <c r="M572" s="714"/>
    </row>
    <row r="573" spans="1:13" ht="12.75" customHeight="1" x14ac:dyDescent="0.35">
      <c r="A573" s="714"/>
      <c r="B573" s="714"/>
    </row>
    <row r="574" spans="1:13" x14ac:dyDescent="0.35">
      <c r="A574" s="714"/>
      <c r="B574" s="714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5">
      <c r="A575" s="714"/>
      <c r="B575" s="714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5">
      <c r="A576" s="714"/>
      <c r="B576" s="714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5">
      <c r="A577" s="714"/>
      <c r="B577" s="714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5">
      <c r="A578" s="714"/>
      <c r="B578" s="719" t="s">
        <v>143</v>
      </c>
      <c r="C578" s="714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4">
      <c r="A579" s="719" t="s">
        <v>223</v>
      </c>
      <c r="B579" s="714"/>
      <c r="C579" s="714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5">
      <c r="A580" s="722" t="s">
        <v>224</v>
      </c>
      <c r="B580" s="714"/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  <c r="M580" s="714"/>
    </row>
    <row r="581" spans="1:13" ht="12.75" customHeight="1" x14ac:dyDescent="0.35">
      <c r="A581" s="714"/>
      <c r="B581" s="722" t="s">
        <v>141</v>
      </c>
      <c r="C581" s="714"/>
      <c r="D581" s="714"/>
      <c r="E581" s="714"/>
      <c r="F581" s="714"/>
      <c r="G581" s="714"/>
      <c r="H581" s="714"/>
      <c r="I581" s="714"/>
      <c r="J581" s="714"/>
      <c r="K581" s="714"/>
      <c r="L581" s="714"/>
      <c r="M581" s="714"/>
    </row>
    <row r="582" spans="1:13" ht="12.75" customHeight="1" x14ac:dyDescent="0.35">
      <c r="A582" s="714"/>
      <c r="B582" s="714"/>
    </row>
    <row r="583" spans="1:13" ht="12.75" customHeight="1" x14ac:dyDescent="0.35">
      <c r="A583" s="714"/>
      <c r="B583" s="714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5">
      <c r="A584" s="714"/>
      <c r="B584" s="714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5">
      <c r="A585" s="714"/>
      <c r="B585" s="719" t="s">
        <v>143</v>
      </c>
      <c r="C585" s="714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4">
      <c r="A586" s="719" t="s">
        <v>225</v>
      </c>
      <c r="B586" s="714"/>
      <c r="C586" s="714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5">
      <c r="A587" s="714"/>
      <c r="B587" s="722" t="s">
        <v>141</v>
      </c>
      <c r="C587" s="714"/>
      <c r="D587" s="714"/>
      <c r="E587" s="714"/>
      <c r="F587" s="714"/>
      <c r="G587" s="714"/>
      <c r="H587" s="714"/>
      <c r="I587" s="714"/>
      <c r="J587" s="714"/>
      <c r="K587" s="714"/>
      <c r="L587" s="714"/>
      <c r="M587" s="714"/>
    </row>
    <row r="588" spans="1:13" ht="12.75" customHeight="1" x14ac:dyDescent="0.35">
      <c r="A588" s="714"/>
      <c r="B588" s="714"/>
    </row>
    <row r="589" spans="1:13" ht="12.75" customHeight="1" x14ac:dyDescent="0.35">
      <c r="A589" s="714"/>
      <c r="B589" s="714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5">
      <c r="A590" s="714"/>
      <c r="B590" s="714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5">
      <c r="A591" s="714"/>
      <c r="B591" s="714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5">
      <c r="A592" s="714"/>
      <c r="B592" s="714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5">
      <c r="A593" s="714"/>
      <c r="B593" s="719" t="s">
        <v>143</v>
      </c>
      <c r="C593" s="714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4">
      <c r="A594" s="719" t="s">
        <v>226</v>
      </c>
      <c r="B594" s="714"/>
      <c r="C594" s="714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5">
      <c r="A595" s="722" t="s">
        <v>227</v>
      </c>
      <c r="B595" s="714"/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  <c r="M595" s="714"/>
    </row>
    <row r="596" spans="1:13" ht="12.75" customHeight="1" x14ac:dyDescent="0.35">
      <c r="A596" s="714"/>
      <c r="B596" s="722" t="s">
        <v>141</v>
      </c>
      <c r="C596" s="714"/>
      <c r="D596" s="714"/>
      <c r="E596" s="714"/>
      <c r="F596" s="714"/>
      <c r="G596" s="714"/>
      <c r="H596" s="714"/>
      <c r="I596" s="714"/>
      <c r="J596" s="714"/>
      <c r="K596" s="714"/>
      <c r="L596" s="714"/>
      <c r="M596" s="714"/>
    </row>
    <row r="597" spans="1:13" ht="12.75" customHeight="1" x14ac:dyDescent="0.35">
      <c r="A597" s="714"/>
      <c r="B597" s="714"/>
    </row>
    <row r="598" spans="1:13" ht="12.75" customHeight="1" x14ac:dyDescent="0.35">
      <c r="A598" s="714"/>
      <c r="B598" s="714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5">
      <c r="A599" s="714"/>
      <c r="B599" s="714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5">
      <c r="A600" s="714"/>
      <c r="B600" s="714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5">
      <c r="A601" s="714"/>
      <c r="B601" s="714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5">
      <c r="A602" s="714"/>
      <c r="B602" s="719" t="s">
        <v>143</v>
      </c>
      <c r="C602" s="714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4">
      <c r="A603" s="719" t="s">
        <v>228</v>
      </c>
      <c r="B603" s="714"/>
      <c r="C603" s="714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5">
      <c r="A604" s="722" t="s">
        <v>229</v>
      </c>
      <c r="B604" s="714"/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  <c r="M604" s="714"/>
    </row>
    <row r="605" spans="1:13" ht="12.75" customHeight="1" x14ac:dyDescent="0.35">
      <c r="A605" s="714"/>
      <c r="B605" s="722" t="s">
        <v>141</v>
      </c>
      <c r="C605" s="714"/>
      <c r="D605" s="714"/>
      <c r="E605" s="714"/>
      <c r="F605" s="714"/>
      <c r="G605" s="714"/>
      <c r="H605" s="714"/>
      <c r="I605" s="714"/>
      <c r="J605" s="714"/>
      <c r="K605" s="714"/>
      <c r="L605" s="714"/>
      <c r="M605" s="714"/>
    </row>
    <row r="606" spans="1:13" ht="12.75" customHeight="1" x14ac:dyDescent="0.35">
      <c r="A606" s="714"/>
      <c r="B606" s="714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5">
      <c r="A607" s="714"/>
      <c r="B607" s="714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5">
      <c r="A608" s="714"/>
      <c r="B608" s="714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5">
      <c r="A609" s="714"/>
      <c r="B609" s="714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5">
      <c r="A610" s="714"/>
      <c r="B610" s="714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5">
      <c r="A611" s="714"/>
      <c r="B611" s="719" t="s">
        <v>143</v>
      </c>
      <c r="C611" s="714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4">
      <c r="A612" s="719" t="s">
        <v>230</v>
      </c>
      <c r="B612" s="714"/>
      <c r="C612" s="714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5">
      <c r="A613" s="722" t="s">
        <v>231</v>
      </c>
      <c r="B613" s="714"/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  <c r="M613" s="714"/>
    </row>
    <row r="614" spans="1:13" ht="12.75" customHeight="1" x14ac:dyDescent="0.35">
      <c r="A614" s="714"/>
      <c r="B614" s="722" t="s">
        <v>141</v>
      </c>
      <c r="C614" s="714"/>
      <c r="D614" s="714"/>
      <c r="E614" s="714"/>
      <c r="F614" s="714"/>
      <c r="G614" s="714"/>
      <c r="H614" s="714"/>
      <c r="I614" s="714"/>
      <c r="J614" s="714"/>
      <c r="K614" s="714"/>
      <c r="L614" s="714"/>
      <c r="M614" s="714"/>
    </row>
    <row r="615" spans="1:13" ht="12.75" customHeight="1" x14ac:dyDescent="0.35">
      <c r="A615" s="714"/>
      <c r="B615" s="714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5">
      <c r="A616" s="714"/>
      <c r="B616" s="714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/>
      <c r="M616" s="53">
        <f t="shared" si="51"/>
        <v>3200</v>
      </c>
    </row>
    <row r="617" spans="1:13" ht="12.75" customHeight="1" x14ac:dyDescent="0.35">
      <c r="A617" s="714"/>
      <c r="B617" s="714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5">
      <c r="A618" s="714"/>
      <c r="B618" s="714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5">
      <c r="A619" s="714"/>
      <c r="B619" s="714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5">
      <c r="A620" s="714"/>
      <c r="B620" s="714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5">
      <c r="A621" s="714"/>
      <c r="B621" s="714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5">
      <c r="A622" s="714"/>
      <c r="B622" s="714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5">
      <c r="A623" s="714"/>
      <c r="B623" s="714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/>
      <c r="M623" s="53">
        <f t="shared" si="51"/>
        <v>6500</v>
      </c>
    </row>
    <row r="624" spans="1:13" ht="12.75" customHeight="1" x14ac:dyDescent="0.35">
      <c r="A624" s="714"/>
      <c r="B624" s="714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/>
      <c r="M624" s="53">
        <f t="shared" si="51"/>
        <v>65000</v>
      </c>
    </row>
    <row r="625" spans="1:13" ht="12.75" customHeight="1" x14ac:dyDescent="0.35">
      <c r="A625" s="714"/>
      <c r="B625" s="714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/>
      <c r="M625" s="53">
        <f t="shared" si="51"/>
        <v>9000</v>
      </c>
    </row>
    <row r="626" spans="1:13" ht="12.75" customHeight="1" x14ac:dyDescent="0.35">
      <c r="A626" s="714"/>
      <c r="B626" s="719" t="s">
        <v>143</v>
      </c>
      <c r="C626" s="714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0</v>
      </c>
      <c r="M626" s="54">
        <f>SUM(M615:M625)</f>
        <v>83700</v>
      </c>
    </row>
    <row r="627" spans="1:13" ht="12.75" customHeight="1" thickBot="1" x14ac:dyDescent="0.4">
      <c r="A627" s="719" t="s">
        <v>232</v>
      </c>
      <c r="B627" s="714"/>
      <c r="C627" s="714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0</v>
      </c>
      <c r="M627" s="55">
        <f>-M626</f>
        <v>-83700</v>
      </c>
    </row>
    <row r="628" spans="1:13" ht="12.75" customHeight="1" thickTop="1" x14ac:dyDescent="0.35">
      <c r="A628" s="722" t="s">
        <v>233</v>
      </c>
      <c r="B628" s="714"/>
      <c r="C628" s="714"/>
      <c r="D628" s="714"/>
      <c r="E628" s="714"/>
      <c r="F628" s="714"/>
      <c r="G628" s="714"/>
      <c r="H628" s="714"/>
      <c r="I628" s="714"/>
      <c r="J628" s="714"/>
      <c r="K628" s="714"/>
      <c r="L628" s="714"/>
      <c r="M628" s="714"/>
    </row>
    <row r="629" spans="1:13" ht="12.75" customHeight="1" x14ac:dyDescent="0.35">
      <c r="A629" s="714"/>
      <c r="B629" s="722" t="s">
        <v>141</v>
      </c>
      <c r="C629" s="714"/>
      <c r="D629" s="714"/>
      <c r="E629" s="714"/>
      <c r="F629" s="714"/>
      <c r="G629" s="714"/>
      <c r="H629" s="714"/>
      <c r="I629" s="714"/>
      <c r="J629" s="714"/>
      <c r="K629" s="714"/>
      <c r="L629" s="714"/>
      <c r="M629" s="714"/>
    </row>
    <row r="630" spans="1:13" ht="12.75" customHeight="1" x14ac:dyDescent="0.35">
      <c r="A630" s="714"/>
      <c r="B630" s="714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5">
      <c r="A631" s="714"/>
      <c r="B631" s="714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5">
      <c r="A632" s="714"/>
      <c r="B632" s="714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5">
      <c r="A633" s="714"/>
      <c r="B633" s="714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5">
      <c r="A634" s="714"/>
      <c r="B634" s="714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5">
      <c r="A635" s="714"/>
      <c r="B635" s="714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5">
      <c r="A636" s="714"/>
      <c r="B636" s="714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5">
      <c r="A637" s="714"/>
      <c r="B637" s="714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5">
      <c r="A638" s="714"/>
      <c r="B638" s="714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5">
      <c r="A639" s="714"/>
      <c r="B639" s="714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5">
      <c r="A640" s="714"/>
      <c r="B640" s="714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5">
      <c r="A641" s="714"/>
      <c r="B641" s="714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5">
      <c r="A642" s="714"/>
      <c r="B642" s="714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5">
      <c r="A643" s="714"/>
      <c r="B643" s="714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5">
      <c r="A644" s="714"/>
      <c r="B644" s="714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5">
      <c r="A645" s="714"/>
      <c r="B645" s="714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5">
      <c r="A646" s="714"/>
      <c r="B646" s="714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5">
      <c r="A647" s="714"/>
      <c r="B647" s="714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5">
      <c r="A648" s="714"/>
      <c r="B648" s="714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5">
      <c r="A649" s="714"/>
      <c r="B649" s="714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5">
      <c r="A650" s="714"/>
      <c r="B650" s="714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5">
      <c r="A651" s="714"/>
      <c r="B651" s="719" t="s">
        <v>143</v>
      </c>
      <c r="C651" s="714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4">
      <c r="A652" s="719" t="s">
        <v>234</v>
      </c>
      <c r="B652" s="714"/>
      <c r="C652" s="714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5">
      <c r="A653" s="722" t="s">
        <v>235</v>
      </c>
      <c r="B653" s="714"/>
      <c r="C653" s="714"/>
      <c r="D653" s="714"/>
      <c r="E653" s="714"/>
      <c r="F653" s="714"/>
      <c r="G653" s="714"/>
      <c r="H653" s="714"/>
      <c r="I653" s="714"/>
      <c r="J653" s="714"/>
      <c r="K653" s="714"/>
      <c r="L653" s="714"/>
      <c r="M653" s="714"/>
    </row>
    <row r="654" spans="1:13" ht="12.75" customHeight="1" x14ac:dyDescent="0.35">
      <c r="A654" s="714"/>
      <c r="B654" s="722" t="s">
        <v>141</v>
      </c>
      <c r="C654" s="714"/>
      <c r="D654" s="714"/>
      <c r="E654" s="714"/>
      <c r="F654" s="714"/>
      <c r="G654" s="714"/>
      <c r="H654" s="714"/>
      <c r="I654" s="714"/>
      <c r="J654" s="714"/>
      <c r="K654" s="714"/>
      <c r="L654" s="714"/>
      <c r="M654" s="714"/>
    </row>
    <row r="655" spans="1:13" ht="12.75" customHeight="1" x14ac:dyDescent="0.35">
      <c r="A655" s="714"/>
      <c r="B655" s="714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5">
      <c r="A656" s="714"/>
      <c r="B656" s="714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5">
      <c r="A657" s="714"/>
      <c r="B657" s="714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5">
      <c r="A658" s="714"/>
      <c r="B658" s="714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5">
      <c r="A659" s="714"/>
      <c r="B659" s="714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5">
      <c r="A660" s="714"/>
      <c r="B660" s="714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5">
      <c r="A661" s="714"/>
      <c r="B661" s="714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5">
      <c r="A662" s="714"/>
      <c r="B662" s="714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5">
      <c r="A663" s="714"/>
      <c r="B663" s="714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5">
      <c r="A664" s="714"/>
      <c r="B664" s="714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5">
      <c r="A665" s="714"/>
      <c r="B665" s="714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5">
      <c r="A666" s="714"/>
      <c r="B666" s="714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5">
      <c r="A667" s="714"/>
      <c r="B667" s="714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5">
      <c r="A668" s="714"/>
      <c r="B668" s="714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5">
      <c r="A669" s="714"/>
      <c r="B669" s="714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5">
      <c r="A670" s="714"/>
      <c r="B670" s="714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5">
      <c r="A671" s="714"/>
      <c r="B671" s="714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5">
      <c r="A672" s="714"/>
      <c r="B672" s="719" t="s">
        <v>143</v>
      </c>
      <c r="C672" s="714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4">
      <c r="A673" s="719" t="s">
        <v>236</v>
      </c>
      <c r="B673" s="714"/>
      <c r="C673" s="714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5">
      <c r="A674" s="722" t="s">
        <v>237</v>
      </c>
      <c r="B674" s="714"/>
      <c r="C674" s="714"/>
      <c r="D674" s="714"/>
      <c r="E674" s="714"/>
      <c r="F674" s="714"/>
      <c r="G674" s="714"/>
      <c r="H674" s="714"/>
      <c r="I674" s="714"/>
      <c r="J674" s="714"/>
      <c r="K674" s="714"/>
      <c r="L674" s="714"/>
      <c r="M674" s="714"/>
    </row>
    <row r="675" spans="1:13" ht="12.75" customHeight="1" x14ac:dyDescent="0.35">
      <c r="A675" s="714"/>
      <c r="B675" s="722" t="s">
        <v>141</v>
      </c>
      <c r="C675" s="714"/>
      <c r="D675" s="714"/>
      <c r="E675" s="714"/>
      <c r="F675" s="714"/>
      <c r="G675" s="714"/>
      <c r="H675" s="714"/>
      <c r="I675" s="714"/>
      <c r="J675" s="714"/>
      <c r="K675" s="714"/>
      <c r="L675" s="714"/>
      <c r="M675" s="714"/>
    </row>
    <row r="676" spans="1:13" ht="12.75" customHeight="1" x14ac:dyDescent="0.35">
      <c r="A676" s="714"/>
      <c r="B676" s="714"/>
    </row>
    <row r="677" spans="1:13" ht="12.75" customHeight="1" x14ac:dyDescent="0.35">
      <c r="A677" s="714"/>
      <c r="B677" s="714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5">
      <c r="A678" s="714"/>
      <c r="B678" s="714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5">
      <c r="A679" s="714"/>
      <c r="B679" s="719" t="s">
        <v>143</v>
      </c>
      <c r="C679" s="714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4">
      <c r="A680" s="719" t="s">
        <v>238</v>
      </c>
      <c r="B680" s="714"/>
      <c r="C680" s="714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5">
      <c r="A681" s="722" t="s">
        <v>239</v>
      </c>
      <c r="B681" s="714"/>
      <c r="C681" s="714"/>
      <c r="D681" s="714"/>
      <c r="E681" s="714"/>
      <c r="F681" s="714"/>
      <c r="G681" s="714"/>
      <c r="H681" s="714"/>
      <c r="I681" s="714"/>
      <c r="J681" s="714"/>
      <c r="K681" s="714"/>
      <c r="L681" s="714"/>
      <c r="M681" s="714"/>
    </row>
    <row r="682" spans="1:13" ht="12.75" customHeight="1" x14ac:dyDescent="0.35">
      <c r="A682" s="714"/>
      <c r="B682" s="722" t="s">
        <v>141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  <c r="M682" s="714"/>
    </row>
    <row r="683" spans="1:13" ht="12.75" customHeight="1" x14ac:dyDescent="0.35">
      <c r="A683" s="714"/>
      <c r="B683" s="714"/>
    </row>
    <row r="684" spans="1:13" ht="12.75" customHeight="1" x14ac:dyDescent="0.35">
      <c r="A684" s="714"/>
      <c r="B684" s="714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5">
      <c r="A685" s="714"/>
      <c r="B685" s="714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5">
      <c r="A686" s="714"/>
      <c r="B686" s="714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5">
      <c r="A687" s="714"/>
      <c r="B687" s="719" t="s">
        <v>143</v>
      </c>
      <c r="C687" s="714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4">
      <c r="A688" s="719" t="s">
        <v>240</v>
      </c>
      <c r="B688" s="714"/>
      <c r="C688" s="714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5">
      <c r="A689" s="722" t="s">
        <v>241</v>
      </c>
      <c r="B689" s="714"/>
      <c r="C689" s="714"/>
      <c r="D689" s="714"/>
      <c r="E689" s="714"/>
      <c r="F689" s="714"/>
      <c r="G689" s="714"/>
      <c r="H689" s="714"/>
      <c r="I689" s="714"/>
      <c r="J689" s="714"/>
      <c r="K689" s="714"/>
      <c r="L689" s="714"/>
      <c r="M689" s="714"/>
    </row>
    <row r="690" spans="1:13" ht="12.75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  <c r="M690" s="714"/>
    </row>
    <row r="691" spans="1:13" ht="12.75" customHeight="1" x14ac:dyDescent="0.35">
      <c r="A691" s="714"/>
      <c r="B691" s="714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5">
      <c r="A692" s="714"/>
      <c r="B692" s="714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5">
      <c r="A693" s="714"/>
      <c r="B693" s="714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5">
      <c r="A694" s="714"/>
      <c r="B694" s="714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5">
      <c r="A695" s="714"/>
      <c r="B695" s="719" t="s">
        <v>143</v>
      </c>
      <c r="C695" s="714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4">
      <c r="A696" s="719" t="s">
        <v>242</v>
      </c>
      <c r="B696" s="714"/>
      <c r="C696" s="714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5">
      <c r="A697" s="722" t="s">
        <v>243</v>
      </c>
      <c r="B697" s="714"/>
      <c r="C697" s="714"/>
      <c r="D697" s="714"/>
      <c r="E697" s="714"/>
      <c r="F697" s="714"/>
      <c r="G697" s="714"/>
      <c r="H697" s="714"/>
      <c r="I697" s="714"/>
      <c r="J697" s="714"/>
      <c r="K697" s="714"/>
      <c r="L697" s="714"/>
      <c r="M697" s="714"/>
    </row>
    <row r="698" spans="1:13" ht="12.75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  <c r="M698" s="714"/>
    </row>
    <row r="699" spans="1:13" ht="12.75" customHeight="1" x14ac:dyDescent="0.35">
      <c r="A699" s="714"/>
      <c r="B699" s="714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5">
      <c r="A700" s="714"/>
      <c r="B700" s="714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5">
      <c r="A701" s="714"/>
      <c r="B701" s="714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5">
      <c r="A702" s="714"/>
      <c r="B702" s="714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/>
      <c r="M702" s="53">
        <f>K702-L702</f>
        <v>150000</v>
      </c>
    </row>
    <row r="703" spans="1:13" ht="12.75" customHeight="1" x14ac:dyDescent="0.35">
      <c r="A703" s="714"/>
      <c r="B703" s="719" t="s">
        <v>143</v>
      </c>
      <c r="C703" s="714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0</v>
      </c>
      <c r="M703" s="54">
        <f>SUM(M700:M702)</f>
        <v>150000</v>
      </c>
    </row>
    <row r="704" spans="1:13" ht="12.75" customHeight="1" thickBot="1" x14ac:dyDescent="0.4">
      <c r="A704" s="719" t="s">
        <v>244</v>
      </c>
      <c r="B704" s="714"/>
      <c r="C704" s="714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0</v>
      </c>
      <c r="M704" s="55">
        <f>-M703</f>
        <v>-150000</v>
      </c>
    </row>
    <row r="705" spans="1:13" ht="12.75" customHeight="1" thickTop="1" x14ac:dyDescent="0.35">
      <c r="A705" s="722" t="s">
        <v>245</v>
      </c>
      <c r="B705" s="714"/>
      <c r="C705" s="714"/>
      <c r="D705" s="714"/>
      <c r="E705" s="714"/>
      <c r="F705" s="714"/>
      <c r="G705" s="714"/>
      <c r="H705" s="714"/>
      <c r="I705" s="714"/>
      <c r="J705" s="714"/>
      <c r="K705" s="714"/>
      <c r="L705" s="714"/>
      <c r="M705" s="714"/>
    </row>
    <row r="706" spans="1:13" ht="12.75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  <c r="M706" s="714"/>
    </row>
    <row r="707" spans="1:13" ht="12.75" customHeight="1" x14ac:dyDescent="0.35">
      <c r="A707" s="714"/>
      <c r="B707" s="714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5">
      <c r="A708" s="714"/>
      <c r="B708" s="714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5">
      <c r="A709" s="714"/>
      <c r="B709" s="714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/>
      <c r="M709" s="53">
        <f t="shared" si="64"/>
        <v>70000</v>
      </c>
    </row>
    <row r="710" spans="1:13" ht="12.75" customHeight="1" x14ac:dyDescent="0.35">
      <c r="A710" s="714"/>
      <c r="B710" s="714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5">
      <c r="A711" s="714"/>
      <c r="B711" s="714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5">
      <c r="A712" s="714"/>
      <c r="B712" s="714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5">
      <c r="A713" s="714"/>
      <c r="B713" s="714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5">
      <c r="A714" s="714"/>
      <c r="B714" s="714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5">
      <c r="A715" s="714"/>
      <c r="B715" s="714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5">
      <c r="A716" s="714"/>
      <c r="B716" s="714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5">
      <c r="A717" s="714"/>
      <c r="B717" s="714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5">
      <c r="A718" s="714"/>
      <c r="B718" s="714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5">
      <c r="A719" s="714"/>
      <c r="B719" s="714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/>
      <c r="M719" s="53">
        <f t="shared" si="64"/>
        <v>10500</v>
      </c>
    </row>
    <row r="720" spans="1:13" ht="12.75" customHeight="1" x14ac:dyDescent="0.35">
      <c r="A720" s="714"/>
      <c r="B720" s="714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/>
      <c r="M720" s="53">
        <f t="shared" si="64"/>
        <v>1500</v>
      </c>
    </row>
    <row r="721" spans="1:13" ht="12.75" customHeight="1" x14ac:dyDescent="0.35">
      <c r="A721" s="714"/>
      <c r="B721" s="714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/>
      <c r="M721" s="53">
        <f t="shared" si="64"/>
        <v>10000</v>
      </c>
    </row>
    <row r="722" spans="1:13" ht="12.75" customHeight="1" x14ac:dyDescent="0.35">
      <c r="A722" s="714"/>
      <c r="B722" s="719" t="s">
        <v>143</v>
      </c>
      <c r="C722" s="714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0</v>
      </c>
      <c r="M722" s="54">
        <f>SUM(M707:M721)</f>
        <v>154446</v>
      </c>
    </row>
    <row r="723" spans="1:13" ht="12.75" customHeight="1" thickBot="1" x14ac:dyDescent="0.4">
      <c r="A723" s="719" t="s">
        <v>246</v>
      </c>
      <c r="B723" s="714"/>
      <c r="C723" s="714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0</v>
      </c>
      <c r="M723" s="55">
        <f>-M722</f>
        <v>-154446</v>
      </c>
    </row>
    <row r="724" spans="1:13" ht="12.75" customHeight="1" thickTop="1" x14ac:dyDescent="0.35">
      <c r="A724" s="722" t="s">
        <v>247</v>
      </c>
      <c r="B724" s="714"/>
      <c r="C724" s="714"/>
      <c r="D724" s="714"/>
      <c r="E724" s="714"/>
      <c r="F724" s="714"/>
      <c r="G724" s="714"/>
      <c r="H724" s="714"/>
      <c r="I724" s="714"/>
      <c r="J724" s="714"/>
      <c r="K724" s="714"/>
      <c r="L724" s="714"/>
      <c r="M724" s="714"/>
    </row>
    <row r="725" spans="1:13" ht="12.75" customHeight="1" x14ac:dyDescent="0.35">
      <c r="A725" s="714"/>
      <c r="B725" s="722" t="s">
        <v>141</v>
      </c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  <c r="M725" s="714"/>
    </row>
    <row r="726" spans="1:13" ht="12.75" customHeight="1" x14ac:dyDescent="0.35">
      <c r="A726" s="714"/>
      <c r="B726" s="714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5">
      <c r="A727" s="714"/>
      <c r="B727" s="714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5">
      <c r="A728" s="714"/>
      <c r="B728" s="714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5">
      <c r="A729" s="714"/>
      <c r="B729" s="714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5">
      <c r="A730" s="714"/>
      <c r="B730" s="714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5">
      <c r="A731" s="714"/>
      <c r="B731" s="714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5">
      <c r="A732" s="714"/>
      <c r="B732" s="714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5">
      <c r="A733" s="714"/>
      <c r="B733" s="714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5">
      <c r="A734" s="714"/>
      <c r="B734" s="714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5">
      <c r="A735" s="714"/>
      <c r="B735" s="714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5">
      <c r="A736" s="714"/>
      <c r="B736" s="714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5">
      <c r="A737" s="714"/>
      <c r="B737" s="714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5">
      <c r="A738" s="714"/>
      <c r="B738" s="714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5">
      <c r="A739" s="714"/>
      <c r="B739" s="719" t="s">
        <v>143</v>
      </c>
      <c r="C739" s="714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4">
      <c r="A740" s="719" t="s">
        <v>248</v>
      </c>
      <c r="B740" s="714"/>
      <c r="C740" s="714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5">
      <c r="A741" s="722" t="s">
        <v>249</v>
      </c>
      <c r="B741" s="714"/>
      <c r="C741" s="714"/>
      <c r="D741" s="714"/>
      <c r="E741" s="714"/>
      <c r="F741" s="714"/>
      <c r="G741" s="714"/>
      <c r="H741" s="714"/>
      <c r="I741" s="714"/>
      <c r="J741" s="714"/>
      <c r="K741" s="714"/>
      <c r="L741" s="714"/>
      <c r="M741" s="714"/>
    </row>
    <row r="742" spans="1:13" ht="12.75" customHeight="1" x14ac:dyDescent="0.35">
      <c r="A742" s="714"/>
      <c r="B742" s="722" t="s">
        <v>141</v>
      </c>
      <c r="C742" s="714"/>
      <c r="D742" s="714"/>
      <c r="E742" s="714"/>
      <c r="F742" s="714"/>
      <c r="G742" s="714"/>
      <c r="H742" s="714"/>
      <c r="I742" s="714"/>
      <c r="J742" s="714"/>
      <c r="K742" s="714"/>
      <c r="L742" s="714"/>
      <c r="M742" s="714"/>
    </row>
    <row r="743" spans="1:13" ht="12.75" customHeight="1" x14ac:dyDescent="0.35">
      <c r="A743" s="714"/>
      <c r="B743" s="714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5">
      <c r="A744" s="714"/>
      <c r="B744" s="714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5">
      <c r="A745" s="714"/>
      <c r="B745" s="714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5">
      <c r="A746" s="714"/>
      <c r="B746" s="714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5">
      <c r="A747" s="714"/>
      <c r="B747" s="714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5">
      <c r="A748" s="714"/>
      <c r="B748" s="714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5">
      <c r="A749" s="714"/>
      <c r="B749" s="714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5">
      <c r="A750" s="714"/>
      <c r="B750" s="714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5">
      <c r="A751" s="714"/>
      <c r="B751" s="714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5">
      <c r="A752" s="714"/>
      <c r="B752" s="719" t="s">
        <v>143</v>
      </c>
      <c r="C752" s="714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4">
      <c r="A753" s="719" t="s">
        <v>250</v>
      </c>
      <c r="B753" s="714"/>
      <c r="C753" s="714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5">
      <c r="A754" s="722" t="s">
        <v>251</v>
      </c>
      <c r="B754" s="714"/>
      <c r="C754" s="714"/>
      <c r="D754" s="714"/>
      <c r="E754" s="714"/>
      <c r="F754" s="714"/>
      <c r="G754" s="714"/>
      <c r="H754" s="714"/>
      <c r="I754" s="714"/>
      <c r="J754" s="714"/>
      <c r="K754" s="714"/>
      <c r="L754" s="714"/>
      <c r="M754" s="714"/>
    </row>
    <row r="755" spans="1:13" ht="12.75" customHeight="1" x14ac:dyDescent="0.35">
      <c r="A755" s="714"/>
      <c r="B755" s="722" t="s">
        <v>141</v>
      </c>
      <c r="C755" s="714"/>
      <c r="D755" s="714"/>
      <c r="E755" s="714"/>
      <c r="F755" s="714"/>
      <c r="G755" s="714"/>
      <c r="H755" s="714"/>
      <c r="I755" s="714"/>
      <c r="J755" s="714"/>
      <c r="K755" s="714"/>
      <c r="L755" s="714"/>
      <c r="M755" s="714"/>
    </row>
    <row r="756" spans="1:13" ht="12.75" customHeight="1" x14ac:dyDescent="0.35">
      <c r="A756" s="714"/>
      <c r="B756" s="714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5">
      <c r="A757" s="714"/>
      <c r="B757" s="714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5">
      <c r="A758" s="714"/>
      <c r="B758" s="714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5">
      <c r="A759" s="714"/>
      <c r="B759" s="714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5">
      <c r="A760" s="714"/>
      <c r="B760" s="714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5">
      <c r="A761" s="714"/>
      <c r="B761" s="714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5">
      <c r="A762" s="714"/>
      <c r="B762" s="714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5">
      <c r="A763" s="714"/>
      <c r="B763" s="714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5">
      <c r="A764" s="714"/>
      <c r="B764" s="714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5">
      <c r="A765" s="714"/>
      <c r="B765" s="714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5">
      <c r="A766" s="714"/>
      <c r="B766" s="714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5">
      <c r="A767" s="714"/>
      <c r="B767" s="714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5">
      <c r="A768" s="714"/>
      <c r="B768" s="714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/>
      <c r="M768" s="53">
        <f t="shared" si="73"/>
        <v>180000</v>
      </c>
    </row>
    <row r="769" spans="1:13" ht="12.75" customHeight="1" x14ac:dyDescent="0.35">
      <c r="A769" s="714"/>
      <c r="B769" s="714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5">
      <c r="A770" s="714"/>
      <c r="B770" s="719" t="s">
        <v>143</v>
      </c>
      <c r="C770" s="714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0</v>
      </c>
      <c r="M770" s="54">
        <f>SUM(M756:M769)</f>
        <v>212815</v>
      </c>
    </row>
    <row r="771" spans="1:13" ht="12.75" customHeight="1" thickBot="1" x14ac:dyDescent="0.4">
      <c r="A771" s="719" t="s">
        <v>252</v>
      </c>
      <c r="B771" s="714"/>
      <c r="C771" s="714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0</v>
      </c>
      <c r="M771" s="55">
        <f>-M770</f>
        <v>-212815</v>
      </c>
    </row>
    <row r="772" spans="1:13" ht="12.75" customHeight="1" thickTop="1" x14ac:dyDescent="0.35">
      <c r="A772" s="722" t="s">
        <v>253</v>
      </c>
      <c r="B772" s="714"/>
      <c r="C772" s="714"/>
      <c r="D772" s="714"/>
      <c r="E772" s="714"/>
      <c r="F772" s="714"/>
      <c r="G772" s="714"/>
      <c r="H772" s="714"/>
      <c r="I772" s="714"/>
      <c r="J772" s="714"/>
      <c r="K772" s="714"/>
      <c r="L772" s="714"/>
      <c r="M772" s="714"/>
    </row>
    <row r="773" spans="1:13" ht="12.75" customHeight="1" x14ac:dyDescent="0.35">
      <c r="A773" s="714"/>
      <c r="B773" s="722" t="s">
        <v>141</v>
      </c>
      <c r="C773" s="714"/>
      <c r="D773" s="714"/>
      <c r="E773" s="714"/>
      <c r="F773" s="714"/>
      <c r="G773" s="714"/>
      <c r="H773" s="714"/>
      <c r="I773" s="714"/>
      <c r="J773" s="714"/>
      <c r="K773" s="714"/>
      <c r="L773" s="714"/>
      <c r="M773" s="714"/>
    </row>
    <row r="774" spans="1:13" ht="12.75" customHeight="1" x14ac:dyDescent="0.35">
      <c r="A774" s="714"/>
      <c r="B774" s="714"/>
      <c r="H774" s="23">
        <f>ROUND(F774/9*12,0)</f>
        <v>0</v>
      </c>
      <c r="I774" s="28" t="e">
        <f>H774/G774</f>
        <v>#DIV/0!</v>
      </c>
    </row>
    <row r="775" spans="1:13" ht="12.75" customHeight="1" x14ac:dyDescent="0.35">
      <c r="A775" s="714"/>
      <c r="B775" s="714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5">
      <c r="A776" s="714"/>
      <c r="B776" s="719" t="s">
        <v>143</v>
      </c>
      <c r="C776" s="714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4">
      <c r="A777" s="719" t="s">
        <v>254</v>
      </c>
      <c r="B777" s="714"/>
      <c r="C777" s="714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5">
      <c r="A778" s="722" t="s">
        <v>255</v>
      </c>
      <c r="B778" s="714"/>
      <c r="C778" s="714"/>
      <c r="D778" s="714"/>
      <c r="E778" s="714"/>
      <c r="F778" s="714"/>
      <c r="G778" s="714"/>
      <c r="H778" s="714"/>
      <c r="I778" s="714"/>
      <c r="J778" s="714"/>
      <c r="K778" s="714"/>
      <c r="L778" s="714"/>
      <c r="M778" s="714"/>
    </row>
    <row r="779" spans="1:13" ht="12.75" customHeight="1" x14ac:dyDescent="0.35">
      <c r="A779" s="714"/>
      <c r="B779" s="722" t="s">
        <v>141</v>
      </c>
      <c r="C779" s="714"/>
      <c r="D779" s="714"/>
      <c r="E779" s="714"/>
      <c r="F779" s="714"/>
      <c r="G779" s="714"/>
      <c r="H779" s="714"/>
      <c r="I779" s="714"/>
      <c r="J779" s="714"/>
      <c r="K779" s="714"/>
      <c r="L779" s="714"/>
      <c r="M779" s="714"/>
    </row>
    <row r="780" spans="1:13" ht="12.75" customHeight="1" x14ac:dyDescent="0.35">
      <c r="A780" s="714"/>
      <c r="B780" s="714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5">
      <c r="A781" s="714"/>
      <c r="B781" s="714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5">
      <c r="A782" s="714"/>
      <c r="B782" s="714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5">
      <c r="A783" s="714"/>
      <c r="B783" s="714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5">
      <c r="A784" s="714"/>
      <c r="B784" s="714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5">
      <c r="A785" s="714"/>
      <c r="B785" s="714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5">
      <c r="A786" s="714"/>
      <c r="B786" s="714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5">
      <c r="A787" s="714"/>
      <c r="B787" s="714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5">
      <c r="A788" s="714"/>
      <c r="B788" s="714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5">
      <c r="A789" s="714"/>
      <c r="B789" s="714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5">
      <c r="A790" s="714"/>
      <c r="B790" s="714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5">
      <c r="A791" s="714"/>
      <c r="B791" s="714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5">
      <c r="A792" s="714"/>
      <c r="B792" s="714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5">
      <c r="A793" s="714"/>
      <c r="B793" s="714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5">
      <c r="A794" s="714"/>
      <c r="B794" s="714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5">
      <c r="A795" s="714"/>
      <c r="B795" s="714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5">
      <c r="A796" s="714"/>
      <c r="B796" s="714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5">
      <c r="A797" s="714"/>
      <c r="B797" s="714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5">
      <c r="A798" s="714"/>
      <c r="B798" s="714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5">
      <c r="A799" s="714"/>
      <c r="B799" s="714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5">
      <c r="A800" s="714"/>
      <c r="B800" s="714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5">
      <c r="A801" s="714"/>
      <c r="B801" s="719" t="s">
        <v>143</v>
      </c>
      <c r="C801" s="714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4">
      <c r="A802" s="719" t="s">
        <v>256</v>
      </c>
      <c r="B802" s="714"/>
      <c r="C802" s="714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5">
      <c r="A803" s="722" t="s">
        <v>257</v>
      </c>
      <c r="B803" s="714"/>
      <c r="C803" s="714"/>
      <c r="D803" s="714"/>
      <c r="E803" s="714"/>
      <c r="F803" s="714"/>
      <c r="G803" s="714"/>
      <c r="H803" s="714"/>
      <c r="I803" s="714"/>
      <c r="J803" s="714"/>
      <c r="K803" s="714"/>
      <c r="L803" s="714"/>
      <c r="M803" s="714"/>
    </row>
    <row r="804" spans="1:13" ht="12.75" customHeight="1" x14ac:dyDescent="0.35">
      <c r="A804" s="714"/>
      <c r="B804" s="722" t="s">
        <v>141</v>
      </c>
      <c r="C804" s="714"/>
      <c r="D804" s="714"/>
      <c r="E804" s="714"/>
      <c r="F804" s="714"/>
      <c r="G804" s="714"/>
      <c r="H804" s="714"/>
      <c r="I804" s="714"/>
      <c r="J804" s="714"/>
      <c r="K804" s="714"/>
      <c r="L804" s="714"/>
      <c r="M804" s="714"/>
    </row>
    <row r="805" spans="1:13" ht="12.75" customHeight="1" x14ac:dyDescent="0.35">
      <c r="A805" s="714"/>
      <c r="B805" s="714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5">
      <c r="A806" s="714"/>
      <c r="B806" s="714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5">
      <c r="A807" s="714"/>
      <c r="B807" s="714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5">
      <c r="A808" s="714"/>
      <c r="B808" s="714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5">
      <c r="A809" s="714"/>
      <c r="B809" s="714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5">
      <c r="A810" s="714"/>
      <c r="B810" s="714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5">
      <c r="A811" s="714"/>
      <c r="B811" s="714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/>
      <c r="M811" s="53">
        <f t="shared" si="79"/>
        <v>66000</v>
      </c>
    </row>
    <row r="812" spans="1:13" ht="12.75" customHeight="1" x14ac:dyDescent="0.35">
      <c r="A812" s="714"/>
      <c r="B812" s="719" t="s">
        <v>143</v>
      </c>
      <c r="C812" s="714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0</v>
      </c>
      <c r="M812" s="54">
        <f>SUM(M806:M811)</f>
        <v>84300</v>
      </c>
    </row>
    <row r="813" spans="1:13" ht="12.75" customHeight="1" thickBot="1" x14ac:dyDescent="0.4">
      <c r="A813" s="719" t="s">
        <v>258</v>
      </c>
      <c r="B813" s="714"/>
      <c r="C813" s="714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0</v>
      </c>
      <c r="M813" s="55">
        <f>-M812</f>
        <v>-84300</v>
      </c>
    </row>
    <row r="814" spans="1:13" ht="12.75" customHeight="1" thickTop="1" x14ac:dyDescent="0.35">
      <c r="A814" s="722" t="s">
        <v>259</v>
      </c>
      <c r="B814" s="714"/>
      <c r="C814" s="714"/>
      <c r="D814" s="714"/>
      <c r="E814" s="714"/>
      <c r="F814" s="714"/>
      <c r="G814" s="714"/>
      <c r="H814" s="714"/>
      <c r="I814" s="714"/>
      <c r="J814" s="714"/>
      <c r="K814" s="714"/>
      <c r="L814" s="714"/>
      <c r="M814" s="714"/>
    </row>
    <row r="815" spans="1:13" ht="12.75" customHeight="1" x14ac:dyDescent="0.35">
      <c r="A815" s="714"/>
      <c r="B815" s="722" t="s">
        <v>141</v>
      </c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</row>
    <row r="816" spans="1:13" ht="12.75" customHeight="1" x14ac:dyDescent="0.35">
      <c r="A816" s="714"/>
      <c r="B816" s="714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5">
      <c r="A817" s="714"/>
      <c r="B817" s="714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5">
      <c r="A818" s="714"/>
      <c r="B818" s="714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5">
      <c r="A819" s="714"/>
      <c r="B819" s="714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5">
      <c r="A820" s="714"/>
      <c r="B820" s="714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5">
      <c r="A821" s="714"/>
      <c r="B821" s="714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5">
      <c r="A822" s="714"/>
      <c r="B822" s="714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5">
      <c r="A823" s="714"/>
      <c r="B823" s="714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5">
      <c r="A824" s="714"/>
      <c r="B824" s="714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5">
      <c r="A825" s="714"/>
      <c r="B825" s="714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5">
      <c r="A826" s="714"/>
      <c r="B826" s="714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5">
      <c r="A827" s="714"/>
      <c r="B827" s="714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5">
      <c r="A828" s="714"/>
      <c r="B828" s="714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5">
      <c r="A829" s="714"/>
      <c r="B829" s="714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5">
      <c r="A830" s="714"/>
      <c r="B830" s="714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5">
      <c r="A831" s="714"/>
      <c r="B831" s="714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5">
      <c r="A832" s="714"/>
      <c r="B832" s="714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5">
      <c r="A833" s="714"/>
      <c r="B833" s="714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5">
      <c r="A834" s="714"/>
      <c r="B834" s="714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5">
      <c r="A835" s="714"/>
      <c r="B835" s="714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5">
      <c r="A836" s="714"/>
      <c r="B836" s="714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5">
      <c r="A837" s="714"/>
      <c r="B837" s="714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5">
      <c r="A838" s="714"/>
      <c r="B838" s="714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5">
      <c r="A839" s="714"/>
      <c r="B839" s="714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5">
      <c r="A840" s="714"/>
      <c r="B840" s="714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5">
      <c r="A841" s="714"/>
      <c r="B841" s="714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5">
      <c r="A842" s="714"/>
      <c r="B842" s="714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5">
      <c r="A843" s="714"/>
      <c r="B843" s="714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5">
      <c r="A844" s="714"/>
      <c r="B844" s="714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5">
      <c r="A845" s="714"/>
      <c r="B845" s="714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5">
      <c r="A846" s="714"/>
      <c r="B846" s="719" t="s">
        <v>143</v>
      </c>
      <c r="C846" s="714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4">
      <c r="A847" s="719" t="s">
        <v>261</v>
      </c>
      <c r="B847" s="714"/>
      <c r="C847" s="714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5">
      <c r="A848" s="722" t="s">
        <v>262</v>
      </c>
      <c r="B848" s="714"/>
      <c r="C848" s="714"/>
      <c r="D848" s="714"/>
      <c r="E848" s="714"/>
      <c r="F848" s="714"/>
      <c r="G848" s="714"/>
      <c r="H848" s="714"/>
      <c r="I848" s="714"/>
      <c r="J848" s="714"/>
      <c r="K848" s="714"/>
      <c r="L848" s="714"/>
      <c r="M848" s="714"/>
    </row>
    <row r="849" spans="1:13" ht="12.75" customHeight="1" x14ac:dyDescent="0.35">
      <c r="A849" s="714"/>
      <c r="B849" s="722" t="s">
        <v>141</v>
      </c>
      <c r="C849" s="714"/>
      <c r="D849" s="714"/>
      <c r="E849" s="714"/>
      <c r="F849" s="714"/>
      <c r="G849" s="714"/>
      <c r="H849" s="714"/>
      <c r="I849" s="714"/>
      <c r="J849" s="714"/>
      <c r="K849" s="714"/>
      <c r="L849" s="714"/>
      <c r="M849" s="714"/>
    </row>
    <row r="850" spans="1:13" ht="12.75" customHeight="1" x14ac:dyDescent="0.35">
      <c r="A850" s="714"/>
      <c r="B850" s="714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5">
      <c r="A851" s="714"/>
      <c r="B851" s="714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5">
      <c r="A852" s="714"/>
      <c r="B852" s="714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5">
      <c r="A853" s="714"/>
      <c r="B853" s="714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5">
      <c r="A854" s="714"/>
      <c r="B854" s="714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5">
      <c r="A855" s="714"/>
      <c r="B855" s="714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5">
      <c r="A856" s="714"/>
      <c r="B856" s="714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5">
      <c r="A857" s="714"/>
      <c r="B857" s="714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5">
      <c r="A858" s="714"/>
      <c r="B858" s="714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5">
      <c r="A859" s="714"/>
      <c r="B859" s="714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5">
      <c r="A860" s="714"/>
      <c r="B860" s="714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5">
      <c r="A861" s="714"/>
      <c r="B861" s="714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5">
      <c r="A862" s="714"/>
      <c r="B862" s="714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5">
      <c r="A863" s="714"/>
      <c r="B863" s="714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5">
      <c r="A864" s="714"/>
      <c r="B864" s="714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5">
      <c r="A865" s="714"/>
      <c r="B865" s="714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5">
      <c r="A866" s="714"/>
      <c r="B866" s="714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5">
      <c r="A867" s="714"/>
      <c r="B867" s="714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5">
      <c r="A868" s="714"/>
      <c r="B868" s="714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5">
      <c r="A869" s="714"/>
      <c r="B869" s="714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5">
      <c r="A870" s="714"/>
      <c r="B870" s="714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5">
      <c r="A871" s="714"/>
      <c r="B871" s="714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5">
      <c r="A872" s="714"/>
      <c r="B872" s="714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5">
      <c r="A873" s="714"/>
      <c r="B873" s="714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5">
      <c r="A874" s="714"/>
      <c r="B874" s="714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5">
      <c r="A875" s="714"/>
      <c r="B875" s="714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5">
      <c r="A876" s="714"/>
      <c r="B876" s="719" t="s">
        <v>143</v>
      </c>
      <c r="C876" s="714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4">
      <c r="A877" s="719" t="s">
        <v>263</v>
      </c>
      <c r="B877" s="714"/>
      <c r="C877" s="714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5">
      <c r="A878" s="722" t="s">
        <v>264</v>
      </c>
      <c r="B878" s="714"/>
      <c r="C878" s="714"/>
      <c r="D878" s="714"/>
      <c r="E878" s="714"/>
      <c r="F878" s="714"/>
      <c r="G878" s="714"/>
      <c r="H878" s="714"/>
      <c r="I878" s="714"/>
      <c r="J878" s="714"/>
      <c r="K878" s="714"/>
      <c r="L878" s="714"/>
      <c r="M878" s="714"/>
    </row>
    <row r="879" spans="1:13" ht="12.75" customHeight="1" x14ac:dyDescent="0.35">
      <c r="A879" s="714"/>
      <c r="B879" s="722" t="s">
        <v>141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  <c r="M879" s="714"/>
    </row>
    <row r="880" spans="1:13" ht="12.75" customHeight="1" x14ac:dyDescent="0.35">
      <c r="A880" s="714"/>
      <c r="B880" s="714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5">
      <c r="A881" s="714"/>
      <c r="B881" s="714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5">
      <c r="A882" s="714"/>
      <c r="B882" s="714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5">
      <c r="A883" s="714"/>
      <c r="B883" s="714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5">
      <c r="A884" s="714"/>
      <c r="B884" s="714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5">
      <c r="A885" s="714"/>
      <c r="B885" s="714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5">
      <c r="A886" s="714"/>
      <c r="B886" s="714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5">
      <c r="A887" s="714"/>
      <c r="B887" s="714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5">
      <c r="A888" s="714"/>
      <c r="B888" s="714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5">
      <c r="A889" s="714"/>
      <c r="B889" s="714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5">
      <c r="A890" s="714"/>
      <c r="B890" s="714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5">
      <c r="A891" s="714"/>
      <c r="B891" s="714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5">
      <c r="A892" s="714"/>
      <c r="B892" s="714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5">
      <c r="A893" s="714"/>
      <c r="B893" s="714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5">
      <c r="A894" s="714"/>
      <c r="B894" s="714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5">
      <c r="A895" s="714"/>
      <c r="B895" s="714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5">
      <c r="A896" s="714"/>
      <c r="B896" s="714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5">
      <c r="A897" s="714"/>
      <c r="B897" s="714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5">
      <c r="A898" s="714"/>
      <c r="B898" s="714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5">
      <c r="A899" s="714"/>
      <c r="B899" s="714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5">
      <c r="A900" s="714"/>
      <c r="B900" s="714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5">
      <c r="A901" s="714"/>
      <c r="B901" s="714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5">
      <c r="A902" s="714"/>
      <c r="B902" s="714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5">
      <c r="A903" s="714"/>
      <c r="B903" s="714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5">
      <c r="A904" s="714"/>
      <c r="B904" s="714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5">
      <c r="A905" s="714"/>
      <c r="B905" s="714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5">
      <c r="A906" s="714"/>
      <c r="B906" s="714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5">
      <c r="A907" s="714"/>
      <c r="B907" s="714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5">
      <c r="A908" s="714"/>
      <c r="B908" s="714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5">
      <c r="A909" s="714"/>
      <c r="B909" s="714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5">
      <c r="A910" s="714"/>
      <c r="B910" s="714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5">
      <c r="A911" s="714"/>
      <c r="B911" s="714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5">
      <c r="A912" s="714"/>
      <c r="B912" s="714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5">
      <c r="A913" s="714"/>
      <c r="B913" s="714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5">
      <c r="A914" s="714"/>
      <c r="B914" s="714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5">
      <c r="A915" s="714"/>
      <c r="B915" s="719" t="s">
        <v>143</v>
      </c>
      <c r="C915" s="714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4">
      <c r="A916" s="719" t="s">
        <v>267</v>
      </c>
      <c r="B916" s="714"/>
      <c r="C916" s="714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5">
      <c r="A917" s="722" t="s">
        <v>268</v>
      </c>
      <c r="B917" s="714"/>
      <c r="C917" s="714"/>
      <c r="D917" s="714"/>
      <c r="E917" s="714"/>
      <c r="F917" s="714"/>
      <c r="G917" s="714"/>
      <c r="H917" s="714"/>
      <c r="I917" s="714"/>
      <c r="J917" s="714"/>
      <c r="K917" s="714"/>
      <c r="L917" s="714"/>
      <c r="M917" s="714"/>
    </row>
    <row r="918" spans="1:13" ht="12.75" customHeight="1" x14ac:dyDescent="0.35">
      <c r="A918" s="714"/>
      <c r="B918" s="722" t="s">
        <v>141</v>
      </c>
      <c r="C918" s="714"/>
      <c r="D918" s="714"/>
      <c r="E918" s="714"/>
      <c r="F918" s="714"/>
      <c r="G918" s="714"/>
      <c r="H918" s="714"/>
      <c r="I918" s="714"/>
      <c r="J918" s="714"/>
      <c r="K918" s="714"/>
      <c r="L918" s="714"/>
      <c r="M918" s="714"/>
    </row>
    <row r="919" spans="1:13" ht="12.75" customHeight="1" x14ac:dyDescent="0.35">
      <c r="A919" s="714"/>
      <c r="B919" s="714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5">
      <c r="A920" s="714"/>
      <c r="B920" s="714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5">
      <c r="A921" s="714"/>
      <c r="B921" s="714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5">
      <c r="A922" s="714"/>
      <c r="B922" s="714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5">
      <c r="A923" s="714"/>
      <c r="B923" s="714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5">
      <c r="A924" s="714"/>
      <c r="B924" s="714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5">
      <c r="A925" s="714"/>
      <c r="B925" s="714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5">
      <c r="A926" s="714"/>
      <c r="B926" s="714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5">
      <c r="A927" s="714"/>
      <c r="B927" s="714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5">
      <c r="A928" s="714"/>
      <c r="B928" s="714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5">
      <c r="A929" s="714"/>
      <c r="B929" s="714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5">
      <c r="A930" s="714"/>
      <c r="B930" s="714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5">
      <c r="A931" s="714"/>
      <c r="B931" s="714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5">
      <c r="A932" s="714"/>
      <c r="B932" s="714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5">
      <c r="A933" s="714"/>
      <c r="B933" s="714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5">
      <c r="A934" s="714"/>
      <c r="B934" s="714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5">
      <c r="A935" s="714"/>
      <c r="B935" s="714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5">
      <c r="A936" s="714"/>
      <c r="B936" s="714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5">
      <c r="A937" s="714"/>
      <c r="B937" s="719" t="s">
        <v>143</v>
      </c>
      <c r="C937" s="714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4">
      <c r="A938" s="719" t="s">
        <v>270</v>
      </c>
      <c r="B938" s="714"/>
      <c r="C938" s="714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5">
      <c r="A939" s="722" t="s">
        <v>271</v>
      </c>
      <c r="B939" s="714"/>
      <c r="C939" s="714"/>
      <c r="D939" s="714"/>
      <c r="E939" s="714"/>
      <c r="F939" s="714"/>
      <c r="G939" s="714"/>
      <c r="H939" s="714"/>
      <c r="I939" s="714"/>
      <c r="J939" s="714"/>
      <c r="K939" s="714"/>
      <c r="L939" s="714"/>
      <c r="M939" s="714"/>
    </row>
    <row r="940" spans="1:13" ht="12.75" customHeight="1" x14ac:dyDescent="0.35">
      <c r="A940" s="714"/>
      <c r="B940" s="722" t="s">
        <v>141</v>
      </c>
      <c r="C940" s="714"/>
      <c r="D940" s="714"/>
      <c r="E940" s="714"/>
      <c r="F940" s="714"/>
      <c r="G940" s="714"/>
      <c r="H940" s="714"/>
      <c r="I940" s="714"/>
      <c r="J940" s="714"/>
      <c r="K940" s="714"/>
      <c r="L940" s="714"/>
      <c r="M940" s="714"/>
    </row>
    <row r="941" spans="1:13" ht="12.75" customHeight="1" x14ac:dyDescent="0.35">
      <c r="A941" s="714"/>
      <c r="B941" s="714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5">
      <c r="A942" s="714"/>
      <c r="B942" s="714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5">
      <c r="A943" s="714"/>
      <c r="B943" s="714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5">
      <c r="A944" s="714"/>
      <c r="B944" s="714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5">
      <c r="A945" s="714"/>
      <c r="B945" s="714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5">
      <c r="A946" s="714"/>
      <c r="B946" s="714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5">
      <c r="A947" s="714"/>
      <c r="B947" s="714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5">
      <c r="A948" s="714"/>
      <c r="B948" s="714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5">
      <c r="A949" s="714"/>
      <c r="B949" s="714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5">
      <c r="A950" s="714"/>
      <c r="B950" s="714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5">
      <c r="A951" s="714"/>
      <c r="B951" s="714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5">
      <c r="A952" s="714"/>
      <c r="B952" s="714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5">
      <c r="A953" s="714"/>
      <c r="B953" s="714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5">
      <c r="A954" s="714"/>
      <c r="B954" s="714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5">
      <c r="A955" s="714"/>
      <c r="B955" s="714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5">
      <c r="A956" s="714"/>
      <c r="B956" s="714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5">
      <c r="A957" s="714"/>
      <c r="B957" s="714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5">
      <c r="A958" s="714"/>
      <c r="B958" s="714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5">
      <c r="A959" s="714"/>
      <c r="B959" s="719" t="s">
        <v>143</v>
      </c>
      <c r="C959" s="714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4">
      <c r="A960" s="719" t="s">
        <v>272</v>
      </c>
      <c r="B960" s="714"/>
      <c r="C960" s="714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5">
      <c r="A961" s="722" t="s">
        <v>273</v>
      </c>
      <c r="B961" s="714"/>
      <c r="C961" s="714"/>
      <c r="D961" s="714"/>
      <c r="E961" s="714"/>
      <c r="F961" s="714"/>
      <c r="G961" s="714"/>
      <c r="H961" s="714"/>
      <c r="I961" s="714"/>
      <c r="J961" s="714"/>
      <c r="K961" s="714"/>
      <c r="L961" s="714"/>
      <c r="M961" s="714"/>
    </row>
    <row r="962" spans="1:13" ht="12.75" customHeight="1" x14ac:dyDescent="0.35">
      <c r="A962" s="714"/>
      <c r="B962" s="722" t="s">
        <v>141</v>
      </c>
      <c r="C962" s="714"/>
      <c r="D962" s="714"/>
      <c r="E962" s="714"/>
      <c r="F962" s="714"/>
      <c r="G962" s="714"/>
      <c r="H962" s="714"/>
      <c r="I962" s="714"/>
      <c r="J962" s="714"/>
      <c r="K962" s="714"/>
      <c r="L962" s="714"/>
      <c r="M962" s="714"/>
    </row>
    <row r="963" spans="1:13" ht="12.75" customHeight="1" x14ac:dyDescent="0.35">
      <c r="A963" s="714"/>
      <c r="B963" s="714"/>
    </row>
    <row r="964" spans="1:13" ht="12.75" customHeight="1" x14ac:dyDescent="0.35">
      <c r="A964" s="714"/>
      <c r="B964" s="714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5">
      <c r="A965" s="714"/>
      <c r="B965" s="714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5">
      <c r="A966" s="714"/>
      <c r="B966" s="714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5">
      <c r="A967" s="714"/>
      <c r="B967" s="714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5">
      <c r="A968" s="714"/>
      <c r="B968" s="714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5">
      <c r="A969" s="714"/>
      <c r="B969" s="714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5">
      <c r="A970" s="714"/>
      <c r="B970" s="714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5">
      <c r="A971" s="714"/>
      <c r="B971" s="714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5">
      <c r="A972" s="714"/>
      <c r="B972" s="714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5">
      <c r="A973" s="714"/>
      <c r="B973" s="714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5">
      <c r="A974" s="714"/>
      <c r="B974" s="714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5">
      <c r="A975" s="714"/>
      <c r="B975" s="714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5">
      <c r="A976" s="714"/>
      <c r="B976" s="714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5">
      <c r="A977" s="714"/>
      <c r="B977" s="714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5">
      <c r="A978" s="714"/>
      <c r="B978" s="714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5">
      <c r="A979" s="714"/>
      <c r="B979" s="714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5">
      <c r="A980" s="714"/>
      <c r="B980" s="714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5">
      <c r="A981" s="714"/>
      <c r="B981" s="714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5">
      <c r="A982" s="714"/>
      <c r="B982" s="714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5">
      <c r="A983" s="714"/>
      <c r="B983" s="714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5">
      <c r="A984" s="714"/>
      <c r="B984" s="714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5">
      <c r="A985" s="714"/>
      <c r="B985" s="714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5">
      <c r="A986" s="714"/>
      <c r="B986" s="714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5">
      <c r="A987" s="714"/>
      <c r="B987" s="714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5">
      <c r="A988" s="714"/>
      <c r="B988" s="714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5">
      <c r="A989" s="714"/>
      <c r="B989" s="719" t="s">
        <v>143</v>
      </c>
      <c r="C989" s="714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4">
      <c r="A990" s="719" t="s">
        <v>274</v>
      </c>
      <c r="B990" s="714"/>
      <c r="C990" s="714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5">
      <c r="A991" s="722" t="s">
        <v>275</v>
      </c>
      <c r="B991" s="714"/>
      <c r="C991" s="714"/>
      <c r="D991" s="714"/>
      <c r="E991" s="714"/>
      <c r="F991" s="714"/>
      <c r="G991" s="714"/>
      <c r="H991" s="714"/>
      <c r="I991" s="714"/>
      <c r="J991" s="714"/>
      <c r="K991" s="714"/>
      <c r="L991" s="714"/>
      <c r="M991" s="714"/>
    </row>
    <row r="992" spans="1:13" ht="12.75" customHeight="1" x14ac:dyDescent="0.35">
      <c r="A992" s="714"/>
      <c r="B992" s="722" t="s">
        <v>141</v>
      </c>
      <c r="C992" s="714"/>
      <c r="D992" s="714"/>
      <c r="E992" s="714"/>
      <c r="F992" s="714"/>
      <c r="G992" s="714"/>
      <c r="H992" s="714"/>
      <c r="I992" s="714"/>
      <c r="J992" s="714"/>
      <c r="K992" s="714"/>
      <c r="L992" s="714"/>
      <c r="M992" s="714"/>
    </row>
    <row r="993" spans="1:13" ht="12.75" customHeight="1" x14ac:dyDescent="0.35">
      <c r="A993" s="714"/>
      <c r="B993" s="714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5">
      <c r="A994" s="714"/>
      <c r="B994" s="714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5">
      <c r="A995" s="714"/>
      <c r="B995" s="714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5">
      <c r="A996" s="714"/>
      <c r="B996" s="714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5">
      <c r="A997" s="714"/>
      <c r="B997" s="714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5">
      <c r="A998" s="714"/>
      <c r="B998" s="714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5">
      <c r="A999" s="714"/>
      <c r="B999" s="714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5">
      <c r="A1000" s="714"/>
      <c r="B1000" s="714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5">
      <c r="A1001" s="714"/>
      <c r="B1001" s="714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5">
      <c r="A1002" s="714"/>
      <c r="B1002" s="714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5">
      <c r="A1003" s="714"/>
      <c r="B1003" s="714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5">
      <c r="A1004" s="714"/>
      <c r="B1004" s="714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5">
      <c r="A1005" s="714"/>
      <c r="B1005" s="714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5">
      <c r="A1006" s="714"/>
      <c r="B1006" s="714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5">
      <c r="A1007" s="714"/>
      <c r="B1007" s="714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5">
      <c r="A1008" s="714"/>
      <c r="B1008" s="714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5">
      <c r="A1009" s="714"/>
      <c r="B1009" s="714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5">
      <c r="A1010" s="714"/>
      <c r="B1010" s="719" t="s">
        <v>143</v>
      </c>
      <c r="C1010" s="714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4">
      <c r="A1011" s="719" t="s">
        <v>278</v>
      </c>
      <c r="B1011" s="714"/>
      <c r="C1011" s="714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5">
      <c r="A1012" s="722" t="s">
        <v>279</v>
      </c>
      <c r="B1012" s="714"/>
      <c r="C1012" s="714"/>
      <c r="D1012" s="714"/>
      <c r="E1012" s="714"/>
      <c r="F1012" s="714"/>
      <c r="G1012" s="714"/>
      <c r="H1012" s="714"/>
      <c r="I1012" s="714"/>
      <c r="J1012" s="714"/>
      <c r="K1012" s="714"/>
      <c r="L1012" s="714"/>
      <c r="M1012" s="714"/>
    </row>
    <row r="1013" spans="1:13" ht="12.75" customHeight="1" x14ac:dyDescent="0.35">
      <c r="A1013" s="714"/>
      <c r="B1013" s="722" t="s">
        <v>141</v>
      </c>
      <c r="C1013" s="714"/>
      <c r="D1013" s="714"/>
      <c r="E1013" s="714"/>
      <c r="F1013" s="714"/>
      <c r="G1013" s="714"/>
      <c r="H1013" s="714"/>
      <c r="I1013" s="714"/>
      <c r="J1013" s="714"/>
      <c r="K1013" s="714"/>
      <c r="L1013" s="714"/>
      <c r="M1013" s="714"/>
    </row>
    <row r="1014" spans="1:13" ht="12.75" customHeight="1" x14ac:dyDescent="0.35">
      <c r="A1014" s="714"/>
      <c r="B1014" s="714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5">
      <c r="A1015" s="714"/>
      <c r="B1015" s="714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5">
      <c r="A1016" s="714"/>
      <c r="B1016" s="714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5">
      <c r="A1017" s="714"/>
      <c r="B1017" s="714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5">
      <c r="A1018" s="714"/>
      <c r="B1018" s="714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5">
      <c r="A1019" s="714"/>
      <c r="B1019" s="714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5">
      <c r="A1020" s="714"/>
      <c r="B1020" s="714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5">
      <c r="A1021" s="714"/>
      <c r="B1021" s="714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5">
      <c r="A1022" s="714"/>
      <c r="B1022" s="714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5">
      <c r="A1023" s="714"/>
      <c r="B1023" s="714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5">
      <c r="A1024" s="714"/>
      <c r="B1024" s="714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5">
      <c r="A1025" s="714"/>
      <c r="B1025" s="714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5">
      <c r="A1026" s="714"/>
      <c r="B1026" s="714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5">
      <c r="A1027" s="714"/>
      <c r="B1027" s="714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5">
      <c r="A1028" s="714"/>
      <c r="B1028" s="714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5">
      <c r="A1029" s="714"/>
      <c r="B1029" s="714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5">
      <c r="A1030" s="714"/>
      <c r="B1030" s="714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5">
      <c r="A1031" s="714"/>
      <c r="B1031" s="714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5">
      <c r="A1032" s="714"/>
      <c r="B1032" s="714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5">
      <c r="A1033" s="714"/>
      <c r="B1033" s="714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5">
      <c r="A1034" s="714"/>
      <c r="B1034" s="714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5">
      <c r="A1035" s="714"/>
      <c r="B1035" s="714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5">
      <c r="A1036" s="714"/>
      <c r="B1036" s="714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5">
      <c r="A1037" s="714"/>
      <c r="B1037" s="714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5">
      <c r="A1038" s="714"/>
      <c r="B1038" s="714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5">
      <c r="A1039" s="714"/>
      <c r="B1039" s="714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5">
      <c r="A1040" s="714"/>
      <c r="B1040" s="714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5">
      <c r="A1041" s="714"/>
      <c r="B1041" s="714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5">
      <c r="A1042" s="714"/>
      <c r="B1042" s="714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5">
      <c r="A1043" s="714"/>
      <c r="B1043" s="719" t="s">
        <v>143</v>
      </c>
      <c r="C1043" s="714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4">
      <c r="A1044" s="719" t="s">
        <v>280</v>
      </c>
      <c r="B1044" s="714"/>
      <c r="C1044" s="714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5">
      <c r="A1045" s="722" t="s">
        <v>281</v>
      </c>
      <c r="B1045" s="714"/>
      <c r="C1045" s="714"/>
      <c r="D1045" s="714"/>
      <c r="E1045" s="714"/>
      <c r="F1045" s="714"/>
      <c r="G1045" s="714"/>
      <c r="H1045" s="714"/>
      <c r="I1045" s="714"/>
      <c r="J1045" s="714"/>
      <c r="K1045" s="714"/>
      <c r="L1045" s="714"/>
      <c r="M1045" s="714"/>
    </row>
    <row r="1046" spans="1:13" ht="12.75" customHeight="1" x14ac:dyDescent="0.35">
      <c r="A1046" s="714"/>
      <c r="B1046" s="722" t="s">
        <v>141</v>
      </c>
      <c r="C1046" s="714"/>
      <c r="D1046" s="714"/>
      <c r="E1046" s="714"/>
      <c r="F1046" s="714"/>
      <c r="G1046" s="714"/>
      <c r="H1046" s="714"/>
      <c r="I1046" s="714"/>
      <c r="J1046" s="714"/>
      <c r="K1046" s="714"/>
      <c r="L1046" s="714"/>
      <c r="M1046" s="714"/>
    </row>
    <row r="1047" spans="1:13" ht="12.75" customHeight="1" x14ac:dyDescent="0.35">
      <c r="A1047" s="714"/>
      <c r="B1047" s="714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5">
      <c r="A1048" s="714"/>
      <c r="B1048" s="714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5">
      <c r="A1049" s="714"/>
      <c r="B1049" s="714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5">
      <c r="A1050" s="714"/>
      <c r="B1050" s="714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5">
      <c r="A1051" s="714"/>
      <c r="B1051" s="714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5">
      <c r="A1052" s="714"/>
      <c r="B1052" s="719" t="s">
        <v>143</v>
      </c>
      <c r="C1052" s="714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4">
      <c r="A1053" s="719" t="s">
        <v>284</v>
      </c>
      <c r="B1053" s="714"/>
      <c r="C1053" s="714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5">
      <c r="A1054" s="722" t="s">
        <v>285</v>
      </c>
      <c r="B1054" s="714"/>
      <c r="C1054" s="714"/>
      <c r="D1054" s="714"/>
      <c r="E1054" s="714"/>
      <c r="F1054" s="714"/>
      <c r="G1054" s="714"/>
      <c r="H1054" s="714"/>
      <c r="I1054" s="714"/>
      <c r="J1054" s="714"/>
      <c r="K1054" s="714"/>
      <c r="L1054" s="714"/>
      <c r="M1054" s="714"/>
    </row>
    <row r="1055" spans="1:13" ht="12.75" customHeight="1" x14ac:dyDescent="0.35">
      <c r="A1055" s="714"/>
      <c r="B1055" s="722" t="s">
        <v>141</v>
      </c>
      <c r="C1055" s="714"/>
      <c r="D1055" s="714"/>
      <c r="E1055" s="714"/>
      <c r="F1055" s="714"/>
      <c r="G1055" s="714"/>
      <c r="H1055" s="714"/>
      <c r="I1055" s="714"/>
      <c r="J1055" s="714"/>
      <c r="K1055" s="714"/>
      <c r="L1055" s="714"/>
      <c r="M1055" s="714"/>
    </row>
    <row r="1056" spans="1:13" ht="12.75" customHeight="1" x14ac:dyDescent="0.35">
      <c r="A1056" s="714"/>
      <c r="B1056" s="714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5">
      <c r="A1057" s="714"/>
      <c r="B1057" s="714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5">
      <c r="A1058" s="714"/>
      <c r="B1058" s="714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5">
      <c r="A1059" s="714"/>
      <c r="B1059" s="714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5">
      <c r="A1060" s="714"/>
      <c r="B1060" s="714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5">
      <c r="A1061" s="714"/>
      <c r="B1061" s="714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5">
      <c r="A1062" s="714"/>
      <c r="B1062" s="714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5">
      <c r="A1063" s="714"/>
      <c r="B1063" s="714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5">
      <c r="A1064" s="714"/>
      <c r="B1064" s="714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5">
      <c r="A1065" s="714"/>
      <c r="B1065" s="714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5">
      <c r="A1066" s="714"/>
      <c r="B1066" s="714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5">
      <c r="A1067" s="714"/>
      <c r="B1067" s="714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5">
      <c r="A1068" s="714"/>
      <c r="B1068" s="714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5">
      <c r="A1069" s="714"/>
      <c r="B1069" s="714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5">
      <c r="A1070" s="714"/>
      <c r="B1070" s="714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5">
      <c r="A1071" s="714"/>
      <c r="B1071" s="714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5">
      <c r="A1072" s="714"/>
      <c r="B1072" s="714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5">
      <c r="A1073" s="714"/>
      <c r="B1073" s="714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5">
      <c r="A1074" s="714"/>
      <c r="B1074" s="714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5">
      <c r="A1075" s="714"/>
      <c r="B1075" s="714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5">
      <c r="A1076" s="714"/>
      <c r="B1076" s="714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5">
      <c r="A1077" s="714"/>
      <c r="B1077" s="714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5">
      <c r="A1078" s="714"/>
      <c r="B1078" s="714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5">
      <c r="A1079" s="714"/>
      <c r="B1079" s="719" t="s">
        <v>143</v>
      </c>
      <c r="C1079" s="714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4">
      <c r="A1080" s="719" t="s">
        <v>286</v>
      </c>
      <c r="B1080" s="714"/>
      <c r="C1080" s="714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5">
      <c r="A1081" s="722" t="s">
        <v>287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  <c r="M1081" s="714"/>
    </row>
    <row r="1082" spans="1:13" ht="12.75" customHeight="1" x14ac:dyDescent="0.35">
      <c r="A1082" s="714"/>
      <c r="B1082" s="722" t="s">
        <v>141</v>
      </c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  <c r="M1082" s="714"/>
    </row>
    <row r="1083" spans="1:13" ht="12.75" customHeight="1" x14ac:dyDescent="0.35">
      <c r="A1083" s="714"/>
      <c r="B1083" s="714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5">
      <c r="A1084" s="714"/>
      <c r="B1084" s="714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5">
      <c r="A1085" s="714"/>
      <c r="B1085" s="714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5">
      <c r="A1086" s="714"/>
      <c r="B1086" s="714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5">
      <c r="A1087" s="714"/>
      <c r="B1087" s="714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5">
      <c r="A1088" s="714"/>
      <c r="B1088" s="714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5">
      <c r="A1089" s="714"/>
      <c r="B1089" s="714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5">
      <c r="A1090" s="714"/>
      <c r="B1090" s="714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5">
      <c r="A1091" s="714"/>
      <c r="B1091" s="714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5">
      <c r="A1092" s="714"/>
      <c r="B1092" s="714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5">
      <c r="A1093" s="714"/>
      <c r="B1093" s="714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5">
      <c r="A1094" s="714"/>
      <c r="B1094" s="714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5">
      <c r="A1095" s="714"/>
      <c r="B1095" s="714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5">
      <c r="A1096" s="714"/>
      <c r="B1096" s="714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5">
      <c r="A1097" s="714"/>
      <c r="B1097" s="714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5">
      <c r="A1098" s="714"/>
      <c r="B1098" s="714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5">
      <c r="A1099" s="714"/>
      <c r="B1099" s="714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5">
      <c r="A1100" s="714"/>
      <c r="B1100" s="714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5">
      <c r="A1101" s="714"/>
      <c r="B1101" s="714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5">
      <c r="A1102" s="714"/>
      <c r="B1102" s="714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5">
      <c r="A1103" s="714"/>
      <c r="B1103" s="714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5">
      <c r="A1104" s="714"/>
      <c r="B1104" s="714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5">
      <c r="A1105" s="714"/>
      <c r="B1105" s="714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5">
      <c r="A1106" s="714"/>
      <c r="B1106" s="714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5">
      <c r="A1107" s="714"/>
      <c r="B1107" s="714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5">
      <c r="A1108" s="714"/>
      <c r="B1108" s="714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5">
      <c r="A1109" s="714"/>
      <c r="B1109" s="714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5">
      <c r="A1110" s="714"/>
      <c r="B1110" s="714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5">
      <c r="A1111" s="714"/>
      <c r="B1111" s="714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5">
      <c r="A1112" s="714"/>
      <c r="B1112" s="714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5">
      <c r="A1113" s="714"/>
      <c r="B1113" s="714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5">
      <c r="A1114" s="714"/>
      <c r="B1114" s="719" t="s">
        <v>143</v>
      </c>
      <c r="C1114" s="714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4">
      <c r="A1115" s="719" t="s">
        <v>288</v>
      </c>
      <c r="B1115" s="714"/>
      <c r="C1115" s="714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5">
      <c r="A1116" s="722" t="s">
        <v>289</v>
      </c>
      <c r="B1116" s="714"/>
      <c r="C1116" s="714"/>
      <c r="D1116" s="714"/>
      <c r="E1116" s="714"/>
      <c r="F1116" s="714"/>
      <c r="G1116" s="714"/>
      <c r="H1116" s="714"/>
      <c r="I1116" s="714"/>
      <c r="J1116" s="714"/>
      <c r="K1116" s="714"/>
      <c r="L1116" s="714"/>
      <c r="M1116" s="714"/>
    </row>
    <row r="1117" spans="1:13" ht="12.75" customHeight="1" x14ac:dyDescent="0.35">
      <c r="A1117" s="714"/>
      <c r="B1117" s="722" t="s">
        <v>141</v>
      </c>
      <c r="C1117" s="714"/>
      <c r="D1117" s="714"/>
      <c r="E1117" s="714"/>
      <c r="F1117" s="714"/>
      <c r="G1117" s="714"/>
      <c r="H1117" s="714"/>
      <c r="I1117" s="714"/>
      <c r="J1117" s="714"/>
      <c r="K1117" s="714"/>
      <c r="L1117" s="714"/>
      <c r="M1117" s="714"/>
    </row>
    <row r="1118" spans="1:13" ht="12.75" customHeight="1" x14ac:dyDescent="0.35">
      <c r="A1118" s="714"/>
      <c r="B1118" s="714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5">
      <c r="A1119" s="714"/>
      <c r="B1119" s="714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5">
      <c r="A1120" s="714"/>
      <c r="B1120" s="714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5">
      <c r="A1121" s="714"/>
      <c r="B1121" s="714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/>
      <c r="M1121" s="53">
        <f t="shared" si="114"/>
        <v>100000</v>
      </c>
    </row>
    <row r="1122" spans="1:13" ht="12.75" customHeight="1" x14ac:dyDescent="0.35">
      <c r="A1122" s="714"/>
      <c r="B1122" s="714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/>
      <c r="M1122" s="53">
        <f t="shared" si="114"/>
        <v>20000</v>
      </c>
    </row>
    <row r="1123" spans="1:13" ht="12.75" customHeight="1" x14ac:dyDescent="0.35">
      <c r="A1123" s="714"/>
      <c r="B1123" s="714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5">
      <c r="A1124" s="714"/>
      <c r="B1124" s="714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5">
      <c r="A1125" s="714"/>
      <c r="B1125" s="714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5">
      <c r="A1126" s="714"/>
      <c r="B1126" s="714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5">
      <c r="A1127" s="714"/>
      <c r="B1127" s="714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5">
      <c r="A1128" s="714"/>
      <c r="B1128" s="714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5">
      <c r="A1129" s="714"/>
      <c r="B1129" s="714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5">
      <c r="A1130" s="714"/>
      <c r="B1130" s="714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5">
      <c r="A1131" s="714"/>
      <c r="B1131" s="714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5">
      <c r="A1132" s="714"/>
      <c r="B1132" s="714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5">
      <c r="A1133" s="714"/>
      <c r="B1133" s="714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5">
      <c r="A1134" s="714"/>
      <c r="B1134" s="714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5">
      <c r="A1135" s="714"/>
      <c r="B1135" s="714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5">
      <c r="A1136" s="714"/>
      <c r="B1136" s="714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5">
      <c r="A1137" s="714"/>
      <c r="B1137" s="714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5">
      <c r="A1138" s="714"/>
      <c r="B1138" s="714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/>
      <c r="M1138" s="53">
        <f t="shared" si="114"/>
        <v>40000</v>
      </c>
    </row>
    <row r="1139" spans="1:13" ht="12.75" customHeight="1" x14ac:dyDescent="0.35">
      <c r="A1139" s="714"/>
      <c r="B1139" s="714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5">
      <c r="A1140" s="714"/>
      <c r="B1140" s="714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/>
      <c r="M1140" s="53">
        <f t="shared" si="114"/>
        <v>30000</v>
      </c>
    </row>
    <row r="1141" spans="1:13" ht="12.75" customHeight="1" x14ac:dyDescent="0.35">
      <c r="A1141" s="714"/>
      <c r="B1141" s="714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5">
      <c r="A1142" s="714"/>
      <c r="B1142" s="714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/>
      <c r="K1142" s="4">
        <v>205000</v>
      </c>
      <c r="L1142" s="59"/>
      <c r="M1142" s="53">
        <f t="shared" si="114"/>
        <v>205000</v>
      </c>
    </row>
    <row r="1143" spans="1:13" ht="12.75" customHeight="1" x14ac:dyDescent="0.35">
      <c r="A1143" s="714"/>
      <c r="B1143" s="714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/>
      <c r="K1143" s="4">
        <v>0</v>
      </c>
      <c r="L1143" s="59"/>
      <c r="M1143" s="53">
        <f t="shared" si="114"/>
        <v>0</v>
      </c>
    </row>
    <row r="1144" spans="1:13" ht="12.75" customHeight="1" x14ac:dyDescent="0.35">
      <c r="A1144" s="714"/>
      <c r="B1144" s="714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/>
      <c r="M1144" s="53">
        <f t="shared" si="114"/>
        <v>70000</v>
      </c>
    </row>
    <row r="1145" spans="1:13" ht="12.75" customHeight="1" x14ac:dyDescent="0.35">
      <c r="A1145" s="714"/>
      <c r="B1145" s="714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5">
      <c r="A1146" s="714"/>
      <c r="B1146" s="714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5">
      <c r="A1147" s="714"/>
      <c r="B1147" s="714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5">
      <c r="A1148" s="714"/>
      <c r="B1148" s="719" t="s">
        <v>143</v>
      </c>
      <c r="C1148" s="714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0</v>
      </c>
      <c r="M1148" s="54">
        <f>SUM(M1118:M1147)</f>
        <v>924727</v>
      </c>
    </row>
    <row r="1149" spans="1:13" ht="12.75" customHeight="1" thickBot="1" x14ac:dyDescent="0.4">
      <c r="A1149" s="719" t="s">
        <v>290</v>
      </c>
      <c r="B1149" s="714"/>
      <c r="C1149" s="714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0</v>
      </c>
      <c r="M1149" s="55">
        <f>-M1148</f>
        <v>-924727</v>
      </c>
    </row>
    <row r="1150" spans="1:13" ht="12.75" customHeight="1" thickTop="1" x14ac:dyDescent="0.35">
      <c r="A1150" s="722" t="s">
        <v>291</v>
      </c>
      <c r="B1150" s="714"/>
      <c r="C1150" s="714"/>
      <c r="D1150" s="714"/>
      <c r="E1150" s="714"/>
      <c r="F1150" s="714"/>
      <c r="G1150" s="714"/>
      <c r="H1150" s="714"/>
      <c r="I1150" s="714"/>
      <c r="J1150" s="714"/>
      <c r="K1150" s="714"/>
      <c r="L1150" s="714"/>
      <c r="M1150" s="714"/>
    </row>
    <row r="1151" spans="1:13" ht="12.75" customHeight="1" x14ac:dyDescent="0.35">
      <c r="A1151" s="714"/>
      <c r="B1151" s="722" t="s">
        <v>141</v>
      </c>
      <c r="C1151" s="714"/>
      <c r="D1151" s="714"/>
      <c r="E1151" s="714"/>
      <c r="F1151" s="714"/>
      <c r="G1151" s="714"/>
      <c r="H1151" s="714"/>
      <c r="I1151" s="714"/>
      <c r="J1151" s="714"/>
      <c r="K1151" s="714"/>
      <c r="L1151" s="714"/>
      <c r="M1151" s="714"/>
    </row>
    <row r="1152" spans="1:13" ht="12.75" customHeight="1" x14ac:dyDescent="0.35">
      <c r="A1152" s="714"/>
      <c r="B1152" s="714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81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5">
      <c r="A1153" s="714"/>
      <c r="B1153" s="714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81"/>
      <c r="K1153" s="4">
        <v>0</v>
      </c>
      <c r="L1153" s="59"/>
      <c r="M1153" s="53">
        <f t="shared" si="117"/>
        <v>0</v>
      </c>
    </row>
    <row r="1154" spans="1:13" ht="12.75" customHeight="1" x14ac:dyDescent="0.35">
      <c r="A1154" s="714"/>
      <c r="B1154" s="714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81"/>
      <c r="K1154" s="4">
        <v>0</v>
      </c>
      <c r="L1154" s="59"/>
      <c r="M1154" s="53">
        <f t="shared" si="117"/>
        <v>0</v>
      </c>
    </row>
    <row r="1155" spans="1:13" ht="12.75" customHeight="1" x14ac:dyDescent="0.35">
      <c r="A1155" s="714"/>
      <c r="B1155" s="714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81"/>
      <c r="K1155" s="4">
        <v>0</v>
      </c>
      <c r="L1155" s="59"/>
      <c r="M1155" s="53">
        <f t="shared" si="117"/>
        <v>0</v>
      </c>
    </row>
    <row r="1156" spans="1:13" ht="12.75" customHeight="1" x14ac:dyDescent="0.35">
      <c r="A1156" s="714"/>
      <c r="B1156" s="714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81"/>
      <c r="K1156" s="4">
        <v>60000</v>
      </c>
      <c r="L1156" s="59"/>
      <c r="M1156" s="53">
        <f t="shared" si="117"/>
        <v>60000</v>
      </c>
    </row>
    <row r="1157" spans="1:13" ht="12.75" customHeight="1" x14ac:dyDescent="0.35">
      <c r="A1157" s="714"/>
      <c r="B1157" s="714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81"/>
      <c r="K1157" s="4">
        <v>35025</v>
      </c>
      <c r="L1157" s="59"/>
      <c r="M1157" s="53">
        <f t="shared" si="117"/>
        <v>35025</v>
      </c>
    </row>
    <row r="1158" spans="1:13" ht="12.75" customHeight="1" x14ac:dyDescent="0.35">
      <c r="A1158" s="714"/>
      <c r="B1158" s="714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81"/>
      <c r="K1158" s="4">
        <v>44814</v>
      </c>
      <c r="L1158" s="59"/>
      <c r="M1158" s="53">
        <f t="shared" si="117"/>
        <v>44814</v>
      </c>
    </row>
    <row r="1159" spans="1:13" ht="12.75" customHeight="1" x14ac:dyDescent="0.35">
      <c r="A1159" s="714"/>
      <c r="B1159" s="714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81"/>
      <c r="K1159" s="4">
        <v>0</v>
      </c>
      <c r="L1159" s="59"/>
      <c r="M1159" s="53">
        <f t="shared" si="117"/>
        <v>0</v>
      </c>
    </row>
    <row r="1160" spans="1:13" ht="12.75" customHeight="1" x14ac:dyDescent="0.35">
      <c r="A1160" s="714"/>
      <c r="B1160" s="714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81"/>
      <c r="K1160" s="4">
        <v>6406</v>
      </c>
      <c r="L1160" s="59"/>
      <c r="M1160" s="53">
        <f t="shared" si="117"/>
        <v>6406</v>
      </c>
    </row>
    <row r="1161" spans="1:13" ht="12.75" customHeight="1" x14ac:dyDescent="0.35">
      <c r="A1161" s="714"/>
      <c r="B1161" s="714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81"/>
      <c r="K1161" s="4">
        <v>86935</v>
      </c>
      <c r="L1161" s="59"/>
      <c r="M1161" s="53">
        <f t="shared" si="117"/>
        <v>86935</v>
      </c>
    </row>
    <row r="1162" spans="1:13" ht="12.75" customHeight="1" x14ac:dyDescent="0.35">
      <c r="A1162" s="714"/>
      <c r="B1162" s="714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81"/>
      <c r="K1162" s="4">
        <v>1068</v>
      </c>
      <c r="L1162" s="59"/>
      <c r="M1162" s="53">
        <f t="shared" si="117"/>
        <v>1068</v>
      </c>
    </row>
    <row r="1163" spans="1:13" ht="12.75" customHeight="1" x14ac:dyDescent="0.35">
      <c r="A1163" s="714"/>
      <c r="B1163" s="714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81"/>
      <c r="K1163" s="4">
        <v>0</v>
      </c>
      <c r="L1163" s="59"/>
      <c r="M1163" s="53">
        <f t="shared" si="117"/>
        <v>0</v>
      </c>
    </row>
    <row r="1164" spans="1:13" ht="12.75" customHeight="1" x14ac:dyDescent="0.35">
      <c r="A1164" s="714"/>
      <c r="B1164" s="714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81"/>
      <c r="K1164" s="4">
        <v>1050</v>
      </c>
      <c r="L1164" s="59"/>
      <c r="M1164" s="53">
        <f t="shared" si="117"/>
        <v>1050</v>
      </c>
    </row>
    <row r="1165" spans="1:13" ht="12.75" customHeight="1" x14ac:dyDescent="0.35">
      <c r="A1165" s="714"/>
      <c r="B1165" s="714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81"/>
      <c r="K1165" s="4">
        <v>0</v>
      </c>
      <c r="L1165" s="59"/>
      <c r="M1165" s="53">
        <f t="shared" si="117"/>
        <v>0</v>
      </c>
    </row>
    <row r="1166" spans="1:13" ht="12.75" customHeight="1" x14ac:dyDescent="0.35">
      <c r="A1166" s="714"/>
      <c r="B1166" s="714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81"/>
      <c r="K1166" s="4">
        <v>0</v>
      </c>
      <c r="L1166" s="59"/>
      <c r="M1166" s="53">
        <f t="shared" si="117"/>
        <v>0</v>
      </c>
    </row>
    <row r="1167" spans="1:13" ht="12.75" customHeight="1" x14ac:dyDescent="0.35">
      <c r="A1167" s="714"/>
      <c r="B1167" s="714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81"/>
      <c r="K1167" s="4">
        <v>6801</v>
      </c>
      <c r="L1167" s="59"/>
      <c r="M1167" s="53">
        <f t="shared" si="117"/>
        <v>6801</v>
      </c>
    </row>
    <row r="1168" spans="1:13" ht="12.75" customHeight="1" x14ac:dyDescent="0.35">
      <c r="A1168" s="714"/>
      <c r="B1168" s="714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81"/>
      <c r="K1168" s="4">
        <v>84000</v>
      </c>
      <c r="L1168" s="59"/>
      <c r="M1168" s="53">
        <f t="shared" si="117"/>
        <v>84000</v>
      </c>
    </row>
    <row r="1169" spans="1:13" ht="12.75" customHeight="1" x14ac:dyDescent="0.35">
      <c r="A1169" s="714"/>
      <c r="B1169" s="714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81"/>
      <c r="K1169" s="4">
        <v>150</v>
      </c>
      <c r="L1169" s="59"/>
      <c r="M1169" s="53">
        <f t="shared" si="117"/>
        <v>150</v>
      </c>
    </row>
    <row r="1170" spans="1:13" ht="12.75" customHeight="1" x14ac:dyDescent="0.35">
      <c r="A1170" s="714"/>
      <c r="B1170" s="714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81"/>
      <c r="K1170" s="4">
        <v>6600</v>
      </c>
      <c r="L1170" s="59"/>
      <c r="M1170" s="53">
        <f t="shared" si="117"/>
        <v>6600</v>
      </c>
    </row>
    <row r="1171" spans="1:13" ht="12.75" customHeight="1" x14ac:dyDescent="0.35">
      <c r="A1171" s="714"/>
      <c r="B1171" s="714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81"/>
      <c r="K1171" s="4">
        <v>15000</v>
      </c>
      <c r="L1171" s="59"/>
      <c r="M1171" s="53">
        <f t="shared" si="117"/>
        <v>15000</v>
      </c>
    </row>
    <row r="1172" spans="1:13" ht="12.75" customHeight="1" x14ac:dyDescent="0.35">
      <c r="A1172" s="714"/>
      <c r="B1172" s="714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81"/>
      <c r="K1172" s="4">
        <v>600</v>
      </c>
      <c r="L1172" s="59"/>
      <c r="M1172" s="53">
        <f t="shared" si="117"/>
        <v>600</v>
      </c>
    </row>
    <row r="1173" spans="1:13" ht="12.75" customHeight="1" x14ac:dyDescent="0.35">
      <c r="A1173" s="714"/>
      <c r="B1173" s="714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81"/>
      <c r="K1173" s="4">
        <v>7000</v>
      </c>
      <c r="L1173" s="59"/>
      <c r="M1173" s="53">
        <f t="shared" si="117"/>
        <v>7000</v>
      </c>
    </row>
    <row r="1174" spans="1:13" ht="12.75" customHeight="1" x14ac:dyDescent="0.35">
      <c r="A1174" s="714"/>
      <c r="B1174" s="714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81"/>
      <c r="K1174" s="4">
        <v>120</v>
      </c>
      <c r="L1174" s="59"/>
      <c r="M1174" s="53">
        <f t="shared" si="117"/>
        <v>120</v>
      </c>
    </row>
    <row r="1175" spans="1:13" ht="12.75" customHeight="1" x14ac:dyDescent="0.35">
      <c r="A1175" s="714"/>
      <c r="B1175" s="714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81"/>
      <c r="K1175" s="4">
        <v>60000</v>
      </c>
      <c r="L1175" s="59"/>
      <c r="M1175" s="53">
        <f t="shared" si="117"/>
        <v>60000</v>
      </c>
    </row>
    <row r="1176" spans="1:13" ht="12.75" customHeight="1" x14ac:dyDescent="0.35">
      <c r="A1176" s="714"/>
      <c r="B1176" s="714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81"/>
      <c r="K1176" s="4">
        <v>96000</v>
      </c>
      <c r="L1176" s="59"/>
      <c r="M1176" s="53">
        <f t="shared" si="117"/>
        <v>96000</v>
      </c>
    </row>
    <row r="1177" spans="1:13" ht="12.75" customHeight="1" x14ac:dyDescent="0.35">
      <c r="A1177" s="714"/>
      <c r="B1177" s="714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81"/>
      <c r="K1177" s="4">
        <v>110000</v>
      </c>
      <c r="L1177" s="59"/>
      <c r="M1177" s="53">
        <f t="shared" si="117"/>
        <v>110000</v>
      </c>
    </row>
    <row r="1178" spans="1:13" ht="12.75" customHeight="1" x14ac:dyDescent="0.35">
      <c r="A1178" s="714"/>
      <c r="B1178" s="714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81"/>
      <c r="K1178" s="4">
        <v>0</v>
      </c>
      <c r="L1178" s="59"/>
      <c r="M1178" s="53">
        <f t="shared" si="117"/>
        <v>0</v>
      </c>
    </row>
    <row r="1179" spans="1:13" ht="12.75" customHeight="1" x14ac:dyDescent="0.35">
      <c r="A1179" s="714"/>
      <c r="B1179" s="714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81"/>
      <c r="K1179" s="4">
        <v>0</v>
      </c>
      <c r="L1179" s="59"/>
      <c r="M1179" s="53">
        <f t="shared" si="117"/>
        <v>0</v>
      </c>
    </row>
    <row r="1180" spans="1:13" ht="12.75" customHeight="1" x14ac:dyDescent="0.35">
      <c r="A1180" s="714"/>
      <c r="B1180" s="714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81"/>
      <c r="K1180" s="4">
        <v>3000</v>
      </c>
      <c r="L1180" s="59"/>
      <c r="M1180" s="53">
        <f t="shared" si="117"/>
        <v>3000</v>
      </c>
    </row>
    <row r="1181" spans="1:13" ht="12.75" customHeight="1" x14ac:dyDescent="0.35">
      <c r="A1181" s="714"/>
      <c r="B1181" s="714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81"/>
      <c r="K1181" s="4">
        <v>99000</v>
      </c>
      <c r="L1181" s="59"/>
      <c r="M1181" s="53">
        <f t="shared" si="117"/>
        <v>99000</v>
      </c>
    </row>
    <row r="1182" spans="1:13" ht="12.75" customHeight="1" x14ac:dyDescent="0.35">
      <c r="A1182" s="714"/>
      <c r="B1182" s="719" t="s">
        <v>143</v>
      </c>
      <c r="C1182" s="714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0</v>
      </c>
      <c r="K1182" s="7">
        <v>1173199</v>
      </c>
      <c r="L1182" s="54">
        <f>SUM(L1152:L1181)</f>
        <v>0</v>
      </c>
      <c r="M1182" s="54">
        <f>SUM(M1152:M1181)</f>
        <v>1173199</v>
      </c>
    </row>
    <row r="1183" spans="1:13" ht="12.75" customHeight="1" thickBot="1" x14ac:dyDescent="0.4">
      <c r="A1183" s="719" t="s">
        <v>293</v>
      </c>
      <c r="B1183" s="714"/>
      <c r="C1183" s="714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0</v>
      </c>
      <c r="K1183" s="8">
        <v>-1173199</v>
      </c>
      <c r="L1183" s="55">
        <f>-L1182</f>
        <v>0</v>
      </c>
      <c r="M1183" s="55">
        <f>-M1182</f>
        <v>-1173199</v>
      </c>
    </row>
    <row r="1184" spans="1:13" ht="12.75" customHeight="1" thickTop="1" x14ac:dyDescent="0.35">
      <c r="A1184" s="722" t="s">
        <v>294</v>
      </c>
      <c r="B1184" s="714"/>
      <c r="C1184" s="714"/>
      <c r="D1184" s="714"/>
      <c r="E1184" s="714"/>
      <c r="F1184" s="714"/>
      <c r="G1184" s="714"/>
      <c r="H1184" s="714"/>
      <c r="I1184" s="714"/>
      <c r="J1184" s="714"/>
      <c r="K1184" s="714"/>
      <c r="L1184" s="714"/>
      <c r="M1184" s="714"/>
    </row>
    <row r="1185" spans="1:13" ht="12.75" customHeight="1" x14ac:dyDescent="0.35">
      <c r="A1185" s="714"/>
      <c r="B1185" s="722" t="s">
        <v>141</v>
      </c>
      <c r="C1185" s="714"/>
      <c r="D1185" s="714"/>
      <c r="E1185" s="714"/>
      <c r="F1185" s="714"/>
      <c r="G1185" s="714"/>
      <c r="H1185" s="714"/>
      <c r="I1185" s="714"/>
      <c r="J1185" s="714"/>
      <c r="K1185" s="714"/>
      <c r="L1185" s="714"/>
      <c r="M1185" s="714"/>
    </row>
    <row r="1186" spans="1:13" s="49" customFormat="1" ht="12.75" customHeight="1" x14ac:dyDescent="0.35">
      <c r="A1186" s="714"/>
      <c r="B1186" s="714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5">
      <c r="A1187" s="714"/>
      <c r="B1187" s="714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5">
      <c r="A1188" s="714"/>
      <c r="B1188" s="714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5">
      <c r="A1189" s="714"/>
      <c r="B1189" s="714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5">
      <c r="A1190" s="714"/>
      <c r="B1190" s="714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5">
      <c r="A1191" s="714"/>
      <c r="B1191" s="714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5">
      <c r="A1192" s="714"/>
      <c r="B1192" s="714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5">
      <c r="A1193" s="714"/>
      <c r="B1193" s="714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5">
      <c r="A1194" s="714"/>
      <c r="B1194" s="714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5">
      <c r="A1195" s="714"/>
      <c r="B1195" s="714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5">
      <c r="A1196" s="714"/>
      <c r="B1196" s="719" t="s">
        <v>143</v>
      </c>
      <c r="C1196" s="714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4">
      <c r="A1197" s="719" t="s">
        <v>296</v>
      </c>
      <c r="B1197" s="714"/>
      <c r="C1197" s="714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5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5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5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700000000000003" customHeight="1" x14ac:dyDescent="0.35">
      <c r="A1201" s="739" t="s">
        <v>306</v>
      </c>
      <c r="B1201" s="740"/>
      <c r="C1201" s="740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0</v>
      </c>
      <c r="K1201" s="73">
        <f t="shared" si="121"/>
        <v>43460376</v>
      </c>
      <c r="L1201" s="73">
        <f t="shared" si="121"/>
        <v>455633</v>
      </c>
      <c r="M1201" s="73" t="e">
        <f t="shared" si="121"/>
        <v>#VALUE!</v>
      </c>
    </row>
    <row r="1202" spans="1:13" ht="12.75" customHeight="1" x14ac:dyDescent="0.35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5">
      <c r="A1203" s="741">
        <v>43968</v>
      </c>
      <c r="B1203" s="714"/>
      <c r="C1203" s="714"/>
      <c r="D1203" s="714"/>
      <c r="E1203" s="714"/>
      <c r="F1203" s="714"/>
      <c r="G1203" s="742">
        <v>0.45476851000000001</v>
      </c>
      <c r="H1203" s="742"/>
      <c r="I1203" s="742"/>
      <c r="J1203" s="742"/>
      <c r="K1203" s="714"/>
      <c r="L1203" s="714"/>
      <c r="M1203" s="714"/>
    </row>
  </sheetData>
  <autoFilter ref="A12:M1197" xr:uid="{434D1D17-1444-4E3A-95DD-020C14314406}"/>
  <mergeCells count="310"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08F97-6DB0-42BA-BC0F-95463BA9E204}">
  <sheetPr>
    <tabColor rgb="FF92D050"/>
  </sheetPr>
  <dimension ref="A1:M1203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76" bestFit="1" customWidth="1"/>
    <col min="2" max="2" width="16.3984375" style="76" customWidth="1"/>
    <col min="3" max="3" width="49.1328125" style="76" bestFit="1" customWidth="1"/>
    <col min="4" max="5" width="14.3984375" style="76" bestFit="1" customWidth="1"/>
    <col min="6" max="6" width="15.53125" style="18" customWidth="1"/>
    <col min="7" max="7" width="14.3984375" style="9" bestFit="1" customWidth="1"/>
    <col min="8" max="8" width="14.3984375" style="23" bestFit="1" customWidth="1"/>
    <col min="9" max="9" width="17.1328125" style="28" customWidth="1"/>
    <col min="10" max="10" width="21.86328125" style="84" customWidth="1"/>
    <col min="11" max="11" width="14.3984375" style="76" bestFit="1" customWidth="1"/>
    <col min="12" max="12" width="21.53125" style="57" customWidth="1"/>
    <col min="13" max="13" width="21.6640625" style="50" customWidth="1"/>
    <col min="14" max="16384" width="9.265625" style="76"/>
  </cols>
  <sheetData>
    <row r="1" spans="1:13" ht="12.75" customHeight="1" x14ac:dyDescent="0.35">
      <c r="A1" s="714"/>
      <c r="F1" s="743" t="s">
        <v>302</v>
      </c>
      <c r="H1" s="744" t="s">
        <v>303</v>
      </c>
      <c r="J1" s="718" t="s">
        <v>308</v>
      </c>
      <c r="L1" s="745" t="s">
        <v>307</v>
      </c>
    </row>
    <row r="2" spans="1:13" ht="12.75" customHeight="1" x14ac:dyDescent="0.35">
      <c r="A2" s="714"/>
      <c r="F2" s="743"/>
      <c r="H2" s="744"/>
      <c r="J2" s="718"/>
      <c r="L2" s="745"/>
    </row>
    <row r="3" spans="1:13" ht="12.75" customHeight="1" x14ac:dyDescent="0.35">
      <c r="A3" s="714"/>
      <c r="F3" s="743"/>
      <c r="H3" s="744"/>
      <c r="J3" s="718"/>
      <c r="L3" s="745"/>
    </row>
    <row r="4" spans="1:13" ht="12.75" customHeight="1" x14ac:dyDescent="0.35">
      <c r="A4" s="714"/>
      <c r="F4" s="743"/>
      <c r="H4" s="744"/>
      <c r="J4" s="718"/>
      <c r="L4" s="745"/>
    </row>
    <row r="5" spans="1:13" ht="12.75" customHeight="1" x14ac:dyDescent="0.35">
      <c r="A5" s="714"/>
      <c r="F5" s="743"/>
      <c r="H5" s="744"/>
      <c r="J5" s="718"/>
      <c r="L5" s="745"/>
    </row>
    <row r="6" spans="1:13" ht="12.75" customHeight="1" x14ac:dyDescent="0.35">
      <c r="A6" s="714"/>
      <c r="F6" s="743"/>
      <c r="H6" s="744"/>
      <c r="J6" s="718"/>
      <c r="L6" s="745"/>
    </row>
    <row r="7" spans="1:13" ht="12.75" customHeight="1" x14ac:dyDescent="0.35">
      <c r="A7" s="714"/>
      <c r="F7" s="743"/>
      <c r="H7" s="744"/>
      <c r="J7" s="718"/>
      <c r="L7" s="745"/>
    </row>
    <row r="8" spans="1:13" ht="27.75" customHeight="1" x14ac:dyDescent="0.35">
      <c r="A8" s="714"/>
      <c r="B8" s="1" t="s">
        <v>0</v>
      </c>
      <c r="F8" s="743"/>
      <c r="H8" s="744"/>
      <c r="J8" s="718"/>
      <c r="L8" s="745"/>
    </row>
    <row r="9" spans="1:13" ht="25.5" customHeight="1" x14ac:dyDescent="0.35">
      <c r="A9" s="714"/>
      <c r="B9" s="2" t="s">
        <v>1</v>
      </c>
      <c r="F9" s="743"/>
      <c r="H9" s="744"/>
      <c r="J9" s="718"/>
      <c r="L9" s="745"/>
    </row>
    <row r="10" spans="1:13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  <c r="M10" s="714"/>
    </row>
    <row r="11" spans="1:13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</row>
    <row r="12" spans="1:13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4"/>
    </row>
    <row r="15" spans="1:13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4"/>
    </row>
    <row r="16" spans="1:13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4"/>
    </row>
    <row r="150" spans="1:13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75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</row>
    <row r="155" spans="1:13" ht="13.15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4"/>
    </row>
    <row r="156" spans="1:13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/>
      <c r="M179" s="53">
        <f t="shared" si="2"/>
        <v>44000</v>
      </c>
    </row>
    <row r="180" spans="1:13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3.15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0</v>
      </c>
      <c r="M195" s="54">
        <f>SUM(M156:M194)</f>
        <v>1553677</v>
      </c>
    </row>
    <row r="196" spans="1:13" ht="13.5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0</v>
      </c>
      <c r="M196" s="55">
        <f>-SUM(M195)</f>
        <v>-1553677</v>
      </c>
    </row>
    <row r="197" spans="1:13" s="78" customFormat="1" ht="14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</row>
    <row r="198" spans="1:13" ht="13.15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</row>
    <row r="199" spans="1:13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/>
      <c r="M199" s="53">
        <f t="shared" ref="M199:M226" si="5">K199-L199</f>
        <v>1254174</v>
      </c>
    </row>
    <row r="200" spans="1:13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/>
      <c r="M211" s="53">
        <f t="shared" si="5"/>
        <v>3549</v>
      </c>
    </row>
    <row r="212" spans="1:13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3.15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0</v>
      </c>
      <c r="M227" s="54">
        <f>SUM(M199:M226)</f>
        <v>2348493</v>
      </c>
    </row>
    <row r="228" spans="1:13" ht="13.5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0</v>
      </c>
      <c r="M228" s="55">
        <f>-M227</f>
        <v>-2348493</v>
      </c>
    </row>
    <row r="229" spans="1:13" ht="13.5" thickTop="1" x14ac:dyDescent="0.35">
      <c r="A229" s="722" t="s">
        <v>189</v>
      </c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  <c r="M229" s="714"/>
    </row>
    <row r="230" spans="1:13" ht="13.15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4"/>
    </row>
    <row r="231" spans="1:13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/>
      <c r="M240" s="53">
        <f t="shared" si="8"/>
        <v>6084</v>
      </c>
    </row>
    <row r="241" spans="1:13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/>
      <c r="M245" s="53">
        <f t="shared" si="8"/>
        <v>8000</v>
      </c>
    </row>
    <row r="246" spans="1:13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/>
      <c r="M247" s="53">
        <f t="shared" si="8"/>
        <v>3000</v>
      </c>
    </row>
    <row r="248" spans="1:13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3.15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0</v>
      </c>
      <c r="M252" s="54">
        <f>SUM(M231:M251)</f>
        <v>1982678</v>
      </c>
    </row>
    <row r="253" spans="1:13" ht="13.5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0</v>
      </c>
      <c r="M253" s="55">
        <f>-M252</f>
        <v>-1982678</v>
      </c>
    </row>
    <row r="254" spans="1:13" ht="13.5" thickTop="1" x14ac:dyDescent="0.35">
      <c r="A254" s="722" t="s">
        <v>191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4"/>
    </row>
    <row r="255" spans="1:13" ht="13.15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</row>
    <row r="256" spans="1:13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/>
      <c r="M268" s="53">
        <f t="shared" si="11"/>
        <v>4056</v>
      </c>
    </row>
    <row r="269" spans="1:13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3.15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0</v>
      </c>
      <c r="M280" s="54">
        <f>SUM(M256:M279)</f>
        <v>1749001</v>
      </c>
    </row>
    <row r="281" spans="1:13" ht="13.5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0</v>
      </c>
      <c r="M281" s="55">
        <f>-M280</f>
        <v>-1749001</v>
      </c>
    </row>
    <row r="282" spans="1:13" ht="13.5" thickTop="1" x14ac:dyDescent="0.35">
      <c r="A282" s="722" t="s">
        <v>193</v>
      </c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  <c r="M282" s="714"/>
    </row>
    <row r="283" spans="1:13" ht="13.15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4"/>
    </row>
    <row r="284" spans="1:13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/>
      <c r="M284" s="53">
        <f t="shared" ref="M284:M309" si="14">K284-L284</f>
        <v>2452508</v>
      </c>
    </row>
    <row r="285" spans="1:13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/>
      <c r="M289" s="53">
        <f t="shared" si="14"/>
        <v>39000</v>
      </c>
    </row>
    <row r="290" spans="1:13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/>
      <c r="M301" s="53">
        <f t="shared" si="14"/>
        <v>52000</v>
      </c>
    </row>
    <row r="302" spans="1:13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/>
      <c r="M302" s="53">
        <f t="shared" si="14"/>
        <v>80000</v>
      </c>
    </row>
    <row r="303" spans="1:13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3.15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0</v>
      </c>
      <c r="M310" s="54">
        <f>SUM(M284:M309)</f>
        <v>5270029</v>
      </c>
    </row>
    <row r="311" spans="1:13" ht="13.5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0</v>
      </c>
      <c r="M311" s="55">
        <f>-M310</f>
        <v>-5270029</v>
      </c>
    </row>
    <row r="312" spans="1:13" ht="13.5" thickTop="1" x14ac:dyDescent="0.35">
      <c r="A312" s="722" t="s">
        <v>195</v>
      </c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  <c r="M312" s="714"/>
    </row>
    <row r="313" spans="1:13" ht="13.15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4"/>
    </row>
    <row r="314" spans="1:13" ht="12.75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3.15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3.5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3.5" thickTop="1" x14ac:dyDescent="0.35">
      <c r="A320" s="722" t="s">
        <v>197</v>
      </c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  <c r="M320" s="714"/>
    </row>
    <row r="321" spans="1:13" ht="13.15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</row>
    <row r="322" spans="1:13" ht="12.75" customHeight="1" x14ac:dyDescent="0.35">
      <c r="A322" s="714"/>
      <c r="B322" s="714"/>
    </row>
    <row r="323" spans="1:13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/>
      <c r="M323" s="53">
        <f>K323-L323</f>
        <v>7800000</v>
      </c>
    </row>
    <row r="324" spans="1:13" ht="13.15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0</v>
      </c>
      <c r="M324" s="54">
        <f>SUM(M323)</f>
        <v>7800000</v>
      </c>
    </row>
    <row r="325" spans="1:13" ht="13.5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0</v>
      </c>
      <c r="M325" s="55">
        <f>-M323</f>
        <v>-7800000</v>
      </c>
    </row>
    <row r="326" spans="1:13" ht="13.5" thickTop="1" x14ac:dyDescent="0.35">
      <c r="A326" s="722" t="s">
        <v>199</v>
      </c>
      <c r="B326" s="714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  <c r="M326" s="714"/>
    </row>
    <row r="327" spans="1:13" ht="13.15" x14ac:dyDescent="0.35">
      <c r="A327" s="714"/>
      <c r="B327" s="722" t="s">
        <v>141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  <c r="M327" s="714"/>
    </row>
    <row r="328" spans="1:13" x14ac:dyDescent="0.35">
      <c r="A328" s="714"/>
      <c r="B328" s="714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x14ac:dyDescent="0.35">
      <c r="A329" s="714"/>
      <c r="B329" s="714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x14ac:dyDescent="0.35">
      <c r="A330" s="714"/>
      <c r="B330" s="714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x14ac:dyDescent="0.35">
      <c r="A331" s="714"/>
      <c r="B331" s="714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x14ac:dyDescent="0.35">
      <c r="A332" s="714"/>
      <c r="B332" s="714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x14ac:dyDescent="0.35">
      <c r="A333" s="714"/>
      <c r="B333" s="714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x14ac:dyDescent="0.35">
      <c r="A334" s="714"/>
      <c r="B334" s="714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x14ac:dyDescent="0.35">
      <c r="A335" s="714"/>
      <c r="B335" s="714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x14ac:dyDescent="0.35">
      <c r="A336" s="714"/>
      <c r="B336" s="714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x14ac:dyDescent="0.35">
      <c r="A337" s="714"/>
      <c r="B337" s="714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x14ac:dyDescent="0.35">
      <c r="A338" s="714"/>
      <c r="B338" s="714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x14ac:dyDescent="0.35">
      <c r="A339" s="714"/>
      <c r="B339" s="714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x14ac:dyDescent="0.35">
      <c r="A340" s="714"/>
      <c r="B340" s="714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x14ac:dyDescent="0.35">
      <c r="A341" s="714"/>
      <c r="B341" s="714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x14ac:dyDescent="0.35">
      <c r="A342" s="714"/>
      <c r="B342" s="714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x14ac:dyDescent="0.35">
      <c r="A343" s="714"/>
      <c r="B343" s="714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x14ac:dyDescent="0.35">
      <c r="A344" s="714"/>
      <c r="B344" s="714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x14ac:dyDescent="0.35">
      <c r="A345" s="714"/>
      <c r="B345" s="714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x14ac:dyDescent="0.35">
      <c r="A346" s="714"/>
      <c r="B346" s="714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x14ac:dyDescent="0.35">
      <c r="A347" s="714"/>
      <c r="B347" s="714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x14ac:dyDescent="0.35">
      <c r="A348" s="714"/>
      <c r="B348" s="714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x14ac:dyDescent="0.35">
      <c r="A349" s="714"/>
      <c r="B349" s="714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x14ac:dyDescent="0.35">
      <c r="A350" s="714"/>
      <c r="B350" s="714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x14ac:dyDescent="0.35">
      <c r="A351" s="714"/>
      <c r="B351" s="714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x14ac:dyDescent="0.35">
      <c r="A352" s="714"/>
      <c r="B352" s="714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x14ac:dyDescent="0.35">
      <c r="A353" s="714"/>
      <c r="B353" s="714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x14ac:dyDescent="0.35">
      <c r="A354" s="714"/>
      <c r="B354" s="714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x14ac:dyDescent="0.35">
      <c r="A355" s="714"/>
      <c r="B355" s="714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x14ac:dyDescent="0.35">
      <c r="A356" s="714"/>
      <c r="B356" s="714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x14ac:dyDescent="0.35">
      <c r="A357" s="714"/>
      <c r="B357" s="714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x14ac:dyDescent="0.35">
      <c r="A358" s="714"/>
      <c r="B358" s="714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3.15" x14ac:dyDescent="0.35">
      <c r="A359" s="714"/>
      <c r="B359" s="719" t="s">
        <v>143</v>
      </c>
      <c r="C359" s="714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3.5" thickBot="1" x14ac:dyDescent="0.4">
      <c r="A360" s="719" t="s">
        <v>202</v>
      </c>
      <c r="B360" s="714"/>
      <c r="C360" s="714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3.5" thickTop="1" x14ac:dyDescent="0.35">
      <c r="A361" s="722" t="s">
        <v>203</v>
      </c>
      <c r="B361" s="714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  <c r="M361" s="714"/>
    </row>
    <row r="362" spans="1:13" ht="13.15" x14ac:dyDescent="0.35">
      <c r="A362" s="714"/>
      <c r="B362" s="722" t="s">
        <v>141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  <c r="M362" s="714"/>
    </row>
    <row r="363" spans="1:13" x14ac:dyDescent="0.35">
      <c r="A363" s="714"/>
      <c r="B363" s="714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x14ac:dyDescent="0.35">
      <c r="A364" s="714"/>
      <c r="B364" s="714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x14ac:dyDescent="0.35">
      <c r="A365" s="714"/>
      <c r="B365" s="714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x14ac:dyDescent="0.35">
      <c r="A366" s="714"/>
      <c r="B366" s="714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x14ac:dyDescent="0.35">
      <c r="A367" s="714"/>
      <c r="B367" s="714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x14ac:dyDescent="0.35">
      <c r="A368" s="714"/>
      <c r="B368" s="714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x14ac:dyDescent="0.35">
      <c r="A369" s="714"/>
      <c r="B369" s="714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x14ac:dyDescent="0.35">
      <c r="A370" s="714"/>
      <c r="B370" s="714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x14ac:dyDescent="0.35">
      <c r="A371" s="714"/>
      <c r="B371" s="714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x14ac:dyDescent="0.35">
      <c r="A372" s="714"/>
      <c r="B372" s="714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x14ac:dyDescent="0.35">
      <c r="A373" s="714"/>
      <c r="B373" s="714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x14ac:dyDescent="0.35">
      <c r="A374" s="714"/>
      <c r="B374" s="714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x14ac:dyDescent="0.35">
      <c r="A375" s="714"/>
      <c r="B375" s="714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x14ac:dyDescent="0.35">
      <c r="A376" s="714"/>
      <c r="B376" s="714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x14ac:dyDescent="0.35">
      <c r="A377" s="714"/>
      <c r="B377" s="714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x14ac:dyDescent="0.35">
      <c r="A378" s="714"/>
      <c r="B378" s="714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x14ac:dyDescent="0.35">
      <c r="A379" s="714"/>
      <c r="B379" s="714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x14ac:dyDescent="0.35">
      <c r="A380" s="714"/>
      <c r="B380" s="714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x14ac:dyDescent="0.35">
      <c r="A381" s="714"/>
      <c r="B381" s="714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x14ac:dyDescent="0.35">
      <c r="A382" s="714"/>
      <c r="B382" s="714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x14ac:dyDescent="0.35">
      <c r="A383" s="714"/>
      <c r="B383" s="714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x14ac:dyDescent="0.35">
      <c r="A384" s="714"/>
      <c r="B384" s="714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x14ac:dyDescent="0.35">
      <c r="A385" s="714"/>
      <c r="B385" s="714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3.15" x14ac:dyDescent="0.35">
      <c r="A386" s="714"/>
      <c r="B386" s="719" t="s">
        <v>143</v>
      </c>
      <c r="C386" s="714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3.5" thickBot="1" x14ac:dyDescent="0.4">
      <c r="A387" s="719" t="s">
        <v>204</v>
      </c>
      <c r="B387" s="714"/>
      <c r="C387" s="714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3.5" thickTop="1" x14ac:dyDescent="0.35">
      <c r="A388" s="722" t="s">
        <v>205</v>
      </c>
      <c r="B388" s="714"/>
      <c r="C388" s="714"/>
      <c r="D388" s="714"/>
      <c r="E388" s="714"/>
      <c r="F388" s="714"/>
      <c r="G388" s="714"/>
      <c r="H388" s="714"/>
      <c r="I388" s="714"/>
      <c r="J388" s="714"/>
      <c r="K388" s="714"/>
      <c r="L388" s="714"/>
      <c r="M388" s="714"/>
    </row>
    <row r="389" spans="1:13" ht="13.15" x14ac:dyDescent="0.35">
      <c r="A389" s="714"/>
      <c r="B389" s="722" t="s">
        <v>141</v>
      </c>
      <c r="C389" s="714"/>
      <c r="D389" s="714"/>
      <c r="E389" s="714"/>
      <c r="F389" s="714"/>
      <c r="G389" s="714"/>
      <c r="H389" s="714"/>
      <c r="I389" s="714"/>
      <c r="J389" s="714"/>
      <c r="K389" s="714"/>
      <c r="L389" s="714"/>
      <c r="M389" s="714"/>
    </row>
    <row r="390" spans="1:13" x14ac:dyDescent="0.35">
      <c r="A390" s="714"/>
      <c r="B390" s="714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x14ac:dyDescent="0.35">
      <c r="A391" s="714"/>
      <c r="B391" s="714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x14ac:dyDescent="0.35">
      <c r="A392" s="714"/>
      <c r="B392" s="714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x14ac:dyDescent="0.35">
      <c r="A393" s="714"/>
      <c r="B393" s="714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x14ac:dyDescent="0.35">
      <c r="A394" s="714"/>
      <c r="B394" s="714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x14ac:dyDescent="0.35">
      <c r="A395" s="714"/>
      <c r="B395" s="714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x14ac:dyDescent="0.35">
      <c r="A396" s="714"/>
      <c r="B396" s="714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x14ac:dyDescent="0.35">
      <c r="A397" s="714"/>
      <c r="B397" s="714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x14ac:dyDescent="0.35">
      <c r="A398" s="714"/>
      <c r="B398" s="714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x14ac:dyDescent="0.35">
      <c r="A399" s="714"/>
      <c r="B399" s="714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x14ac:dyDescent="0.35">
      <c r="A400" s="714"/>
      <c r="B400" s="714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x14ac:dyDescent="0.35">
      <c r="A401" s="714"/>
      <c r="B401" s="714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x14ac:dyDescent="0.35">
      <c r="A402" s="714"/>
      <c r="B402" s="714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x14ac:dyDescent="0.35">
      <c r="A403" s="714"/>
      <c r="B403" s="714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x14ac:dyDescent="0.35">
      <c r="A404" s="714"/>
      <c r="B404" s="714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x14ac:dyDescent="0.35">
      <c r="A405" s="714"/>
      <c r="B405" s="714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x14ac:dyDescent="0.35">
      <c r="A406" s="714"/>
      <c r="B406" s="714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x14ac:dyDescent="0.35">
      <c r="A407" s="714"/>
      <c r="B407" s="714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x14ac:dyDescent="0.35">
      <c r="A408" s="714"/>
      <c r="B408" s="714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x14ac:dyDescent="0.35">
      <c r="A409" s="714"/>
      <c r="B409" s="714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x14ac:dyDescent="0.35">
      <c r="A410" s="714"/>
      <c r="B410" s="714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x14ac:dyDescent="0.35">
      <c r="A411" s="714"/>
      <c r="B411" s="714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x14ac:dyDescent="0.35">
      <c r="A412" s="714"/>
      <c r="B412" s="714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x14ac:dyDescent="0.35">
      <c r="A413" s="714"/>
      <c r="B413" s="714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x14ac:dyDescent="0.35">
      <c r="A414" s="714"/>
      <c r="B414" s="714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x14ac:dyDescent="0.35">
      <c r="A415" s="714"/>
      <c r="B415" s="714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x14ac:dyDescent="0.35">
      <c r="A416" s="714"/>
      <c r="B416" s="714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x14ac:dyDescent="0.35">
      <c r="A417" s="714"/>
      <c r="B417" s="714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x14ac:dyDescent="0.35">
      <c r="A418" s="714"/>
      <c r="B418" s="714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x14ac:dyDescent="0.35">
      <c r="A419" s="714"/>
      <c r="B419" s="714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x14ac:dyDescent="0.35">
      <c r="A420" s="714"/>
      <c r="B420" s="714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x14ac:dyDescent="0.35">
      <c r="A421" s="714"/>
      <c r="B421" s="714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x14ac:dyDescent="0.35">
      <c r="A422" s="714"/>
      <c r="B422" s="714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3.15" x14ac:dyDescent="0.35">
      <c r="A423" s="714"/>
      <c r="B423" s="719" t="s">
        <v>143</v>
      </c>
      <c r="C423" s="714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3.5" thickBot="1" x14ac:dyDescent="0.4">
      <c r="A424" s="719" t="s">
        <v>206</v>
      </c>
      <c r="B424" s="714"/>
      <c r="C424" s="714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3.5" thickTop="1" x14ac:dyDescent="0.35">
      <c r="A425" s="722" t="s">
        <v>207</v>
      </c>
      <c r="B425" s="722"/>
      <c r="C425" s="722"/>
      <c r="D425" s="722"/>
      <c r="E425" s="722"/>
      <c r="F425" s="722"/>
      <c r="G425" s="722"/>
      <c r="H425" s="722"/>
      <c r="I425" s="722"/>
      <c r="J425" s="722"/>
      <c r="K425" s="722"/>
      <c r="L425" s="722"/>
      <c r="M425" s="722"/>
    </row>
    <row r="426" spans="1:13" ht="13.15" x14ac:dyDescent="0.35">
      <c r="A426" s="714"/>
      <c r="B426" s="722" t="s">
        <v>141</v>
      </c>
      <c r="C426" s="722"/>
      <c r="D426" s="722"/>
      <c r="E426" s="722"/>
      <c r="F426" s="722"/>
      <c r="G426" s="722"/>
      <c r="H426" s="722"/>
      <c r="I426" s="722"/>
      <c r="J426" s="722"/>
      <c r="K426" s="722"/>
      <c r="L426" s="722"/>
      <c r="M426" s="722"/>
    </row>
    <row r="427" spans="1:13" ht="12.75" customHeight="1" x14ac:dyDescent="0.35">
      <c r="A427" s="714"/>
      <c r="B427" s="714"/>
    </row>
    <row r="428" spans="1:13" x14ac:dyDescent="0.35">
      <c r="A428" s="714"/>
      <c r="B428" s="714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x14ac:dyDescent="0.35">
      <c r="A429" s="714"/>
      <c r="B429" s="714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x14ac:dyDescent="0.35">
      <c r="A430" s="714"/>
      <c r="B430" s="714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x14ac:dyDescent="0.35">
      <c r="A431" s="714"/>
      <c r="B431" s="714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x14ac:dyDescent="0.35">
      <c r="A432" s="714"/>
      <c r="B432" s="714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x14ac:dyDescent="0.35">
      <c r="A433" s="714"/>
      <c r="B433" s="714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x14ac:dyDescent="0.35">
      <c r="A434" s="714"/>
      <c r="B434" s="714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3.15" x14ac:dyDescent="0.35">
      <c r="A435" s="714"/>
      <c r="B435" s="719" t="s">
        <v>143</v>
      </c>
      <c r="C435" s="719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3.5" thickBot="1" x14ac:dyDescent="0.4">
      <c r="A436" s="719" t="s">
        <v>208</v>
      </c>
      <c r="B436" s="719"/>
      <c r="C436" s="719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3.5" thickTop="1" x14ac:dyDescent="0.35">
      <c r="A437" s="722" t="s">
        <v>209</v>
      </c>
      <c r="B437" s="714"/>
      <c r="C437" s="714"/>
      <c r="D437" s="714"/>
      <c r="E437" s="714"/>
      <c r="F437" s="714"/>
      <c r="G437" s="714"/>
      <c r="H437" s="714"/>
      <c r="I437" s="714"/>
      <c r="J437" s="714"/>
      <c r="K437" s="714"/>
      <c r="L437" s="714"/>
      <c r="M437" s="714"/>
    </row>
    <row r="438" spans="1:13" ht="13.15" x14ac:dyDescent="0.35">
      <c r="A438" s="714"/>
      <c r="B438" s="722" t="s">
        <v>141</v>
      </c>
      <c r="C438" s="714"/>
      <c r="D438" s="714"/>
      <c r="E438" s="714"/>
      <c r="F438" s="714"/>
      <c r="G438" s="714"/>
      <c r="H438" s="714"/>
      <c r="I438" s="714"/>
      <c r="J438" s="714"/>
      <c r="K438" s="714"/>
      <c r="L438" s="714"/>
      <c r="M438" s="714"/>
    </row>
    <row r="439" spans="1:13" x14ac:dyDescent="0.35">
      <c r="A439" s="714"/>
      <c r="B439" s="714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x14ac:dyDescent="0.35">
      <c r="A440" s="714"/>
      <c r="B440" s="714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x14ac:dyDescent="0.35">
      <c r="A441" s="714"/>
      <c r="B441" s="714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x14ac:dyDescent="0.35">
      <c r="A442" s="714"/>
      <c r="B442" s="714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x14ac:dyDescent="0.35">
      <c r="A443" s="714"/>
      <c r="B443" s="714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x14ac:dyDescent="0.35">
      <c r="A444" s="714"/>
      <c r="B444" s="714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x14ac:dyDescent="0.35">
      <c r="A445" s="714"/>
      <c r="B445" s="714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x14ac:dyDescent="0.35">
      <c r="A446" s="714"/>
      <c r="B446" s="714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x14ac:dyDescent="0.35">
      <c r="A447" s="714"/>
      <c r="B447" s="714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x14ac:dyDescent="0.35">
      <c r="A448" s="714"/>
      <c r="B448" s="714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x14ac:dyDescent="0.35">
      <c r="A449" s="714"/>
      <c r="B449" s="714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x14ac:dyDescent="0.35">
      <c r="A450" s="714"/>
      <c r="B450" s="714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x14ac:dyDescent="0.35">
      <c r="A451" s="714"/>
      <c r="B451" s="714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x14ac:dyDescent="0.35">
      <c r="A452" s="714"/>
      <c r="B452" s="714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x14ac:dyDescent="0.35">
      <c r="A453" s="714"/>
      <c r="B453" s="714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x14ac:dyDescent="0.35">
      <c r="A454" s="714"/>
      <c r="B454" s="714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x14ac:dyDescent="0.35">
      <c r="A455" s="714"/>
      <c r="B455" s="714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x14ac:dyDescent="0.35">
      <c r="A456" s="714"/>
      <c r="B456" s="714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x14ac:dyDescent="0.35">
      <c r="A457" s="714"/>
      <c r="B457" s="714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x14ac:dyDescent="0.35">
      <c r="A458" s="714"/>
      <c r="B458" s="714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x14ac:dyDescent="0.35">
      <c r="A459" s="714"/>
      <c r="B459" s="714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x14ac:dyDescent="0.35">
      <c r="A460" s="714"/>
      <c r="B460" s="714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x14ac:dyDescent="0.35">
      <c r="A461" s="714"/>
      <c r="B461" s="714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x14ac:dyDescent="0.35">
      <c r="A462" s="714"/>
      <c r="B462" s="714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x14ac:dyDescent="0.35">
      <c r="A463" s="714"/>
      <c r="B463" s="714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x14ac:dyDescent="0.35">
      <c r="A464" s="714"/>
      <c r="B464" s="714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x14ac:dyDescent="0.35">
      <c r="A465" s="714"/>
      <c r="B465" s="714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x14ac:dyDescent="0.35">
      <c r="A466" s="714"/>
      <c r="B466" s="714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x14ac:dyDescent="0.35">
      <c r="A467" s="714"/>
      <c r="B467" s="714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x14ac:dyDescent="0.35">
      <c r="A468" s="714"/>
      <c r="B468" s="714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x14ac:dyDescent="0.35">
      <c r="A469" s="714"/>
      <c r="B469" s="714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x14ac:dyDescent="0.35">
      <c r="A470" s="714"/>
      <c r="B470" s="714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x14ac:dyDescent="0.35">
      <c r="A471" s="714"/>
      <c r="B471" s="714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x14ac:dyDescent="0.35">
      <c r="A472" s="714"/>
      <c r="B472" s="714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x14ac:dyDescent="0.35">
      <c r="A473" s="714"/>
      <c r="B473" s="714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3.15" x14ac:dyDescent="0.35">
      <c r="A474" s="714"/>
      <c r="B474" s="719" t="s">
        <v>143</v>
      </c>
      <c r="C474" s="714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3.5" thickBot="1" x14ac:dyDescent="0.4">
      <c r="A475" s="719" t="s">
        <v>211</v>
      </c>
      <c r="B475" s="714"/>
      <c r="C475" s="714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3.5" thickTop="1" x14ac:dyDescent="0.35">
      <c r="A476" s="722" t="s">
        <v>212</v>
      </c>
      <c r="B476" s="714"/>
      <c r="C476" s="714"/>
      <c r="D476" s="714"/>
      <c r="E476" s="714"/>
      <c r="F476" s="714"/>
      <c r="G476" s="714"/>
      <c r="H476" s="714"/>
      <c r="I476" s="714"/>
      <c r="J476" s="714"/>
      <c r="K476" s="714"/>
      <c r="L476" s="714"/>
      <c r="M476" s="714"/>
    </row>
    <row r="477" spans="1:13" ht="13.15" x14ac:dyDescent="0.35">
      <c r="A477" s="714"/>
      <c r="B477" s="722" t="s">
        <v>141</v>
      </c>
      <c r="C477" s="714"/>
      <c r="D477" s="714"/>
      <c r="E477" s="714"/>
      <c r="F477" s="714"/>
      <c r="G477" s="714"/>
      <c r="H477" s="714"/>
      <c r="I477" s="714"/>
      <c r="J477" s="714"/>
      <c r="K477" s="714"/>
      <c r="L477" s="714"/>
      <c r="M477" s="714"/>
    </row>
    <row r="478" spans="1:13" x14ac:dyDescent="0.35">
      <c r="A478" s="714"/>
      <c r="B478" s="714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x14ac:dyDescent="0.35">
      <c r="A479" s="714"/>
      <c r="B479" s="714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x14ac:dyDescent="0.35">
      <c r="A480" s="714"/>
      <c r="B480" s="714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x14ac:dyDescent="0.35">
      <c r="A481" s="714"/>
      <c r="B481" s="714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x14ac:dyDescent="0.35">
      <c r="A482" s="714"/>
      <c r="B482" s="714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x14ac:dyDescent="0.35">
      <c r="A483" s="714"/>
      <c r="B483" s="714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x14ac:dyDescent="0.35">
      <c r="A484" s="714"/>
      <c r="B484" s="714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x14ac:dyDescent="0.35">
      <c r="A485" s="714"/>
      <c r="B485" s="714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x14ac:dyDescent="0.35">
      <c r="A486" s="714"/>
      <c r="B486" s="714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x14ac:dyDescent="0.35">
      <c r="A487" s="714"/>
      <c r="B487" s="714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x14ac:dyDescent="0.35">
      <c r="A488" s="714"/>
      <c r="B488" s="714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x14ac:dyDescent="0.35">
      <c r="A489" s="714"/>
      <c r="B489" s="714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x14ac:dyDescent="0.35">
      <c r="A490" s="714"/>
      <c r="B490" s="714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x14ac:dyDescent="0.35">
      <c r="A491" s="714"/>
      <c r="B491" s="714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x14ac:dyDescent="0.35">
      <c r="A492" s="714"/>
      <c r="B492" s="714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x14ac:dyDescent="0.35">
      <c r="A493" s="714"/>
      <c r="B493" s="714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x14ac:dyDescent="0.35">
      <c r="A494" s="714"/>
      <c r="B494" s="714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x14ac:dyDescent="0.35">
      <c r="A495" s="714"/>
      <c r="B495" s="714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x14ac:dyDescent="0.35">
      <c r="A496" s="714"/>
      <c r="B496" s="714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x14ac:dyDescent="0.35">
      <c r="A497" s="714"/>
      <c r="B497" s="714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x14ac:dyDescent="0.35">
      <c r="A498" s="714"/>
      <c r="B498" s="714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x14ac:dyDescent="0.35">
      <c r="A499" s="714"/>
      <c r="B499" s="714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x14ac:dyDescent="0.35">
      <c r="A500" s="714"/>
      <c r="B500" s="714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x14ac:dyDescent="0.35">
      <c r="A501" s="714"/>
      <c r="B501" s="714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x14ac:dyDescent="0.35">
      <c r="A502" s="714"/>
      <c r="B502" s="714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x14ac:dyDescent="0.35">
      <c r="A503" s="714"/>
      <c r="B503" s="714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x14ac:dyDescent="0.35">
      <c r="A504" s="714"/>
      <c r="B504" s="714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x14ac:dyDescent="0.35">
      <c r="A505" s="714"/>
      <c r="B505" s="714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x14ac:dyDescent="0.35">
      <c r="A506" s="714"/>
      <c r="B506" s="714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x14ac:dyDescent="0.35">
      <c r="A507" s="714"/>
      <c r="B507" s="714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3.15" x14ac:dyDescent="0.35">
      <c r="A508" s="714"/>
      <c r="B508" s="719" t="s">
        <v>143</v>
      </c>
      <c r="C508" s="714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3.5" thickBot="1" x14ac:dyDescent="0.4">
      <c r="A509" s="719" t="s">
        <v>214</v>
      </c>
      <c r="B509" s="714"/>
      <c r="C509" s="714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3.5" thickTop="1" x14ac:dyDescent="0.35">
      <c r="A510" s="722" t="s">
        <v>215</v>
      </c>
      <c r="B510" s="714"/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  <c r="M510" s="714"/>
    </row>
    <row r="511" spans="1:13" ht="13.15" x14ac:dyDescent="0.35">
      <c r="A511" s="714"/>
      <c r="B511" s="722" t="s">
        <v>141</v>
      </c>
      <c r="C511" s="714"/>
      <c r="D511" s="714"/>
      <c r="E511" s="714"/>
      <c r="F511" s="714"/>
      <c r="G511" s="714"/>
      <c r="H511" s="714"/>
      <c r="I511" s="714"/>
      <c r="J511" s="714"/>
      <c r="K511" s="714"/>
      <c r="L511" s="714"/>
      <c r="M511" s="714"/>
    </row>
    <row r="512" spans="1:13" x14ac:dyDescent="0.35">
      <c r="A512" s="714"/>
      <c r="B512" s="714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x14ac:dyDescent="0.35">
      <c r="A513" s="714"/>
      <c r="B513" s="714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x14ac:dyDescent="0.35">
      <c r="A514" s="714"/>
      <c r="B514" s="714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x14ac:dyDescent="0.35">
      <c r="A515" s="714"/>
      <c r="B515" s="714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x14ac:dyDescent="0.35">
      <c r="A516" s="714"/>
      <c r="B516" s="714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x14ac:dyDescent="0.35">
      <c r="A517" s="714"/>
      <c r="B517" s="714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x14ac:dyDescent="0.35">
      <c r="A518" s="714"/>
      <c r="B518" s="714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x14ac:dyDescent="0.35">
      <c r="A519" s="714"/>
      <c r="B519" s="714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x14ac:dyDescent="0.35">
      <c r="A520" s="714"/>
      <c r="B520" s="714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x14ac:dyDescent="0.35">
      <c r="A521" s="714"/>
      <c r="B521" s="714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x14ac:dyDescent="0.35">
      <c r="A522" s="714"/>
      <c r="B522" s="714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x14ac:dyDescent="0.35">
      <c r="A523" s="714"/>
      <c r="B523" s="714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x14ac:dyDescent="0.35">
      <c r="A524" s="714"/>
      <c r="B524" s="714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x14ac:dyDescent="0.35">
      <c r="A525" s="714"/>
      <c r="B525" s="714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x14ac:dyDescent="0.35">
      <c r="A526" s="714"/>
      <c r="B526" s="714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x14ac:dyDescent="0.35">
      <c r="A527" s="714"/>
      <c r="B527" s="714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x14ac:dyDescent="0.35">
      <c r="A528" s="714"/>
      <c r="B528" s="714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x14ac:dyDescent="0.35">
      <c r="A529" s="714"/>
      <c r="B529" s="714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x14ac:dyDescent="0.35">
      <c r="A530" s="714"/>
      <c r="B530" s="714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x14ac:dyDescent="0.35">
      <c r="A531" s="714"/>
      <c r="B531" s="714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x14ac:dyDescent="0.35">
      <c r="A532" s="714"/>
      <c r="B532" s="714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x14ac:dyDescent="0.35">
      <c r="A533" s="714"/>
      <c r="B533" s="714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x14ac:dyDescent="0.35">
      <c r="A534" s="714"/>
      <c r="B534" s="714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x14ac:dyDescent="0.35">
      <c r="A535" s="714"/>
      <c r="B535" s="714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x14ac:dyDescent="0.35">
      <c r="A536" s="714"/>
      <c r="B536" s="714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x14ac:dyDescent="0.35">
      <c r="A537" s="714"/>
      <c r="B537" s="714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x14ac:dyDescent="0.35">
      <c r="A538" s="714"/>
      <c r="B538" s="714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>
        <v>39250</v>
      </c>
      <c r="M538" s="53">
        <f t="shared" si="37"/>
        <v>30750</v>
      </c>
    </row>
    <row r="539" spans="1:13" x14ac:dyDescent="0.35">
      <c r="A539" s="714"/>
      <c r="B539" s="714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x14ac:dyDescent="0.35">
      <c r="A540" s="714"/>
      <c r="B540" s="714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x14ac:dyDescent="0.35">
      <c r="A541" s="714"/>
      <c r="B541" s="714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x14ac:dyDescent="0.35">
      <c r="A542" s="714"/>
      <c r="B542" s="714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x14ac:dyDescent="0.35">
      <c r="A543" s="714"/>
      <c r="B543" s="714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x14ac:dyDescent="0.35">
      <c r="A544" s="714"/>
      <c r="B544" s="714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3.15" x14ac:dyDescent="0.35">
      <c r="A545" s="714"/>
      <c r="B545" s="719" t="s">
        <v>143</v>
      </c>
      <c r="C545" s="714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39250</v>
      </c>
      <c r="M545" s="54">
        <f>SUM(M512:M544)</f>
        <v>671954</v>
      </c>
    </row>
    <row r="546" spans="1:13" ht="13.5" thickBot="1" x14ac:dyDescent="0.4">
      <c r="A546" s="719" t="s">
        <v>219</v>
      </c>
      <c r="B546" s="714"/>
      <c r="C546" s="714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-39250</v>
      </c>
      <c r="M546" s="54">
        <f>-M545</f>
        <v>-671954</v>
      </c>
    </row>
    <row r="547" spans="1:13" ht="13.5" thickTop="1" x14ac:dyDescent="0.35">
      <c r="A547" s="722" t="s">
        <v>220</v>
      </c>
      <c r="B547" s="714"/>
      <c r="C547" s="714"/>
      <c r="D547" s="714"/>
      <c r="E547" s="714"/>
      <c r="F547" s="714"/>
      <c r="G547" s="714"/>
      <c r="H547" s="714"/>
      <c r="I547" s="714"/>
      <c r="J547" s="714"/>
      <c r="K547" s="714"/>
      <c r="L547" s="714"/>
      <c r="M547" s="714"/>
    </row>
    <row r="548" spans="1:13" ht="13.15" x14ac:dyDescent="0.35">
      <c r="A548" s="714"/>
      <c r="B548" s="722" t="s">
        <v>141</v>
      </c>
      <c r="C548" s="714"/>
      <c r="D548" s="714"/>
      <c r="E548" s="714"/>
      <c r="F548" s="714"/>
      <c r="G548" s="714"/>
      <c r="H548" s="714"/>
      <c r="I548" s="714"/>
      <c r="J548" s="714"/>
      <c r="K548" s="714"/>
      <c r="L548" s="714"/>
      <c r="M548" s="714"/>
    </row>
    <row r="549" spans="1:13" x14ac:dyDescent="0.35">
      <c r="A549" s="714"/>
      <c r="B549" s="714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x14ac:dyDescent="0.35">
      <c r="A550" s="714"/>
      <c r="B550" s="714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x14ac:dyDescent="0.35">
      <c r="A551" s="714"/>
      <c r="B551" s="714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x14ac:dyDescent="0.35">
      <c r="A552" s="714"/>
      <c r="B552" s="714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x14ac:dyDescent="0.35">
      <c r="A553" s="714"/>
      <c r="B553" s="714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x14ac:dyDescent="0.35">
      <c r="A554" s="714"/>
      <c r="B554" s="714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x14ac:dyDescent="0.35">
      <c r="A555" s="714"/>
      <c r="B555" s="714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x14ac:dyDescent="0.35">
      <c r="A556" s="714"/>
      <c r="B556" s="714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x14ac:dyDescent="0.35">
      <c r="A557" s="714"/>
      <c r="B557" s="714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x14ac:dyDescent="0.35">
      <c r="A558" s="714"/>
      <c r="B558" s="714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x14ac:dyDescent="0.35">
      <c r="A559" s="714"/>
      <c r="B559" s="714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x14ac:dyDescent="0.35">
      <c r="A560" s="714"/>
      <c r="B560" s="714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x14ac:dyDescent="0.35">
      <c r="A561" s="714"/>
      <c r="B561" s="714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x14ac:dyDescent="0.35">
      <c r="A562" s="714"/>
      <c r="B562" s="714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x14ac:dyDescent="0.35">
      <c r="A563" s="714"/>
      <c r="B563" s="714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x14ac:dyDescent="0.35">
      <c r="A564" s="714"/>
      <c r="B564" s="714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x14ac:dyDescent="0.35">
      <c r="A565" s="714"/>
      <c r="B565" s="714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x14ac:dyDescent="0.35">
      <c r="A566" s="714"/>
      <c r="B566" s="714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x14ac:dyDescent="0.35">
      <c r="A567" s="714"/>
      <c r="B567" s="714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x14ac:dyDescent="0.35">
      <c r="A568" s="714"/>
      <c r="B568" s="714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3.15" x14ac:dyDescent="0.35">
      <c r="A569" s="714"/>
      <c r="B569" s="719" t="s">
        <v>143</v>
      </c>
      <c r="C569" s="714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3.5" thickBot="1" x14ac:dyDescent="0.4">
      <c r="A570" s="719" t="s">
        <v>221</v>
      </c>
      <c r="B570" s="714"/>
      <c r="C570" s="714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3.5" thickTop="1" x14ac:dyDescent="0.35">
      <c r="A571" s="722" t="s">
        <v>222</v>
      </c>
      <c r="B571" s="714"/>
      <c r="C571" s="714"/>
      <c r="D571" s="714"/>
      <c r="E571" s="714"/>
      <c r="F571" s="714"/>
      <c r="G571" s="714"/>
      <c r="H571" s="714"/>
      <c r="I571" s="714"/>
      <c r="J571" s="714"/>
      <c r="K571" s="714"/>
      <c r="L571" s="714"/>
      <c r="M571" s="714"/>
    </row>
    <row r="572" spans="1:13" ht="13.15" x14ac:dyDescent="0.35">
      <c r="A572" s="714"/>
      <c r="B572" s="722" t="s">
        <v>141</v>
      </c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  <c r="M572" s="714"/>
    </row>
    <row r="573" spans="1:13" ht="12.75" customHeight="1" x14ac:dyDescent="0.35">
      <c r="A573" s="714"/>
      <c r="B573" s="714"/>
    </row>
    <row r="574" spans="1:13" x14ac:dyDescent="0.35">
      <c r="A574" s="714"/>
      <c r="B574" s="714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5">
      <c r="A575" s="714"/>
      <c r="B575" s="714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5">
      <c r="A576" s="714"/>
      <c r="B576" s="714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5">
      <c r="A577" s="714"/>
      <c r="B577" s="714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5">
      <c r="A578" s="714"/>
      <c r="B578" s="719" t="s">
        <v>143</v>
      </c>
      <c r="C578" s="714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4">
      <c r="A579" s="719" t="s">
        <v>223</v>
      </c>
      <c r="B579" s="714"/>
      <c r="C579" s="714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5">
      <c r="A580" s="722" t="s">
        <v>224</v>
      </c>
      <c r="B580" s="714"/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  <c r="M580" s="714"/>
    </row>
    <row r="581" spans="1:13" ht="12.75" customHeight="1" x14ac:dyDescent="0.35">
      <c r="A581" s="714"/>
      <c r="B581" s="722" t="s">
        <v>141</v>
      </c>
      <c r="C581" s="714"/>
      <c r="D581" s="714"/>
      <c r="E581" s="714"/>
      <c r="F581" s="714"/>
      <c r="G581" s="714"/>
      <c r="H581" s="714"/>
      <c r="I581" s="714"/>
      <c r="J581" s="714"/>
      <c r="K581" s="714"/>
      <c r="L581" s="714"/>
      <c r="M581" s="714"/>
    </row>
    <row r="582" spans="1:13" ht="12.75" customHeight="1" x14ac:dyDescent="0.35">
      <c r="A582" s="714"/>
      <c r="B582" s="714"/>
    </row>
    <row r="583" spans="1:13" ht="12.75" customHeight="1" x14ac:dyDescent="0.35">
      <c r="A583" s="714"/>
      <c r="B583" s="714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5">
      <c r="A584" s="714"/>
      <c r="B584" s="714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5">
      <c r="A585" s="714"/>
      <c r="B585" s="719" t="s">
        <v>143</v>
      </c>
      <c r="C585" s="714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4">
      <c r="A586" s="719" t="s">
        <v>225</v>
      </c>
      <c r="B586" s="714"/>
      <c r="C586" s="714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5">
      <c r="A587" s="714"/>
      <c r="B587" s="722" t="s">
        <v>141</v>
      </c>
      <c r="C587" s="714"/>
      <c r="D587" s="714"/>
      <c r="E587" s="714"/>
      <c r="F587" s="714"/>
      <c r="G587" s="714"/>
      <c r="H587" s="714"/>
      <c r="I587" s="714"/>
      <c r="J587" s="714"/>
      <c r="K587" s="714"/>
      <c r="L587" s="714"/>
      <c r="M587" s="714"/>
    </row>
    <row r="588" spans="1:13" ht="12.75" customHeight="1" x14ac:dyDescent="0.35">
      <c r="A588" s="714"/>
      <c r="B588" s="714"/>
    </row>
    <row r="589" spans="1:13" ht="12.75" customHeight="1" x14ac:dyDescent="0.35">
      <c r="A589" s="714"/>
      <c r="B589" s="714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5">
      <c r="A590" s="714"/>
      <c r="B590" s="714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5">
      <c r="A591" s="714"/>
      <c r="B591" s="714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5">
      <c r="A592" s="714"/>
      <c r="B592" s="714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5">
      <c r="A593" s="714"/>
      <c r="B593" s="719" t="s">
        <v>143</v>
      </c>
      <c r="C593" s="714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4">
      <c r="A594" s="719" t="s">
        <v>226</v>
      </c>
      <c r="B594" s="714"/>
      <c r="C594" s="714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5">
      <c r="A595" s="722" t="s">
        <v>227</v>
      </c>
      <c r="B595" s="714"/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  <c r="M595" s="714"/>
    </row>
    <row r="596" spans="1:13" ht="12.75" customHeight="1" x14ac:dyDescent="0.35">
      <c r="A596" s="714"/>
      <c r="B596" s="722" t="s">
        <v>141</v>
      </c>
      <c r="C596" s="714"/>
      <c r="D596" s="714"/>
      <c r="E596" s="714"/>
      <c r="F596" s="714"/>
      <c r="G596" s="714"/>
      <c r="H596" s="714"/>
      <c r="I596" s="714"/>
      <c r="J596" s="714"/>
      <c r="K596" s="714"/>
      <c r="L596" s="714"/>
      <c r="M596" s="714"/>
    </row>
    <row r="597" spans="1:13" ht="12.75" customHeight="1" x14ac:dyDescent="0.35">
      <c r="A597" s="714"/>
      <c r="B597" s="714"/>
    </row>
    <row r="598" spans="1:13" ht="12.75" customHeight="1" x14ac:dyDescent="0.35">
      <c r="A598" s="714"/>
      <c r="B598" s="714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5">
      <c r="A599" s="714"/>
      <c r="B599" s="714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5">
      <c r="A600" s="714"/>
      <c r="B600" s="714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5">
      <c r="A601" s="714"/>
      <c r="B601" s="714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5">
      <c r="A602" s="714"/>
      <c r="B602" s="719" t="s">
        <v>143</v>
      </c>
      <c r="C602" s="714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4">
      <c r="A603" s="719" t="s">
        <v>228</v>
      </c>
      <c r="B603" s="714"/>
      <c r="C603" s="714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5">
      <c r="A604" s="722" t="s">
        <v>229</v>
      </c>
      <c r="B604" s="714"/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  <c r="M604" s="714"/>
    </row>
    <row r="605" spans="1:13" ht="12.75" customHeight="1" x14ac:dyDescent="0.35">
      <c r="A605" s="714"/>
      <c r="B605" s="722" t="s">
        <v>141</v>
      </c>
      <c r="C605" s="714"/>
      <c r="D605" s="714"/>
      <c r="E605" s="714"/>
      <c r="F605" s="714"/>
      <c r="G605" s="714"/>
      <c r="H605" s="714"/>
      <c r="I605" s="714"/>
      <c r="J605" s="714"/>
      <c r="K605" s="714"/>
      <c r="L605" s="714"/>
      <c r="M605" s="714"/>
    </row>
    <row r="606" spans="1:13" ht="12.75" customHeight="1" x14ac:dyDescent="0.35">
      <c r="A606" s="714"/>
      <c r="B606" s="714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5">
      <c r="A607" s="714"/>
      <c r="B607" s="714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5">
      <c r="A608" s="714"/>
      <c r="B608" s="714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5">
      <c r="A609" s="714"/>
      <c r="B609" s="714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5">
      <c r="A610" s="714"/>
      <c r="B610" s="714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5">
      <c r="A611" s="714"/>
      <c r="B611" s="719" t="s">
        <v>143</v>
      </c>
      <c r="C611" s="714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4">
      <c r="A612" s="719" t="s">
        <v>230</v>
      </c>
      <c r="B612" s="714"/>
      <c r="C612" s="714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5">
      <c r="A613" s="722" t="s">
        <v>231</v>
      </c>
      <c r="B613" s="714"/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  <c r="M613" s="714"/>
    </row>
    <row r="614" spans="1:13" ht="12.75" customHeight="1" x14ac:dyDescent="0.35">
      <c r="A614" s="714"/>
      <c r="B614" s="722" t="s">
        <v>141</v>
      </c>
      <c r="C614" s="714"/>
      <c r="D614" s="714"/>
      <c r="E614" s="714"/>
      <c r="F614" s="714"/>
      <c r="G614" s="714"/>
      <c r="H614" s="714"/>
      <c r="I614" s="714"/>
      <c r="J614" s="714"/>
      <c r="K614" s="714"/>
      <c r="L614" s="714"/>
      <c r="M614" s="714"/>
    </row>
    <row r="615" spans="1:13" ht="12.75" customHeight="1" x14ac:dyDescent="0.35">
      <c r="A615" s="714"/>
      <c r="B615" s="714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5">
      <c r="A616" s="714"/>
      <c r="B616" s="714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>
        <v>1750</v>
      </c>
      <c r="M616" s="53">
        <f t="shared" si="51"/>
        <v>1450</v>
      </c>
    </row>
    <row r="617" spans="1:13" ht="12.75" customHeight="1" x14ac:dyDescent="0.35">
      <c r="A617" s="714"/>
      <c r="B617" s="714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5">
      <c r="A618" s="714"/>
      <c r="B618" s="714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5">
      <c r="A619" s="714"/>
      <c r="B619" s="714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5">
      <c r="A620" s="714"/>
      <c r="B620" s="714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5">
      <c r="A621" s="714"/>
      <c r="B621" s="714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5">
      <c r="A622" s="714"/>
      <c r="B622" s="714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5">
      <c r="A623" s="714"/>
      <c r="B623" s="714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>
        <v>1500</v>
      </c>
      <c r="M623" s="53">
        <f t="shared" si="51"/>
        <v>5000</v>
      </c>
    </row>
    <row r="624" spans="1:13" ht="12.75" customHeight="1" x14ac:dyDescent="0.35">
      <c r="A624" s="714"/>
      <c r="B624" s="714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>
        <v>45000</v>
      </c>
      <c r="M624" s="53">
        <f t="shared" si="51"/>
        <v>20000</v>
      </c>
    </row>
    <row r="625" spans="1:13" ht="12.75" customHeight="1" x14ac:dyDescent="0.35">
      <c r="A625" s="714"/>
      <c r="B625" s="714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>
        <v>2000</v>
      </c>
      <c r="M625" s="53">
        <f t="shared" si="51"/>
        <v>7000</v>
      </c>
    </row>
    <row r="626" spans="1:13" ht="12.75" customHeight="1" x14ac:dyDescent="0.35">
      <c r="A626" s="714"/>
      <c r="B626" s="719" t="s">
        <v>143</v>
      </c>
      <c r="C626" s="714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50250</v>
      </c>
      <c r="M626" s="54">
        <f>SUM(M615:M625)</f>
        <v>33450</v>
      </c>
    </row>
    <row r="627" spans="1:13" ht="12.75" customHeight="1" thickBot="1" x14ac:dyDescent="0.4">
      <c r="A627" s="719" t="s">
        <v>232</v>
      </c>
      <c r="B627" s="714"/>
      <c r="C627" s="714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-50250</v>
      </c>
      <c r="M627" s="55">
        <f>-M626</f>
        <v>-33450</v>
      </c>
    </row>
    <row r="628" spans="1:13" ht="12.75" customHeight="1" thickTop="1" x14ac:dyDescent="0.35">
      <c r="A628" s="722" t="s">
        <v>233</v>
      </c>
      <c r="B628" s="714"/>
      <c r="C628" s="714"/>
      <c r="D628" s="714"/>
      <c r="E628" s="714"/>
      <c r="F628" s="714"/>
      <c r="G628" s="714"/>
      <c r="H628" s="714"/>
      <c r="I628" s="714"/>
      <c r="J628" s="714"/>
      <c r="K628" s="714"/>
      <c r="L628" s="714"/>
      <c r="M628" s="714"/>
    </row>
    <row r="629" spans="1:13" ht="12.75" customHeight="1" x14ac:dyDescent="0.35">
      <c r="A629" s="714"/>
      <c r="B629" s="722" t="s">
        <v>141</v>
      </c>
      <c r="C629" s="714"/>
      <c r="D629" s="714"/>
      <c r="E629" s="714"/>
      <c r="F629" s="714"/>
      <c r="G629" s="714"/>
      <c r="H629" s="714"/>
      <c r="I629" s="714"/>
      <c r="J629" s="714"/>
      <c r="K629" s="714"/>
      <c r="L629" s="714"/>
      <c r="M629" s="714"/>
    </row>
    <row r="630" spans="1:13" ht="12.75" customHeight="1" x14ac:dyDescent="0.35">
      <c r="A630" s="714"/>
      <c r="B630" s="714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5">
      <c r="A631" s="714"/>
      <c r="B631" s="714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5">
      <c r="A632" s="714"/>
      <c r="B632" s="714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5">
      <c r="A633" s="714"/>
      <c r="B633" s="714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5">
      <c r="A634" s="714"/>
      <c r="B634" s="714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5">
      <c r="A635" s="714"/>
      <c r="B635" s="714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5">
      <c r="A636" s="714"/>
      <c r="B636" s="714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5">
      <c r="A637" s="714"/>
      <c r="B637" s="714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5">
      <c r="A638" s="714"/>
      <c r="B638" s="714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5">
      <c r="A639" s="714"/>
      <c r="B639" s="714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5">
      <c r="A640" s="714"/>
      <c r="B640" s="714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5">
      <c r="A641" s="714"/>
      <c r="B641" s="714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5">
      <c r="A642" s="714"/>
      <c r="B642" s="714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5">
      <c r="A643" s="714"/>
      <c r="B643" s="714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5">
      <c r="A644" s="714"/>
      <c r="B644" s="714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5">
      <c r="A645" s="714"/>
      <c r="B645" s="714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5">
      <c r="A646" s="714"/>
      <c r="B646" s="714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5">
      <c r="A647" s="714"/>
      <c r="B647" s="714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5">
      <c r="A648" s="714"/>
      <c r="B648" s="714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5">
      <c r="A649" s="714"/>
      <c r="B649" s="714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5">
      <c r="A650" s="714"/>
      <c r="B650" s="714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5">
      <c r="A651" s="714"/>
      <c r="B651" s="719" t="s">
        <v>143</v>
      </c>
      <c r="C651" s="714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4">
      <c r="A652" s="719" t="s">
        <v>234</v>
      </c>
      <c r="B652" s="714"/>
      <c r="C652" s="714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5">
      <c r="A653" s="722" t="s">
        <v>235</v>
      </c>
      <c r="B653" s="714"/>
      <c r="C653" s="714"/>
      <c r="D653" s="714"/>
      <c r="E653" s="714"/>
      <c r="F653" s="714"/>
      <c r="G653" s="714"/>
      <c r="H653" s="714"/>
      <c r="I653" s="714"/>
      <c r="J653" s="714"/>
      <c r="K653" s="714"/>
      <c r="L653" s="714"/>
      <c r="M653" s="714"/>
    </row>
    <row r="654" spans="1:13" ht="12.75" customHeight="1" x14ac:dyDescent="0.35">
      <c r="A654" s="714"/>
      <c r="B654" s="722" t="s">
        <v>141</v>
      </c>
      <c r="C654" s="714"/>
      <c r="D654" s="714"/>
      <c r="E654" s="714"/>
      <c r="F654" s="714"/>
      <c r="G654" s="714"/>
      <c r="H654" s="714"/>
      <c r="I654" s="714"/>
      <c r="J654" s="714"/>
      <c r="K654" s="714"/>
      <c r="L654" s="714"/>
      <c r="M654" s="714"/>
    </row>
    <row r="655" spans="1:13" ht="12.75" customHeight="1" x14ac:dyDescent="0.35">
      <c r="A655" s="714"/>
      <c r="B655" s="714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5">
      <c r="A656" s="714"/>
      <c r="B656" s="714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5">
      <c r="A657" s="714"/>
      <c r="B657" s="714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5">
      <c r="A658" s="714"/>
      <c r="B658" s="714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5">
      <c r="A659" s="714"/>
      <c r="B659" s="714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5">
      <c r="A660" s="714"/>
      <c r="B660" s="714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5">
      <c r="A661" s="714"/>
      <c r="B661" s="714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5">
      <c r="A662" s="714"/>
      <c r="B662" s="714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5">
      <c r="A663" s="714"/>
      <c r="B663" s="714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5">
      <c r="A664" s="714"/>
      <c r="B664" s="714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5">
      <c r="A665" s="714"/>
      <c r="B665" s="714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5">
      <c r="A666" s="714"/>
      <c r="B666" s="714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5">
      <c r="A667" s="714"/>
      <c r="B667" s="714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5">
      <c r="A668" s="714"/>
      <c r="B668" s="714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5">
      <c r="A669" s="714"/>
      <c r="B669" s="714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5">
      <c r="A670" s="714"/>
      <c r="B670" s="714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5">
      <c r="A671" s="714"/>
      <c r="B671" s="714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5">
      <c r="A672" s="714"/>
      <c r="B672" s="719" t="s">
        <v>143</v>
      </c>
      <c r="C672" s="714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4">
      <c r="A673" s="719" t="s">
        <v>236</v>
      </c>
      <c r="B673" s="714"/>
      <c r="C673" s="714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5">
      <c r="A674" s="722" t="s">
        <v>237</v>
      </c>
      <c r="B674" s="714"/>
      <c r="C674" s="714"/>
      <c r="D674" s="714"/>
      <c r="E674" s="714"/>
      <c r="F674" s="714"/>
      <c r="G674" s="714"/>
      <c r="H674" s="714"/>
      <c r="I674" s="714"/>
      <c r="J674" s="714"/>
      <c r="K674" s="714"/>
      <c r="L674" s="714"/>
      <c r="M674" s="714"/>
    </row>
    <row r="675" spans="1:13" ht="12.75" customHeight="1" x14ac:dyDescent="0.35">
      <c r="A675" s="714"/>
      <c r="B675" s="722" t="s">
        <v>141</v>
      </c>
      <c r="C675" s="714"/>
      <c r="D675" s="714"/>
      <c r="E675" s="714"/>
      <c r="F675" s="714"/>
      <c r="G675" s="714"/>
      <c r="H675" s="714"/>
      <c r="I675" s="714"/>
      <c r="J675" s="714"/>
      <c r="K675" s="714"/>
      <c r="L675" s="714"/>
      <c r="M675" s="714"/>
    </row>
    <row r="676" spans="1:13" ht="12.75" customHeight="1" x14ac:dyDescent="0.35">
      <c r="A676" s="714"/>
      <c r="B676" s="714"/>
    </row>
    <row r="677" spans="1:13" ht="12.75" customHeight="1" x14ac:dyDescent="0.35">
      <c r="A677" s="714"/>
      <c r="B677" s="714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5">
      <c r="A678" s="714"/>
      <c r="B678" s="714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5">
      <c r="A679" s="714"/>
      <c r="B679" s="719" t="s">
        <v>143</v>
      </c>
      <c r="C679" s="714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4">
      <c r="A680" s="719" t="s">
        <v>238</v>
      </c>
      <c r="B680" s="714"/>
      <c r="C680" s="714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5">
      <c r="A681" s="722" t="s">
        <v>239</v>
      </c>
      <c r="B681" s="714"/>
      <c r="C681" s="714"/>
      <c r="D681" s="714"/>
      <c r="E681" s="714"/>
      <c r="F681" s="714"/>
      <c r="G681" s="714"/>
      <c r="H681" s="714"/>
      <c r="I681" s="714"/>
      <c r="J681" s="714"/>
      <c r="K681" s="714"/>
      <c r="L681" s="714"/>
      <c r="M681" s="714"/>
    </row>
    <row r="682" spans="1:13" ht="12.75" customHeight="1" x14ac:dyDescent="0.35">
      <c r="A682" s="714"/>
      <c r="B682" s="722" t="s">
        <v>141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  <c r="M682" s="714"/>
    </row>
    <row r="683" spans="1:13" ht="12.75" customHeight="1" x14ac:dyDescent="0.35">
      <c r="A683" s="714"/>
      <c r="B683" s="714"/>
    </row>
    <row r="684" spans="1:13" ht="12.75" customHeight="1" x14ac:dyDescent="0.35">
      <c r="A684" s="714"/>
      <c r="B684" s="714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5">
      <c r="A685" s="714"/>
      <c r="B685" s="714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5">
      <c r="A686" s="714"/>
      <c r="B686" s="714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5">
      <c r="A687" s="714"/>
      <c r="B687" s="719" t="s">
        <v>143</v>
      </c>
      <c r="C687" s="714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4">
      <c r="A688" s="719" t="s">
        <v>240</v>
      </c>
      <c r="B688" s="714"/>
      <c r="C688" s="714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5">
      <c r="A689" s="722" t="s">
        <v>241</v>
      </c>
      <c r="B689" s="714"/>
      <c r="C689" s="714"/>
      <c r="D689" s="714"/>
      <c r="E689" s="714"/>
      <c r="F689" s="714"/>
      <c r="G689" s="714"/>
      <c r="H689" s="714"/>
      <c r="I689" s="714"/>
      <c r="J689" s="714"/>
      <c r="K689" s="714"/>
      <c r="L689" s="714"/>
      <c r="M689" s="714"/>
    </row>
    <row r="690" spans="1:13" ht="12.75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  <c r="M690" s="714"/>
    </row>
    <row r="691" spans="1:13" ht="12.75" customHeight="1" x14ac:dyDescent="0.35">
      <c r="A691" s="714"/>
      <c r="B691" s="714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5">
      <c r="A692" s="714"/>
      <c r="B692" s="714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5">
      <c r="A693" s="714"/>
      <c r="B693" s="714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5">
      <c r="A694" s="714"/>
      <c r="B694" s="714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5">
      <c r="A695" s="714"/>
      <c r="B695" s="719" t="s">
        <v>143</v>
      </c>
      <c r="C695" s="714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4">
      <c r="A696" s="719" t="s">
        <v>242</v>
      </c>
      <c r="B696" s="714"/>
      <c r="C696" s="714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5">
      <c r="A697" s="722" t="s">
        <v>243</v>
      </c>
      <c r="B697" s="714"/>
      <c r="C697" s="714"/>
      <c r="D697" s="714"/>
      <c r="E697" s="714"/>
      <c r="F697" s="714"/>
      <c r="G697" s="714"/>
      <c r="H697" s="714"/>
      <c r="I697" s="714"/>
      <c r="J697" s="714"/>
      <c r="K697" s="714"/>
      <c r="L697" s="714"/>
      <c r="M697" s="714"/>
    </row>
    <row r="698" spans="1:13" ht="12.75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  <c r="M698" s="714"/>
    </row>
    <row r="699" spans="1:13" ht="12.75" customHeight="1" x14ac:dyDescent="0.35">
      <c r="A699" s="714"/>
      <c r="B699" s="714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5">
      <c r="A700" s="714"/>
      <c r="B700" s="714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5">
      <c r="A701" s="714"/>
      <c r="B701" s="714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5">
      <c r="A702" s="714"/>
      <c r="B702" s="714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>
        <v>25000</v>
      </c>
      <c r="M702" s="53">
        <f>K702-L702</f>
        <v>125000</v>
      </c>
    </row>
    <row r="703" spans="1:13" ht="12.75" customHeight="1" x14ac:dyDescent="0.35">
      <c r="A703" s="714"/>
      <c r="B703" s="719" t="s">
        <v>143</v>
      </c>
      <c r="C703" s="714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25000</v>
      </c>
      <c r="M703" s="54">
        <f>SUM(M700:M702)</f>
        <v>125000</v>
      </c>
    </row>
    <row r="704" spans="1:13" ht="12.75" customHeight="1" thickBot="1" x14ac:dyDescent="0.4">
      <c r="A704" s="719" t="s">
        <v>244</v>
      </c>
      <c r="B704" s="714"/>
      <c r="C704" s="714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-25000</v>
      </c>
      <c r="M704" s="55">
        <f>-M703</f>
        <v>-125000</v>
      </c>
    </row>
    <row r="705" spans="1:13" ht="12.75" customHeight="1" thickTop="1" x14ac:dyDescent="0.35">
      <c r="A705" s="722" t="s">
        <v>245</v>
      </c>
      <c r="B705" s="714"/>
      <c r="C705" s="714"/>
      <c r="D705" s="714"/>
      <c r="E705" s="714"/>
      <c r="F705" s="714"/>
      <c r="G705" s="714"/>
      <c r="H705" s="714"/>
      <c r="I705" s="714"/>
      <c r="J705" s="714"/>
      <c r="K705" s="714"/>
      <c r="L705" s="714"/>
      <c r="M705" s="714"/>
    </row>
    <row r="706" spans="1:13" ht="12.75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  <c r="M706" s="714"/>
    </row>
    <row r="707" spans="1:13" ht="12.75" customHeight="1" x14ac:dyDescent="0.35">
      <c r="A707" s="714"/>
      <c r="B707" s="714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5">
      <c r="A708" s="714"/>
      <c r="B708" s="714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5">
      <c r="A709" s="714"/>
      <c r="B709" s="714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>
        <v>25000</v>
      </c>
      <c r="M709" s="53">
        <f t="shared" si="64"/>
        <v>45000</v>
      </c>
    </row>
    <row r="710" spans="1:13" ht="12.75" customHeight="1" x14ac:dyDescent="0.35">
      <c r="A710" s="714"/>
      <c r="B710" s="714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5">
      <c r="A711" s="714"/>
      <c r="B711" s="714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5">
      <c r="A712" s="714"/>
      <c r="B712" s="714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5">
      <c r="A713" s="714"/>
      <c r="B713" s="714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5">
      <c r="A714" s="714"/>
      <c r="B714" s="714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5">
      <c r="A715" s="714"/>
      <c r="B715" s="714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5">
      <c r="A716" s="714"/>
      <c r="B716" s="714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5">
      <c r="A717" s="714"/>
      <c r="B717" s="714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5">
      <c r="A718" s="714"/>
      <c r="B718" s="714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5">
      <c r="A719" s="714"/>
      <c r="B719" s="714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>
        <v>7000</v>
      </c>
      <c r="M719" s="53">
        <f t="shared" si="64"/>
        <v>3500</v>
      </c>
    </row>
    <row r="720" spans="1:13" ht="12.75" customHeight="1" x14ac:dyDescent="0.35">
      <c r="A720" s="714"/>
      <c r="B720" s="714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>
        <v>1500</v>
      </c>
      <c r="M720" s="53">
        <f t="shared" si="64"/>
        <v>0</v>
      </c>
    </row>
    <row r="721" spans="1:13" ht="12.75" customHeight="1" x14ac:dyDescent="0.35">
      <c r="A721" s="714"/>
      <c r="B721" s="714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>
        <v>7000</v>
      </c>
      <c r="M721" s="53">
        <f t="shared" si="64"/>
        <v>3000</v>
      </c>
    </row>
    <row r="722" spans="1:13" ht="12.75" customHeight="1" x14ac:dyDescent="0.35">
      <c r="A722" s="714"/>
      <c r="B722" s="719" t="s">
        <v>143</v>
      </c>
      <c r="C722" s="714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40500</v>
      </c>
      <c r="M722" s="54">
        <f>SUM(M707:M721)</f>
        <v>113946</v>
      </c>
    </row>
    <row r="723" spans="1:13" ht="12.75" customHeight="1" thickBot="1" x14ac:dyDescent="0.4">
      <c r="A723" s="719" t="s">
        <v>246</v>
      </c>
      <c r="B723" s="714"/>
      <c r="C723" s="714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-40500</v>
      </c>
      <c r="M723" s="55">
        <f>-M722</f>
        <v>-113946</v>
      </c>
    </row>
    <row r="724" spans="1:13" ht="12.75" customHeight="1" thickTop="1" x14ac:dyDescent="0.35">
      <c r="A724" s="722" t="s">
        <v>247</v>
      </c>
      <c r="B724" s="714"/>
      <c r="C724" s="714"/>
      <c r="D724" s="714"/>
      <c r="E724" s="714"/>
      <c r="F724" s="714"/>
      <c r="G724" s="714"/>
      <c r="H724" s="714"/>
      <c r="I724" s="714"/>
      <c r="J724" s="714"/>
      <c r="K724" s="714"/>
      <c r="L724" s="714"/>
      <c r="M724" s="714"/>
    </row>
    <row r="725" spans="1:13" ht="12.75" customHeight="1" x14ac:dyDescent="0.35">
      <c r="A725" s="714"/>
      <c r="B725" s="722" t="s">
        <v>141</v>
      </c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  <c r="M725" s="714"/>
    </row>
    <row r="726" spans="1:13" ht="12.75" customHeight="1" x14ac:dyDescent="0.35">
      <c r="A726" s="714"/>
      <c r="B726" s="714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5">
      <c r="A727" s="714"/>
      <c r="B727" s="714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5">
      <c r="A728" s="714"/>
      <c r="B728" s="714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5">
      <c r="A729" s="714"/>
      <c r="B729" s="714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5">
      <c r="A730" s="714"/>
      <c r="B730" s="714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5">
      <c r="A731" s="714"/>
      <c r="B731" s="714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5">
      <c r="A732" s="714"/>
      <c r="B732" s="714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5">
      <c r="A733" s="714"/>
      <c r="B733" s="714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5">
      <c r="A734" s="714"/>
      <c r="B734" s="714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5">
      <c r="A735" s="714"/>
      <c r="B735" s="714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5">
      <c r="A736" s="714"/>
      <c r="B736" s="714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5">
      <c r="A737" s="714"/>
      <c r="B737" s="714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5">
      <c r="A738" s="714"/>
      <c r="B738" s="714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5">
      <c r="A739" s="714"/>
      <c r="B739" s="719" t="s">
        <v>143</v>
      </c>
      <c r="C739" s="714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4">
      <c r="A740" s="719" t="s">
        <v>248</v>
      </c>
      <c r="B740" s="714"/>
      <c r="C740" s="714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5">
      <c r="A741" s="722" t="s">
        <v>249</v>
      </c>
      <c r="B741" s="714"/>
      <c r="C741" s="714"/>
      <c r="D741" s="714"/>
      <c r="E741" s="714"/>
      <c r="F741" s="714"/>
      <c r="G741" s="714"/>
      <c r="H741" s="714"/>
      <c r="I741" s="714"/>
      <c r="J741" s="714"/>
      <c r="K741" s="714"/>
      <c r="L741" s="714"/>
      <c r="M741" s="714"/>
    </row>
    <row r="742" spans="1:13" ht="12.75" customHeight="1" x14ac:dyDescent="0.35">
      <c r="A742" s="714"/>
      <c r="B742" s="722" t="s">
        <v>141</v>
      </c>
      <c r="C742" s="714"/>
      <c r="D742" s="714"/>
      <c r="E742" s="714"/>
      <c r="F742" s="714"/>
      <c r="G742" s="714"/>
      <c r="H742" s="714"/>
      <c r="I742" s="714"/>
      <c r="J742" s="714"/>
      <c r="K742" s="714"/>
      <c r="L742" s="714"/>
      <c r="M742" s="714"/>
    </row>
    <row r="743" spans="1:13" ht="12.75" customHeight="1" x14ac:dyDescent="0.35">
      <c r="A743" s="714"/>
      <c r="B743" s="714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5">
      <c r="A744" s="714"/>
      <c r="B744" s="714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5">
      <c r="A745" s="714"/>
      <c r="B745" s="714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5">
      <c r="A746" s="714"/>
      <c r="B746" s="714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5">
      <c r="A747" s="714"/>
      <c r="B747" s="714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5">
      <c r="A748" s="714"/>
      <c r="B748" s="714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5">
      <c r="A749" s="714"/>
      <c r="B749" s="714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5">
      <c r="A750" s="714"/>
      <c r="B750" s="714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5">
      <c r="A751" s="714"/>
      <c r="B751" s="714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5">
      <c r="A752" s="714"/>
      <c r="B752" s="719" t="s">
        <v>143</v>
      </c>
      <c r="C752" s="714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4">
      <c r="A753" s="719" t="s">
        <v>250</v>
      </c>
      <c r="B753" s="714"/>
      <c r="C753" s="714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5">
      <c r="A754" s="722" t="s">
        <v>251</v>
      </c>
      <c r="B754" s="714"/>
      <c r="C754" s="714"/>
      <c r="D754" s="714"/>
      <c r="E754" s="714"/>
      <c r="F754" s="714"/>
      <c r="G754" s="714"/>
      <c r="H754" s="714"/>
      <c r="I754" s="714"/>
      <c r="J754" s="714"/>
      <c r="K754" s="714"/>
      <c r="L754" s="714"/>
      <c r="M754" s="714"/>
    </row>
    <row r="755" spans="1:13" ht="12.75" customHeight="1" x14ac:dyDescent="0.35">
      <c r="A755" s="714"/>
      <c r="B755" s="722" t="s">
        <v>141</v>
      </c>
      <c r="C755" s="714"/>
      <c r="D755" s="714"/>
      <c r="E755" s="714"/>
      <c r="F755" s="714"/>
      <c r="G755" s="714"/>
      <c r="H755" s="714"/>
      <c r="I755" s="714"/>
      <c r="J755" s="714"/>
      <c r="K755" s="714"/>
      <c r="L755" s="714"/>
      <c r="M755" s="714"/>
    </row>
    <row r="756" spans="1:13" ht="12.75" customHeight="1" x14ac:dyDescent="0.35">
      <c r="A756" s="714"/>
      <c r="B756" s="714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5">
      <c r="A757" s="714"/>
      <c r="B757" s="714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5">
      <c r="A758" s="714"/>
      <c r="B758" s="714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5">
      <c r="A759" s="714"/>
      <c r="B759" s="714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5">
      <c r="A760" s="714"/>
      <c r="B760" s="714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5">
      <c r="A761" s="714"/>
      <c r="B761" s="714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5">
      <c r="A762" s="714"/>
      <c r="B762" s="714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5">
      <c r="A763" s="714"/>
      <c r="B763" s="714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5">
      <c r="A764" s="714"/>
      <c r="B764" s="714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5">
      <c r="A765" s="714"/>
      <c r="B765" s="714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5">
      <c r="A766" s="714"/>
      <c r="B766" s="714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5">
      <c r="A767" s="714"/>
      <c r="B767" s="714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5">
      <c r="A768" s="714"/>
      <c r="B768" s="714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>
        <v>20000</v>
      </c>
      <c r="M768" s="53">
        <f t="shared" si="73"/>
        <v>160000</v>
      </c>
    </row>
    <row r="769" spans="1:13" ht="12.75" customHeight="1" x14ac:dyDescent="0.35">
      <c r="A769" s="714"/>
      <c r="B769" s="714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5">
      <c r="A770" s="714"/>
      <c r="B770" s="719" t="s">
        <v>143</v>
      </c>
      <c r="C770" s="714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20000</v>
      </c>
      <c r="M770" s="54">
        <f>SUM(M756:M769)</f>
        <v>192815</v>
      </c>
    </row>
    <row r="771" spans="1:13" ht="12.75" customHeight="1" thickBot="1" x14ac:dyDescent="0.4">
      <c r="A771" s="719" t="s">
        <v>252</v>
      </c>
      <c r="B771" s="714"/>
      <c r="C771" s="714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-20000</v>
      </c>
      <c r="M771" s="55">
        <f>-M770</f>
        <v>-192815</v>
      </c>
    </row>
    <row r="772" spans="1:13" ht="12.75" customHeight="1" thickTop="1" x14ac:dyDescent="0.35">
      <c r="A772" s="722" t="s">
        <v>253</v>
      </c>
      <c r="B772" s="714"/>
      <c r="C772" s="714"/>
      <c r="D772" s="714"/>
      <c r="E772" s="714"/>
      <c r="F772" s="714"/>
      <c r="G772" s="714"/>
      <c r="H772" s="714"/>
      <c r="I772" s="714"/>
      <c r="J772" s="714"/>
      <c r="K772" s="714"/>
      <c r="L772" s="714"/>
      <c r="M772" s="714"/>
    </row>
    <row r="773" spans="1:13" ht="12.75" customHeight="1" x14ac:dyDescent="0.35">
      <c r="A773" s="714"/>
      <c r="B773" s="722" t="s">
        <v>141</v>
      </c>
      <c r="C773" s="714"/>
      <c r="D773" s="714"/>
      <c r="E773" s="714"/>
      <c r="F773" s="714"/>
      <c r="G773" s="714"/>
      <c r="H773" s="714"/>
      <c r="I773" s="714"/>
      <c r="J773" s="714"/>
      <c r="K773" s="714"/>
      <c r="L773" s="714"/>
      <c r="M773" s="714"/>
    </row>
    <row r="774" spans="1:13" ht="12.75" customHeight="1" x14ac:dyDescent="0.35">
      <c r="A774" s="714"/>
      <c r="B774" s="714"/>
      <c r="H774" s="23">
        <f>ROUND(F774/9*12,0)</f>
        <v>0</v>
      </c>
      <c r="I774" s="28" t="e">
        <f>H774/G774</f>
        <v>#DIV/0!</v>
      </c>
    </row>
    <row r="775" spans="1:13" ht="12.75" customHeight="1" x14ac:dyDescent="0.35">
      <c r="A775" s="714"/>
      <c r="B775" s="714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5">
      <c r="A776" s="714"/>
      <c r="B776" s="719" t="s">
        <v>143</v>
      </c>
      <c r="C776" s="714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4">
      <c r="A777" s="719" t="s">
        <v>254</v>
      </c>
      <c r="B777" s="714"/>
      <c r="C777" s="714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5">
      <c r="A778" s="722" t="s">
        <v>255</v>
      </c>
      <c r="B778" s="714"/>
      <c r="C778" s="714"/>
      <c r="D778" s="714"/>
      <c r="E778" s="714"/>
      <c r="F778" s="714"/>
      <c r="G778" s="714"/>
      <c r="H778" s="714"/>
      <c r="I778" s="714"/>
      <c r="J778" s="714"/>
      <c r="K778" s="714"/>
      <c r="L778" s="714"/>
      <c r="M778" s="714"/>
    </row>
    <row r="779" spans="1:13" ht="12.75" customHeight="1" x14ac:dyDescent="0.35">
      <c r="A779" s="714"/>
      <c r="B779" s="722" t="s">
        <v>141</v>
      </c>
      <c r="C779" s="714"/>
      <c r="D779" s="714"/>
      <c r="E779" s="714"/>
      <c r="F779" s="714"/>
      <c r="G779" s="714"/>
      <c r="H779" s="714"/>
      <c r="I779" s="714"/>
      <c r="J779" s="714"/>
      <c r="K779" s="714"/>
      <c r="L779" s="714"/>
      <c r="M779" s="714"/>
    </row>
    <row r="780" spans="1:13" ht="12.75" customHeight="1" x14ac:dyDescent="0.35">
      <c r="A780" s="714"/>
      <c r="B780" s="714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5">
      <c r="A781" s="714"/>
      <c r="B781" s="714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5">
      <c r="A782" s="714"/>
      <c r="B782" s="714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5">
      <c r="A783" s="714"/>
      <c r="B783" s="714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5">
      <c r="A784" s="714"/>
      <c r="B784" s="714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5">
      <c r="A785" s="714"/>
      <c r="B785" s="714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5">
      <c r="A786" s="714"/>
      <c r="B786" s="714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5">
      <c r="A787" s="714"/>
      <c r="B787" s="714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5">
      <c r="A788" s="714"/>
      <c r="B788" s="714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5">
      <c r="A789" s="714"/>
      <c r="B789" s="714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5">
      <c r="A790" s="714"/>
      <c r="B790" s="714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5">
      <c r="A791" s="714"/>
      <c r="B791" s="714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5">
      <c r="A792" s="714"/>
      <c r="B792" s="714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5">
      <c r="A793" s="714"/>
      <c r="B793" s="714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5">
      <c r="A794" s="714"/>
      <c r="B794" s="714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5">
      <c r="A795" s="714"/>
      <c r="B795" s="714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5">
      <c r="A796" s="714"/>
      <c r="B796" s="714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5">
      <c r="A797" s="714"/>
      <c r="B797" s="714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5">
      <c r="A798" s="714"/>
      <c r="B798" s="714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5">
      <c r="A799" s="714"/>
      <c r="B799" s="714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5">
      <c r="A800" s="714"/>
      <c r="B800" s="714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5">
      <c r="A801" s="714"/>
      <c r="B801" s="719" t="s">
        <v>143</v>
      </c>
      <c r="C801" s="714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4">
      <c r="A802" s="719" t="s">
        <v>256</v>
      </c>
      <c r="B802" s="714"/>
      <c r="C802" s="714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5">
      <c r="A803" s="722" t="s">
        <v>257</v>
      </c>
      <c r="B803" s="714"/>
      <c r="C803" s="714"/>
      <c r="D803" s="714"/>
      <c r="E803" s="714"/>
      <c r="F803" s="714"/>
      <c r="G803" s="714"/>
      <c r="H803" s="714"/>
      <c r="I803" s="714"/>
      <c r="J803" s="714"/>
      <c r="K803" s="714"/>
      <c r="L803" s="714"/>
      <c r="M803" s="714"/>
    </row>
    <row r="804" spans="1:13" ht="12.75" customHeight="1" x14ac:dyDescent="0.35">
      <c r="A804" s="714"/>
      <c r="B804" s="722" t="s">
        <v>141</v>
      </c>
      <c r="C804" s="714"/>
      <c r="D804" s="714"/>
      <c r="E804" s="714"/>
      <c r="F804" s="714"/>
      <c r="G804" s="714"/>
      <c r="H804" s="714"/>
      <c r="I804" s="714"/>
      <c r="J804" s="714"/>
      <c r="K804" s="714"/>
      <c r="L804" s="714"/>
      <c r="M804" s="714"/>
    </row>
    <row r="805" spans="1:13" ht="12.75" customHeight="1" x14ac:dyDescent="0.35">
      <c r="A805" s="714"/>
      <c r="B805" s="714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5">
      <c r="A806" s="714"/>
      <c r="B806" s="714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5">
      <c r="A807" s="714"/>
      <c r="B807" s="714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5">
      <c r="A808" s="714"/>
      <c r="B808" s="714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5">
      <c r="A809" s="714"/>
      <c r="B809" s="714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5">
      <c r="A810" s="714"/>
      <c r="B810" s="714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5">
      <c r="A811" s="714"/>
      <c r="B811" s="714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>
        <v>28500</v>
      </c>
      <c r="M811" s="53">
        <f t="shared" si="79"/>
        <v>37500</v>
      </c>
    </row>
    <row r="812" spans="1:13" ht="12.75" customHeight="1" x14ac:dyDescent="0.35">
      <c r="A812" s="714"/>
      <c r="B812" s="719" t="s">
        <v>143</v>
      </c>
      <c r="C812" s="714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28500</v>
      </c>
      <c r="M812" s="54">
        <f>SUM(M806:M811)</f>
        <v>55800</v>
      </c>
    </row>
    <row r="813" spans="1:13" ht="12.75" customHeight="1" thickBot="1" x14ac:dyDescent="0.4">
      <c r="A813" s="719" t="s">
        <v>258</v>
      </c>
      <c r="B813" s="714"/>
      <c r="C813" s="714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-28500</v>
      </c>
      <c r="M813" s="55">
        <f>-M812</f>
        <v>-55800</v>
      </c>
    </row>
    <row r="814" spans="1:13" ht="12.75" customHeight="1" thickTop="1" x14ac:dyDescent="0.35">
      <c r="A814" s="722" t="s">
        <v>259</v>
      </c>
      <c r="B814" s="714"/>
      <c r="C814" s="714"/>
      <c r="D814" s="714"/>
      <c r="E814" s="714"/>
      <c r="F814" s="714"/>
      <c r="G814" s="714"/>
      <c r="H814" s="714"/>
      <c r="I814" s="714"/>
      <c r="J814" s="714"/>
      <c r="K814" s="714"/>
      <c r="L814" s="714"/>
      <c r="M814" s="714"/>
    </row>
    <row r="815" spans="1:13" ht="12.75" customHeight="1" x14ac:dyDescent="0.35">
      <c r="A815" s="714"/>
      <c r="B815" s="722" t="s">
        <v>141</v>
      </c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</row>
    <row r="816" spans="1:13" ht="12.75" customHeight="1" x14ac:dyDescent="0.35">
      <c r="A816" s="714"/>
      <c r="B816" s="714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5">
      <c r="A817" s="714"/>
      <c r="B817" s="714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5">
      <c r="A818" s="714"/>
      <c r="B818" s="714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5">
      <c r="A819" s="714"/>
      <c r="B819" s="714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5">
      <c r="A820" s="714"/>
      <c r="B820" s="714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5">
      <c r="A821" s="714"/>
      <c r="B821" s="714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5">
      <c r="A822" s="714"/>
      <c r="B822" s="714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5">
      <c r="A823" s="714"/>
      <c r="B823" s="714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5">
      <c r="A824" s="714"/>
      <c r="B824" s="714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5">
      <c r="A825" s="714"/>
      <c r="B825" s="714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5">
      <c r="A826" s="714"/>
      <c r="B826" s="714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5">
      <c r="A827" s="714"/>
      <c r="B827" s="714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5">
      <c r="A828" s="714"/>
      <c r="B828" s="714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5">
      <c r="A829" s="714"/>
      <c r="B829" s="714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5">
      <c r="A830" s="714"/>
      <c r="B830" s="714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5">
      <c r="A831" s="714"/>
      <c r="B831" s="714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5">
      <c r="A832" s="714"/>
      <c r="B832" s="714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5">
      <c r="A833" s="714"/>
      <c r="B833" s="714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5">
      <c r="A834" s="714"/>
      <c r="B834" s="714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5">
      <c r="A835" s="714"/>
      <c r="B835" s="714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5">
      <c r="A836" s="714"/>
      <c r="B836" s="714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5">
      <c r="A837" s="714"/>
      <c r="B837" s="714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5">
      <c r="A838" s="714"/>
      <c r="B838" s="714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5">
      <c r="A839" s="714"/>
      <c r="B839" s="714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5">
      <c r="A840" s="714"/>
      <c r="B840" s="714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5">
      <c r="A841" s="714"/>
      <c r="B841" s="714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5">
      <c r="A842" s="714"/>
      <c r="B842" s="714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5">
      <c r="A843" s="714"/>
      <c r="B843" s="714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5">
      <c r="A844" s="714"/>
      <c r="B844" s="714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5">
      <c r="A845" s="714"/>
      <c r="B845" s="714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5">
      <c r="A846" s="714"/>
      <c r="B846" s="719" t="s">
        <v>143</v>
      </c>
      <c r="C846" s="714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4">
      <c r="A847" s="719" t="s">
        <v>261</v>
      </c>
      <c r="B847" s="714"/>
      <c r="C847" s="714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5">
      <c r="A848" s="722" t="s">
        <v>262</v>
      </c>
      <c r="B848" s="714"/>
      <c r="C848" s="714"/>
      <c r="D848" s="714"/>
      <c r="E848" s="714"/>
      <c r="F848" s="714"/>
      <c r="G848" s="714"/>
      <c r="H848" s="714"/>
      <c r="I848" s="714"/>
      <c r="J848" s="714"/>
      <c r="K848" s="714"/>
      <c r="L848" s="714"/>
      <c r="M848" s="714"/>
    </row>
    <row r="849" spans="1:13" ht="12.75" customHeight="1" x14ac:dyDescent="0.35">
      <c r="A849" s="714"/>
      <c r="B849" s="722" t="s">
        <v>141</v>
      </c>
      <c r="C849" s="714"/>
      <c r="D849" s="714"/>
      <c r="E849" s="714"/>
      <c r="F849" s="714"/>
      <c r="G849" s="714"/>
      <c r="H849" s="714"/>
      <c r="I849" s="714"/>
      <c r="J849" s="714"/>
      <c r="K849" s="714"/>
      <c r="L849" s="714"/>
      <c r="M849" s="714"/>
    </row>
    <row r="850" spans="1:13" ht="12.75" customHeight="1" x14ac:dyDescent="0.35">
      <c r="A850" s="714"/>
      <c r="B850" s="714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5">
      <c r="A851" s="714"/>
      <c r="B851" s="714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5">
      <c r="A852" s="714"/>
      <c r="B852" s="714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5">
      <c r="A853" s="714"/>
      <c r="B853" s="714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5">
      <c r="A854" s="714"/>
      <c r="B854" s="714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5">
      <c r="A855" s="714"/>
      <c r="B855" s="714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5">
      <c r="A856" s="714"/>
      <c r="B856" s="714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5">
      <c r="A857" s="714"/>
      <c r="B857" s="714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5">
      <c r="A858" s="714"/>
      <c r="B858" s="714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5">
      <c r="A859" s="714"/>
      <c r="B859" s="714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5">
      <c r="A860" s="714"/>
      <c r="B860" s="714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5">
      <c r="A861" s="714"/>
      <c r="B861" s="714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5">
      <c r="A862" s="714"/>
      <c r="B862" s="714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5">
      <c r="A863" s="714"/>
      <c r="B863" s="714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5">
      <c r="A864" s="714"/>
      <c r="B864" s="714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5">
      <c r="A865" s="714"/>
      <c r="B865" s="714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5">
      <c r="A866" s="714"/>
      <c r="B866" s="714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5">
      <c r="A867" s="714"/>
      <c r="B867" s="714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5">
      <c r="A868" s="714"/>
      <c r="B868" s="714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5">
      <c r="A869" s="714"/>
      <c r="B869" s="714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5">
      <c r="A870" s="714"/>
      <c r="B870" s="714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5">
      <c r="A871" s="714"/>
      <c r="B871" s="714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5">
      <c r="A872" s="714"/>
      <c r="B872" s="714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5">
      <c r="A873" s="714"/>
      <c r="B873" s="714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5">
      <c r="A874" s="714"/>
      <c r="B874" s="714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5">
      <c r="A875" s="714"/>
      <c r="B875" s="714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5">
      <c r="A876" s="714"/>
      <c r="B876" s="719" t="s">
        <v>143</v>
      </c>
      <c r="C876" s="714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4">
      <c r="A877" s="719" t="s">
        <v>263</v>
      </c>
      <c r="B877" s="714"/>
      <c r="C877" s="714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5">
      <c r="A878" s="722" t="s">
        <v>264</v>
      </c>
      <c r="B878" s="714"/>
      <c r="C878" s="714"/>
      <c r="D878" s="714"/>
      <c r="E878" s="714"/>
      <c r="F878" s="714"/>
      <c r="G878" s="714"/>
      <c r="H878" s="714"/>
      <c r="I878" s="714"/>
      <c r="J878" s="714"/>
      <c r="K878" s="714"/>
      <c r="L878" s="714"/>
      <c r="M878" s="714"/>
    </row>
    <row r="879" spans="1:13" ht="12.75" customHeight="1" x14ac:dyDescent="0.35">
      <c r="A879" s="714"/>
      <c r="B879" s="722" t="s">
        <v>141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  <c r="M879" s="714"/>
    </row>
    <row r="880" spans="1:13" ht="12.75" customHeight="1" x14ac:dyDescent="0.35">
      <c r="A880" s="714"/>
      <c r="B880" s="714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5">
      <c r="A881" s="714"/>
      <c r="B881" s="714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5">
      <c r="A882" s="714"/>
      <c r="B882" s="714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5">
      <c r="A883" s="714"/>
      <c r="B883" s="714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5">
      <c r="A884" s="714"/>
      <c r="B884" s="714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5">
      <c r="A885" s="714"/>
      <c r="B885" s="714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5">
      <c r="A886" s="714"/>
      <c r="B886" s="714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5">
      <c r="A887" s="714"/>
      <c r="B887" s="714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5">
      <c r="A888" s="714"/>
      <c r="B888" s="714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5">
      <c r="A889" s="714"/>
      <c r="B889" s="714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5">
      <c r="A890" s="714"/>
      <c r="B890" s="714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5">
      <c r="A891" s="714"/>
      <c r="B891" s="714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5">
      <c r="A892" s="714"/>
      <c r="B892" s="714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5">
      <c r="A893" s="714"/>
      <c r="B893" s="714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5">
      <c r="A894" s="714"/>
      <c r="B894" s="714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5">
      <c r="A895" s="714"/>
      <c r="B895" s="714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5">
      <c r="A896" s="714"/>
      <c r="B896" s="714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5">
      <c r="A897" s="714"/>
      <c r="B897" s="714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5">
      <c r="A898" s="714"/>
      <c r="B898" s="714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5">
      <c r="A899" s="714"/>
      <c r="B899" s="714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5">
      <c r="A900" s="714"/>
      <c r="B900" s="714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5">
      <c r="A901" s="714"/>
      <c r="B901" s="714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5">
      <c r="A902" s="714"/>
      <c r="B902" s="714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5">
      <c r="A903" s="714"/>
      <c r="B903" s="714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5">
      <c r="A904" s="714"/>
      <c r="B904" s="714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5">
      <c r="A905" s="714"/>
      <c r="B905" s="714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5">
      <c r="A906" s="714"/>
      <c r="B906" s="714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5">
      <c r="A907" s="714"/>
      <c r="B907" s="714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5">
      <c r="A908" s="714"/>
      <c r="B908" s="714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5">
      <c r="A909" s="714"/>
      <c r="B909" s="714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5">
      <c r="A910" s="714"/>
      <c r="B910" s="714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5">
      <c r="A911" s="714"/>
      <c r="B911" s="714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5">
      <c r="A912" s="714"/>
      <c r="B912" s="714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5">
      <c r="A913" s="714"/>
      <c r="B913" s="714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5">
      <c r="A914" s="714"/>
      <c r="B914" s="714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5">
      <c r="A915" s="714"/>
      <c r="B915" s="719" t="s">
        <v>143</v>
      </c>
      <c r="C915" s="714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4">
      <c r="A916" s="719" t="s">
        <v>267</v>
      </c>
      <c r="B916" s="714"/>
      <c r="C916" s="714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5">
      <c r="A917" s="722" t="s">
        <v>268</v>
      </c>
      <c r="B917" s="714"/>
      <c r="C917" s="714"/>
      <c r="D917" s="714"/>
      <c r="E917" s="714"/>
      <c r="F917" s="714"/>
      <c r="G917" s="714"/>
      <c r="H917" s="714"/>
      <c r="I917" s="714"/>
      <c r="J917" s="714"/>
      <c r="K917" s="714"/>
      <c r="L917" s="714"/>
      <c r="M917" s="714"/>
    </row>
    <row r="918" spans="1:13" ht="12.75" customHeight="1" x14ac:dyDescent="0.35">
      <c r="A918" s="714"/>
      <c r="B918" s="722" t="s">
        <v>141</v>
      </c>
      <c r="C918" s="714"/>
      <c r="D918" s="714"/>
      <c r="E918" s="714"/>
      <c r="F918" s="714"/>
      <c r="G918" s="714"/>
      <c r="H918" s="714"/>
      <c r="I918" s="714"/>
      <c r="J918" s="714"/>
      <c r="K918" s="714"/>
      <c r="L918" s="714"/>
      <c r="M918" s="714"/>
    </row>
    <row r="919" spans="1:13" ht="12.75" customHeight="1" x14ac:dyDescent="0.35">
      <c r="A919" s="714"/>
      <c r="B919" s="714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5">
      <c r="A920" s="714"/>
      <c r="B920" s="714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5">
      <c r="A921" s="714"/>
      <c r="B921" s="714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5">
      <c r="A922" s="714"/>
      <c r="B922" s="714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5">
      <c r="A923" s="714"/>
      <c r="B923" s="714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5">
      <c r="A924" s="714"/>
      <c r="B924" s="714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5">
      <c r="A925" s="714"/>
      <c r="B925" s="714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5">
      <c r="A926" s="714"/>
      <c r="B926" s="714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5">
      <c r="A927" s="714"/>
      <c r="B927" s="714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5">
      <c r="A928" s="714"/>
      <c r="B928" s="714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5">
      <c r="A929" s="714"/>
      <c r="B929" s="714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5">
      <c r="A930" s="714"/>
      <c r="B930" s="714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5">
      <c r="A931" s="714"/>
      <c r="B931" s="714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5">
      <c r="A932" s="714"/>
      <c r="B932" s="714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5">
      <c r="A933" s="714"/>
      <c r="B933" s="714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5">
      <c r="A934" s="714"/>
      <c r="B934" s="714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5">
      <c r="A935" s="714"/>
      <c r="B935" s="714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5">
      <c r="A936" s="714"/>
      <c r="B936" s="714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5">
      <c r="A937" s="714"/>
      <c r="B937" s="719" t="s">
        <v>143</v>
      </c>
      <c r="C937" s="714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4">
      <c r="A938" s="719" t="s">
        <v>270</v>
      </c>
      <c r="B938" s="714"/>
      <c r="C938" s="714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5">
      <c r="A939" s="722" t="s">
        <v>271</v>
      </c>
      <c r="B939" s="714"/>
      <c r="C939" s="714"/>
      <c r="D939" s="714"/>
      <c r="E939" s="714"/>
      <c r="F939" s="714"/>
      <c r="G939" s="714"/>
      <c r="H939" s="714"/>
      <c r="I939" s="714"/>
      <c r="J939" s="714"/>
      <c r="K939" s="714"/>
      <c r="L939" s="714"/>
      <c r="M939" s="714"/>
    </row>
    <row r="940" spans="1:13" ht="12.75" customHeight="1" x14ac:dyDescent="0.35">
      <c r="A940" s="714"/>
      <c r="B940" s="722" t="s">
        <v>141</v>
      </c>
      <c r="C940" s="714"/>
      <c r="D940" s="714"/>
      <c r="E940" s="714"/>
      <c r="F940" s="714"/>
      <c r="G940" s="714"/>
      <c r="H940" s="714"/>
      <c r="I940" s="714"/>
      <c r="J940" s="714"/>
      <c r="K940" s="714"/>
      <c r="L940" s="714"/>
      <c r="M940" s="714"/>
    </row>
    <row r="941" spans="1:13" ht="12.75" customHeight="1" x14ac:dyDescent="0.35">
      <c r="A941" s="714"/>
      <c r="B941" s="714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5">
      <c r="A942" s="714"/>
      <c r="B942" s="714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5">
      <c r="A943" s="714"/>
      <c r="B943" s="714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5">
      <c r="A944" s="714"/>
      <c r="B944" s="714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5">
      <c r="A945" s="714"/>
      <c r="B945" s="714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5">
      <c r="A946" s="714"/>
      <c r="B946" s="714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5">
      <c r="A947" s="714"/>
      <c r="B947" s="714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5">
      <c r="A948" s="714"/>
      <c r="B948" s="714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5">
      <c r="A949" s="714"/>
      <c r="B949" s="714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5">
      <c r="A950" s="714"/>
      <c r="B950" s="714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5">
      <c r="A951" s="714"/>
      <c r="B951" s="714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5">
      <c r="A952" s="714"/>
      <c r="B952" s="714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5">
      <c r="A953" s="714"/>
      <c r="B953" s="714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5">
      <c r="A954" s="714"/>
      <c r="B954" s="714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5">
      <c r="A955" s="714"/>
      <c r="B955" s="714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5">
      <c r="A956" s="714"/>
      <c r="B956" s="714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5">
      <c r="A957" s="714"/>
      <c r="B957" s="714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5">
      <c r="A958" s="714"/>
      <c r="B958" s="714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5">
      <c r="A959" s="714"/>
      <c r="B959" s="719" t="s">
        <v>143</v>
      </c>
      <c r="C959" s="714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4">
      <c r="A960" s="719" t="s">
        <v>272</v>
      </c>
      <c r="B960" s="714"/>
      <c r="C960" s="714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5">
      <c r="A961" s="722" t="s">
        <v>273</v>
      </c>
      <c r="B961" s="714"/>
      <c r="C961" s="714"/>
      <c r="D961" s="714"/>
      <c r="E961" s="714"/>
      <c r="F961" s="714"/>
      <c r="G961" s="714"/>
      <c r="H961" s="714"/>
      <c r="I961" s="714"/>
      <c r="J961" s="714"/>
      <c r="K961" s="714"/>
      <c r="L961" s="714"/>
      <c r="M961" s="714"/>
    </row>
    <row r="962" spans="1:13" ht="12.75" customHeight="1" x14ac:dyDescent="0.35">
      <c r="A962" s="714"/>
      <c r="B962" s="722" t="s">
        <v>141</v>
      </c>
      <c r="C962" s="714"/>
      <c r="D962" s="714"/>
      <c r="E962" s="714"/>
      <c r="F962" s="714"/>
      <c r="G962" s="714"/>
      <c r="H962" s="714"/>
      <c r="I962" s="714"/>
      <c r="J962" s="714"/>
      <c r="K962" s="714"/>
      <c r="L962" s="714"/>
      <c r="M962" s="714"/>
    </row>
    <row r="963" spans="1:13" ht="12.75" customHeight="1" x14ac:dyDescent="0.35">
      <c r="A963" s="714"/>
      <c r="B963" s="714"/>
    </row>
    <row r="964" spans="1:13" ht="12.75" customHeight="1" x14ac:dyDescent="0.35">
      <c r="A964" s="714"/>
      <c r="B964" s="714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5">
      <c r="A965" s="714"/>
      <c r="B965" s="714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5">
      <c r="A966" s="714"/>
      <c r="B966" s="714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5">
      <c r="A967" s="714"/>
      <c r="B967" s="714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5">
      <c r="A968" s="714"/>
      <c r="B968" s="714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5">
      <c r="A969" s="714"/>
      <c r="B969" s="714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5">
      <c r="A970" s="714"/>
      <c r="B970" s="714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5">
      <c r="A971" s="714"/>
      <c r="B971" s="714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5">
      <c r="A972" s="714"/>
      <c r="B972" s="714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5">
      <c r="A973" s="714"/>
      <c r="B973" s="714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5">
      <c r="A974" s="714"/>
      <c r="B974" s="714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5">
      <c r="A975" s="714"/>
      <c r="B975" s="714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5">
      <c r="A976" s="714"/>
      <c r="B976" s="714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5">
      <c r="A977" s="714"/>
      <c r="B977" s="714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5">
      <c r="A978" s="714"/>
      <c r="B978" s="714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5">
      <c r="A979" s="714"/>
      <c r="B979" s="714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5">
      <c r="A980" s="714"/>
      <c r="B980" s="714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5">
      <c r="A981" s="714"/>
      <c r="B981" s="714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5">
      <c r="A982" s="714"/>
      <c r="B982" s="714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5">
      <c r="A983" s="714"/>
      <c r="B983" s="714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5">
      <c r="A984" s="714"/>
      <c r="B984" s="714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5">
      <c r="A985" s="714"/>
      <c r="B985" s="714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5">
      <c r="A986" s="714"/>
      <c r="B986" s="714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5">
      <c r="A987" s="714"/>
      <c r="B987" s="714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5">
      <c r="A988" s="714"/>
      <c r="B988" s="714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5">
      <c r="A989" s="714"/>
      <c r="B989" s="719" t="s">
        <v>143</v>
      </c>
      <c r="C989" s="714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4">
      <c r="A990" s="719" t="s">
        <v>274</v>
      </c>
      <c r="B990" s="714"/>
      <c r="C990" s="714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5">
      <c r="A991" s="722" t="s">
        <v>275</v>
      </c>
      <c r="B991" s="714"/>
      <c r="C991" s="714"/>
      <c r="D991" s="714"/>
      <c r="E991" s="714"/>
      <c r="F991" s="714"/>
      <c r="G991" s="714"/>
      <c r="H991" s="714"/>
      <c r="I991" s="714"/>
      <c r="J991" s="714"/>
      <c r="K991" s="714"/>
      <c r="L991" s="714"/>
      <c r="M991" s="714"/>
    </row>
    <row r="992" spans="1:13" ht="12.75" customHeight="1" x14ac:dyDescent="0.35">
      <c r="A992" s="714"/>
      <c r="B992" s="722" t="s">
        <v>141</v>
      </c>
      <c r="C992" s="714"/>
      <c r="D992" s="714"/>
      <c r="E992" s="714"/>
      <c r="F992" s="714"/>
      <c r="G992" s="714"/>
      <c r="H992" s="714"/>
      <c r="I992" s="714"/>
      <c r="J992" s="714"/>
      <c r="K992" s="714"/>
      <c r="L992" s="714"/>
      <c r="M992" s="714"/>
    </row>
    <row r="993" spans="1:13" ht="12.75" customHeight="1" x14ac:dyDescent="0.35">
      <c r="A993" s="714"/>
      <c r="B993" s="714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5">
      <c r="A994" s="714"/>
      <c r="B994" s="714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5">
      <c r="A995" s="714"/>
      <c r="B995" s="714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5">
      <c r="A996" s="714"/>
      <c r="B996" s="714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5">
      <c r="A997" s="714"/>
      <c r="B997" s="714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5">
      <c r="A998" s="714"/>
      <c r="B998" s="714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5">
      <c r="A999" s="714"/>
      <c r="B999" s="714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5">
      <c r="A1000" s="714"/>
      <c r="B1000" s="714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5">
      <c r="A1001" s="714"/>
      <c r="B1001" s="714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5">
      <c r="A1002" s="714"/>
      <c r="B1002" s="714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5">
      <c r="A1003" s="714"/>
      <c r="B1003" s="714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5">
      <c r="A1004" s="714"/>
      <c r="B1004" s="714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5">
      <c r="A1005" s="714"/>
      <c r="B1005" s="714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5">
      <c r="A1006" s="714"/>
      <c r="B1006" s="714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5">
      <c r="A1007" s="714"/>
      <c r="B1007" s="714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5">
      <c r="A1008" s="714"/>
      <c r="B1008" s="714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5">
      <c r="A1009" s="714"/>
      <c r="B1009" s="714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5">
      <c r="A1010" s="714"/>
      <c r="B1010" s="719" t="s">
        <v>143</v>
      </c>
      <c r="C1010" s="714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4">
      <c r="A1011" s="719" t="s">
        <v>278</v>
      </c>
      <c r="B1011" s="714"/>
      <c r="C1011" s="714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5">
      <c r="A1012" s="722" t="s">
        <v>279</v>
      </c>
      <c r="B1012" s="714"/>
      <c r="C1012" s="714"/>
      <c r="D1012" s="714"/>
      <c r="E1012" s="714"/>
      <c r="F1012" s="714"/>
      <c r="G1012" s="714"/>
      <c r="H1012" s="714"/>
      <c r="I1012" s="714"/>
      <c r="J1012" s="714"/>
      <c r="K1012" s="714"/>
      <c r="L1012" s="714"/>
      <c r="M1012" s="714"/>
    </row>
    <row r="1013" spans="1:13" ht="12.75" customHeight="1" x14ac:dyDescent="0.35">
      <c r="A1013" s="714"/>
      <c r="B1013" s="722" t="s">
        <v>141</v>
      </c>
      <c r="C1013" s="714"/>
      <c r="D1013" s="714"/>
      <c r="E1013" s="714"/>
      <c r="F1013" s="714"/>
      <c r="G1013" s="714"/>
      <c r="H1013" s="714"/>
      <c r="I1013" s="714"/>
      <c r="J1013" s="714"/>
      <c r="K1013" s="714"/>
      <c r="L1013" s="714"/>
      <c r="M1013" s="714"/>
    </row>
    <row r="1014" spans="1:13" ht="12.75" customHeight="1" x14ac:dyDescent="0.35">
      <c r="A1014" s="714"/>
      <c r="B1014" s="714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5">
      <c r="A1015" s="714"/>
      <c r="B1015" s="714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5">
      <c r="A1016" s="714"/>
      <c r="B1016" s="714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5">
      <c r="A1017" s="714"/>
      <c r="B1017" s="714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5">
      <c r="A1018" s="714"/>
      <c r="B1018" s="714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5">
      <c r="A1019" s="714"/>
      <c r="B1019" s="714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5">
      <c r="A1020" s="714"/>
      <c r="B1020" s="714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5">
      <c r="A1021" s="714"/>
      <c r="B1021" s="714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5">
      <c r="A1022" s="714"/>
      <c r="B1022" s="714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5">
      <c r="A1023" s="714"/>
      <c r="B1023" s="714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5">
      <c r="A1024" s="714"/>
      <c r="B1024" s="714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5">
      <c r="A1025" s="714"/>
      <c r="B1025" s="714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5">
      <c r="A1026" s="714"/>
      <c r="B1026" s="714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5">
      <c r="A1027" s="714"/>
      <c r="B1027" s="714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5">
      <c r="A1028" s="714"/>
      <c r="B1028" s="714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5">
      <c r="A1029" s="714"/>
      <c r="B1029" s="714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5">
      <c r="A1030" s="714"/>
      <c r="B1030" s="714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5">
      <c r="A1031" s="714"/>
      <c r="B1031" s="714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5">
      <c r="A1032" s="714"/>
      <c r="B1032" s="714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5">
      <c r="A1033" s="714"/>
      <c r="B1033" s="714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5">
      <c r="A1034" s="714"/>
      <c r="B1034" s="714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5">
      <c r="A1035" s="714"/>
      <c r="B1035" s="714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5">
      <c r="A1036" s="714"/>
      <c r="B1036" s="714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5">
      <c r="A1037" s="714"/>
      <c r="B1037" s="714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5">
      <c r="A1038" s="714"/>
      <c r="B1038" s="714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5">
      <c r="A1039" s="714"/>
      <c r="B1039" s="714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5">
      <c r="A1040" s="714"/>
      <c r="B1040" s="714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5">
      <c r="A1041" s="714"/>
      <c r="B1041" s="714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5">
      <c r="A1042" s="714"/>
      <c r="B1042" s="714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5">
      <c r="A1043" s="714"/>
      <c r="B1043" s="719" t="s">
        <v>143</v>
      </c>
      <c r="C1043" s="714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4">
      <c r="A1044" s="719" t="s">
        <v>280</v>
      </c>
      <c r="B1044" s="714"/>
      <c r="C1044" s="714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5">
      <c r="A1045" s="722" t="s">
        <v>281</v>
      </c>
      <c r="B1045" s="714"/>
      <c r="C1045" s="714"/>
      <c r="D1045" s="714"/>
      <c r="E1045" s="714"/>
      <c r="F1045" s="714"/>
      <c r="G1045" s="714"/>
      <c r="H1045" s="714"/>
      <c r="I1045" s="714"/>
      <c r="J1045" s="714"/>
      <c r="K1045" s="714"/>
      <c r="L1045" s="714"/>
      <c r="M1045" s="714"/>
    </row>
    <row r="1046" spans="1:13" ht="12.75" customHeight="1" x14ac:dyDescent="0.35">
      <c r="A1046" s="714"/>
      <c r="B1046" s="722" t="s">
        <v>141</v>
      </c>
      <c r="C1046" s="714"/>
      <c r="D1046" s="714"/>
      <c r="E1046" s="714"/>
      <c r="F1046" s="714"/>
      <c r="G1046" s="714"/>
      <c r="H1046" s="714"/>
      <c r="I1046" s="714"/>
      <c r="J1046" s="714"/>
      <c r="K1046" s="714"/>
      <c r="L1046" s="714"/>
      <c r="M1046" s="714"/>
    </row>
    <row r="1047" spans="1:13" ht="12.75" customHeight="1" x14ac:dyDescent="0.35">
      <c r="A1047" s="714"/>
      <c r="B1047" s="714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5">
      <c r="A1048" s="714"/>
      <c r="B1048" s="714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5">
      <c r="A1049" s="714"/>
      <c r="B1049" s="714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5">
      <c r="A1050" s="714"/>
      <c r="B1050" s="714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5">
      <c r="A1051" s="714"/>
      <c r="B1051" s="714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5">
      <c r="A1052" s="714"/>
      <c r="B1052" s="719" t="s">
        <v>143</v>
      </c>
      <c r="C1052" s="714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4">
      <c r="A1053" s="719" t="s">
        <v>284</v>
      </c>
      <c r="B1053" s="714"/>
      <c r="C1053" s="714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5">
      <c r="A1054" s="722" t="s">
        <v>285</v>
      </c>
      <c r="B1054" s="714"/>
      <c r="C1054" s="714"/>
      <c r="D1054" s="714"/>
      <c r="E1054" s="714"/>
      <c r="F1054" s="714"/>
      <c r="G1054" s="714"/>
      <c r="H1054" s="714"/>
      <c r="I1054" s="714"/>
      <c r="J1054" s="714"/>
      <c r="K1054" s="714"/>
      <c r="L1054" s="714"/>
      <c r="M1054" s="714"/>
    </row>
    <row r="1055" spans="1:13" ht="12.75" customHeight="1" x14ac:dyDescent="0.35">
      <c r="A1055" s="714"/>
      <c r="B1055" s="722" t="s">
        <v>141</v>
      </c>
      <c r="C1055" s="714"/>
      <c r="D1055" s="714"/>
      <c r="E1055" s="714"/>
      <c r="F1055" s="714"/>
      <c r="G1055" s="714"/>
      <c r="H1055" s="714"/>
      <c r="I1055" s="714"/>
      <c r="J1055" s="714"/>
      <c r="K1055" s="714"/>
      <c r="L1055" s="714"/>
      <c r="M1055" s="714"/>
    </row>
    <row r="1056" spans="1:13" ht="12.75" customHeight="1" x14ac:dyDescent="0.35">
      <c r="A1056" s="714"/>
      <c r="B1056" s="714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5">
      <c r="A1057" s="714"/>
      <c r="B1057" s="714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5">
      <c r="A1058" s="714"/>
      <c r="B1058" s="714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5">
      <c r="A1059" s="714"/>
      <c r="B1059" s="714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5">
      <c r="A1060" s="714"/>
      <c r="B1060" s="714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5">
      <c r="A1061" s="714"/>
      <c r="B1061" s="714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5">
      <c r="A1062" s="714"/>
      <c r="B1062" s="714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5">
      <c r="A1063" s="714"/>
      <c r="B1063" s="714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5">
      <c r="A1064" s="714"/>
      <c r="B1064" s="714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5">
      <c r="A1065" s="714"/>
      <c r="B1065" s="714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5">
      <c r="A1066" s="714"/>
      <c r="B1066" s="714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5">
      <c r="A1067" s="714"/>
      <c r="B1067" s="714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5">
      <c r="A1068" s="714"/>
      <c r="B1068" s="714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5">
      <c r="A1069" s="714"/>
      <c r="B1069" s="714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5">
      <c r="A1070" s="714"/>
      <c r="B1070" s="714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5">
      <c r="A1071" s="714"/>
      <c r="B1071" s="714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5">
      <c r="A1072" s="714"/>
      <c r="B1072" s="714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5">
      <c r="A1073" s="714"/>
      <c r="B1073" s="714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5">
      <c r="A1074" s="714"/>
      <c r="B1074" s="714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5">
      <c r="A1075" s="714"/>
      <c r="B1075" s="714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5">
      <c r="A1076" s="714"/>
      <c r="B1076" s="714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5">
      <c r="A1077" s="714"/>
      <c r="B1077" s="714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5">
      <c r="A1078" s="714"/>
      <c r="B1078" s="714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5">
      <c r="A1079" s="714"/>
      <c r="B1079" s="719" t="s">
        <v>143</v>
      </c>
      <c r="C1079" s="714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4">
      <c r="A1080" s="719" t="s">
        <v>286</v>
      </c>
      <c r="B1080" s="714"/>
      <c r="C1080" s="714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5">
      <c r="A1081" s="722" t="s">
        <v>287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  <c r="M1081" s="714"/>
    </row>
    <row r="1082" spans="1:13" ht="12.75" customHeight="1" x14ac:dyDescent="0.35">
      <c r="A1082" s="714"/>
      <c r="B1082" s="722" t="s">
        <v>141</v>
      </c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  <c r="M1082" s="714"/>
    </row>
    <row r="1083" spans="1:13" ht="12.75" customHeight="1" x14ac:dyDescent="0.35">
      <c r="A1083" s="714"/>
      <c r="B1083" s="714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5">
      <c r="A1084" s="714"/>
      <c r="B1084" s="714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5">
      <c r="A1085" s="714"/>
      <c r="B1085" s="714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5">
      <c r="A1086" s="714"/>
      <c r="B1086" s="714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5">
      <c r="A1087" s="714"/>
      <c r="B1087" s="714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5">
      <c r="A1088" s="714"/>
      <c r="B1088" s="714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5">
      <c r="A1089" s="714"/>
      <c r="B1089" s="714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5">
      <c r="A1090" s="714"/>
      <c r="B1090" s="714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5">
      <c r="A1091" s="714"/>
      <c r="B1091" s="714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5">
      <c r="A1092" s="714"/>
      <c r="B1092" s="714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5">
      <c r="A1093" s="714"/>
      <c r="B1093" s="714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5">
      <c r="A1094" s="714"/>
      <c r="B1094" s="714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5">
      <c r="A1095" s="714"/>
      <c r="B1095" s="714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5">
      <c r="A1096" s="714"/>
      <c r="B1096" s="714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5">
      <c r="A1097" s="714"/>
      <c r="B1097" s="714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5">
      <c r="A1098" s="714"/>
      <c r="B1098" s="714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5">
      <c r="A1099" s="714"/>
      <c r="B1099" s="714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5">
      <c r="A1100" s="714"/>
      <c r="B1100" s="714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5">
      <c r="A1101" s="714"/>
      <c r="B1101" s="714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5">
      <c r="A1102" s="714"/>
      <c r="B1102" s="714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5">
      <c r="A1103" s="714"/>
      <c r="B1103" s="714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5">
      <c r="A1104" s="714"/>
      <c r="B1104" s="714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5">
      <c r="A1105" s="714"/>
      <c r="B1105" s="714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5">
      <c r="A1106" s="714"/>
      <c r="B1106" s="714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5">
      <c r="A1107" s="714"/>
      <c r="B1107" s="714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5">
      <c r="A1108" s="714"/>
      <c r="B1108" s="714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5">
      <c r="A1109" s="714"/>
      <c r="B1109" s="714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5">
      <c r="A1110" s="714"/>
      <c r="B1110" s="714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5">
      <c r="A1111" s="714"/>
      <c r="B1111" s="714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5">
      <c r="A1112" s="714"/>
      <c r="B1112" s="714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5">
      <c r="A1113" s="714"/>
      <c r="B1113" s="714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5">
      <c r="A1114" s="714"/>
      <c r="B1114" s="719" t="s">
        <v>143</v>
      </c>
      <c r="C1114" s="714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4">
      <c r="A1115" s="719" t="s">
        <v>288</v>
      </c>
      <c r="B1115" s="714"/>
      <c r="C1115" s="714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5">
      <c r="A1116" s="722" t="s">
        <v>289</v>
      </c>
      <c r="B1116" s="714"/>
      <c r="C1116" s="714"/>
      <c r="D1116" s="714"/>
      <c r="E1116" s="714"/>
      <c r="F1116" s="714"/>
      <c r="G1116" s="714"/>
      <c r="H1116" s="714"/>
      <c r="I1116" s="714"/>
      <c r="J1116" s="714"/>
      <c r="K1116" s="714"/>
      <c r="L1116" s="714"/>
      <c r="M1116" s="714"/>
    </row>
    <row r="1117" spans="1:13" ht="12.75" customHeight="1" x14ac:dyDescent="0.35">
      <c r="A1117" s="714"/>
      <c r="B1117" s="722" t="s">
        <v>141</v>
      </c>
      <c r="C1117" s="714"/>
      <c r="D1117" s="714"/>
      <c r="E1117" s="714"/>
      <c r="F1117" s="714"/>
      <c r="G1117" s="714"/>
      <c r="H1117" s="714"/>
      <c r="I1117" s="714"/>
      <c r="J1117" s="714"/>
      <c r="K1117" s="714"/>
      <c r="L1117" s="714"/>
      <c r="M1117" s="714"/>
    </row>
    <row r="1118" spans="1:13" ht="12.75" customHeight="1" x14ac:dyDescent="0.35">
      <c r="A1118" s="714"/>
      <c r="B1118" s="714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5">
      <c r="A1119" s="714"/>
      <c r="B1119" s="714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5">
      <c r="A1120" s="714"/>
      <c r="B1120" s="714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5">
      <c r="A1121" s="714"/>
      <c r="B1121" s="714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/>
      <c r="M1121" s="53">
        <f t="shared" si="114"/>
        <v>100000</v>
      </c>
    </row>
    <row r="1122" spans="1:13" ht="12.75" customHeight="1" x14ac:dyDescent="0.35">
      <c r="A1122" s="714"/>
      <c r="B1122" s="714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/>
      <c r="M1122" s="53">
        <f t="shared" si="114"/>
        <v>20000</v>
      </c>
    </row>
    <row r="1123" spans="1:13" ht="12.75" customHeight="1" x14ac:dyDescent="0.35">
      <c r="A1123" s="714"/>
      <c r="B1123" s="714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5">
      <c r="A1124" s="714"/>
      <c r="B1124" s="714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5">
      <c r="A1125" s="714"/>
      <c r="B1125" s="714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5">
      <c r="A1126" s="714"/>
      <c r="B1126" s="714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5">
      <c r="A1127" s="714"/>
      <c r="B1127" s="714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5">
      <c r="A1128" s="714"/>
      <c r="B1128" s="714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5">
      <c r="A1129" s="714"/>
      <c r="B1129" s="714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5">
      <c r="A1130" s="714"/>
      <c r="B1130" s="714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5">
      <c r="A1131" s="714"/>
      <c r="B1131" s="714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5">
      <c r="A1132" s="714"/>
      <c r="B1132" s="714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5">
      <c r="A1133" s="714"/>
      <c r="B1133" s="714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5">
      <c r="A1134" s="714"/>
      <c r="B1134" s="714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5">
      <c r="A1135" s="714"/>
      <c r="B1135" s="714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5">
      <c r="A1136" s="714"/>
      <c r="B1136" s="714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5">
      <c r="A1137" s="714"/>
      <c r="B1137" s="714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5">
      <c r="A1138" s="714"/>
      <c r="B1138" s="714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/>
      <c r="M1138" s="53">
        <f t="shared" si="114"/>
        <v>40000</v>
      </c>
    </row>
    <row r="1139" spans="1:13" ht="12.75" customHeight="1" x14ac:dyDescent="0.35">
      <c r="A1139" s="714"/>
      <c r="B1139" s="714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5">
      <c r="A1140" s="714"/>
      <c r="B1140" s="714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/>
      <c r="M1140" s="53">
        <f t="shared" si="114"/>
        <v>30000</v>
      </c>
    </row>
    <row r="1141" spans="1:13" ht="12.75" customHeight="1" x14ac:dyDescent="0.35">
      <c r="A1141" s="714"/>
      <c r="B1141" s="714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5">
      <c r="A1142" s="714"/>
      <c r="B1142" s="714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/>
      <c r="K1142" s="4">
        <v>205000</v>
      </c>
      <c r="L1142" s="59"/>
      <c r="M1142" s="53">
        <f t="shared" si="114"/>
        <v>205000</v>
      </c>
    </row>
    <row r="1143" spans="1:13" ht="12.75" customHeight="1" x14ac:dyDescent="0.35">
      <c r="A1143" s="714"/>
      <c r="B1143" s="714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/>
      <c r="K1143" s="4">
        <v>0</v>
      </c>
      <c r="L1143" s="59"/>
      <c r="M1143" s="53">
        <f t="shared" si="114"/>
        <v>0</v>
      </c>
    </row>
    <row r="1144" spans="1:13" ht="12.75" customHeight="1" x14ac:dyDescent="0.35">
      <c r="A1144" s="714"/>
      <c r="B1144" s="714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/>
      <c r="M1144" s="53">
        <f t="shared" si="114"/>
        <v>70000</v>
      </c>
    </row>
    <row r="1145" spans="1:13" ht="12.75" customHeight="1" x14ac:dyDescent="0.35">
      <c r="A1145" s="714"/>
      <c r="B1145" s="714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5">
      <c r="A1146" s="714"/>
      <c r="B1146" s="714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5">
      <c r="A1147" s="714"/>
      <c r="B1147" s="714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5">
      <c r="A1148" s="714"/>
      <c r="B1148" s="719" t="s">
        <v>143</v>
      </c>
      <c r="C1148" s="714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0</v>
      </c>
      <c r="M1148" s="54">
        <f>SUM(M1118:M1147)</f>
        <v>924727</v>
      </c>
    </row>
    <row r="1149" spans="1:13" ht="12.75" customHeight="1" thickBot="1" x14ac:dyDescent="0.4">
      <c r="A1149" s="719" t="s">
        <v>290</v>
      </c>
      <c r="B1149" s="714"/>
      <c r="C1149" s="714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0</v>
      </c>
      <c r="M1149" s="55">
        <f>-M1148</f>
        <v>-924727</v>
      </c>
    </row>
    <row r="1150" spans="1:13" ht="12.75" customHeight="1" thickTop="1" x14ac:dyDescent="0.35">
      <c r="A1150" s="722" t="s">
        <v>291</v>
      </c>
      <c r="B1150" s="714"/>
      <c r="C1150" s="714"/>
      <c r="D1150" s="714"/>
      <c r="E1150" s="714"/>
      <c r="F1150" s="714"/>
      <c r="G1150" s="714"/>
      <c r="H1150" s="714"/>
      <c r="I1150" s="714"/>
      <c r="J1150" s="714"/>
      <c r="K1150" s="714"/>
      <c r="L1150" s="714"/>
      <c r="M1150" s="714"/>
    </row>
    <row r="1151" spans="1:13" ht="12.75" customHeight="1" x14ac:dyDescent="0.35">
      <c r="A1151" s="714"/>
      <c r="B1151" s="722" t="s">
        <v>141</v>
      </c>
      <c r="C1151" s="714"/>
      <c r="D1151" s="714"/>
      <c r="E1151" s="714"/>
      <c r="F1151" s="714"/>
      <c r="G1151" s="714"/>
      <c r="H1151" s="714"/>
      <c r="I1151" s="714"/>
      <c r="J1151" s="714"/>
      <c r="K1151" s="714"/>
      <c r="L1151" s="714"/>
      <c r="M1151" s="714"/>
    </row>
    <row r="1152" spans="1:13" ht="12.75" customHeight="1" x14ac:dyDescent="0.35">
      <c r="A1152" s="714"/>
      <c r="B1152" s="714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81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5">
      <c r="A1153" s="714"/>
      <c r="B1153" s="714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81"/>
      <c r="K1153" s="4">
        <v>0</v>
      </c>
      <c r="L1153" s="59"/>
      <c r="M1153" s="53">
        <f t="shared" si="117"/>
        <v>0</v>
      </c>
    </row>
    <row r="1154" spans="1:13" ht="12.75" customHeight="1" x14ac:dyDescent="0.35">
      <c r="A1154" s="714"/>
      <c r="B1154" s="714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81"/>
      <c r="K1154" s="4">
        <v>0</v>
      </c>
      <c r="L1154" s="59"/>
      <c r="M1154" s="53">
        <f t="shared" si="117"/>
        <v>0</v>
      </c>
    </row>
    <row r="1155" spans="1:13" ht="12.75" customHeight="1" x14ac:dyDescent="0.35">
      <c r="A1155" s="714"/>
      <c r="B1155" s="714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81"/>
      <c r="K1155" s="4">
        <v>0</v>
      </c>
      <c r="L1155" s="59"/>
      <c r="M1155" s="53">
        <f t="shared" si="117"/>
        <v>0</v>
      </c>
    </row>
    <row r="1156" spans="1:13" ht="12.75" customHeight="1" x14ac:dyDescent="0.35">
      <c r="A1156" s="714"/>
      <c r="B1156" s="714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81"/>
      <c r="K1156" s="4">
        <v>60000</v>
      </c>
      <c r="L1156" s="59"/>
      <c r="M1156" s="53">
        <f t="shared" si="117"/>
        <v>60000</v>
      </c>
    </row>
    <row r="1157" spans="1:13" ht="12.75" customHeight="1" x14ac:dyDescent="0.35">
      <c r="A1157" s="714"/>
      <c r="B1157" s="714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81"/>
      <c r="K1157" s="4">
        <v>35025</v>
      </c>
      <c r="L1157" s="59"/>
      <c r="M1157" s="53">
        <f t="shared" si="117"/>
        <v>35025</v>
      </c>
    </row>
    <row r="1158" spans="1:13" ht="12.75" customHeight="1" x14ac:dyDescent="0.35">
      <c r="A1158" s="714"/>
      <c r="B1158" s="714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81"/>
      <c r="K1158" s="4">
        <v>44814</v>
      </c>
      <c r="L1158" s="59"/>
      <c r="M1158" s="53">
        <f t="shared" si="117"/>
        <v>44814</v>
      </c>
    </row>
    <row r="1159" spans="1:13" ht="12.75" customHeight="1" x14ac:dyDescent="0.35">
      <c r="A1159" s="714"/>
      <c r="B1159" s="714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81"/>
      <c r="K1159" s="4">
        <v>0</v>
      </c>
      <c r="L1159" s="59"/>
      <c r="M1159" s="53">
        <f t="shared" si="117"/>
        <v>0</v>
      </c>
    </row>
    <row r="1160" spans="1:13" ht="12.75" customHeight="1" x14ac:dyDescent="0.35">
      <c r="A1160" s="714"/>
      <c r="B1160" s="714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81"/>
      <c r="K1160" s="4">
        <v>6406</v>
      </c>
      <c r="L1160" s="59"/>
      <c r="M1160" s="53">
        <f t="shared" si="117"/>
        <v>6406</v>
      </c>
    </row>
    <row r="1161" spans="1:13" ht="12.75" customHeight="1" x14ac:dyDescent="0.35">
      <c r="A1161" s="714"/>
      <c r="B1161" s="714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81"/>
      <c r="K1161" s="4">
        <v>86935</v>
      </c>
      <c r="L1161" s="59"/>
      <c r="M1161" s="53">
        <f t="shared" si="117"/>
        <v>86935</v>
      </c>
    </row>
    <row r="1162" spans="1:13" ht="12.75" customHeight="1" x14ac:dyDescent="0.35">
      <c r="A1162" s="714"/>
      <c r="B1162" s="714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81"/>
      <c r="K1162" s="4">
        <v>1068</v>
      </c>
      <c r="L1162" s="59"/>
      <c r="M1162" s="53">
        <f t="shared" si="117"/>
        <v>1068</v>
      </c>
    </row>
    <row r="1163" spans="1:13" ht="12.75" customHeight="1" x14ac:dyDescent="0.35">
      <c r="A1163" s="714"/>
      <c r="B1163" s="714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81"/>
      <c r="K1163" s="4">
        <v>0</v>
      </c>
      <c r="L1163" s="59"/>
      <c r="M1163" s="53">
        <f t="shared" si="117"/>
        <v>0</v>
      </c>
    </row>
    <row r="1164" spans="1:13" ht="12.75" customHeight="1" x14ac:dyDescent="0.35">
      <c r="A1164" s="714"/>
      <c r="B1164" s="714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81"/>
      <c r="K1164" s="4">
        <v>1050</v>
      </c>
      <c r="L1164" s="59"/>
      <c r="M1164" s="53">
        <f t="shared" si="117"/>
        <v>1050</v>
      </c>
    </row>
    <row r="1165" spans="1:13" ht="12.75" customHeight="1" x14ac:dyDescent="0.35">
      <c r="A1165" s="714"/>
      <c r="B1165" s="714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81"/>
      <c r="K1165" s="4">
        <v>0</v>
      </c>
      <c r="L1165" s="59"/>
      <c r="M1165" s="53">
        <f t="shared" si="117"/>
        <v>0</v>
      </c>
    </row>
    <row r="1166" spans="1:13" ht="12.75" customHeight="1" x14ac:dyDescent="0.35">
      <c r="A1166" s="714"/>
      <c r="B1166" s="714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81"/>
      <c r="K1166" s="4">
        <v>0</v>
      </c>
      <c r="L1166" s="59"/>
      <c r="M1166" s="53">
        <f t="shared" si="117"/>
        <v>0</v>
      </c>
    </row>
    <row r="1167" spans="1:13" ht="12.75" customHeight="1" x14ac:dyDescent="0.35">
      <c r="A1167" s="714"/>
      <c r="B1167" s="714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81"/>
      <c r="K1167" s="4">
        <v>6801</v>
      </c>
      <c r="L1167" s="59"/>
      <c r="M1167" s="53">
        <f t="shared" si="117"/>
        <v>6801</v>
      </c>
    </row>
    <row r="1168" spans="1:13" ht="12.75" customHeight="1" x14ac:dyDescent="0.35">
      <c r="A1168" s="714"/>
      <c r="B1168" s="714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81"/>
      <c r="K1168" s="4">
        <v>84000</v>
      </c>
      <c r="L1168" s="59"/>
      <c r="M1168" s="53">
        <f t="shared" si="117"/>
        <v>84000</v>
      </c>
    </row>
    <row r="1169" spans="1:13" ht="12.75" customHeight="1" x14ac:dyDescent="0.35">
      <c r="A1169" s="714"/>
      <c r="B1169" s="714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81"/>
      <c r="K1169" s="4">
        <v>150</v>
      </c>
      <c r="L1169" s="59"/>
      <c r="M1169" s="53">
        <f t="shared" si="117"/>
        <v>150</v>
      </c>
    </row>
    <row r="1170" spans="1:13" ht="12.75" customHeight="1" x14ac:dyDescent="0.35">
      <c r="A1170" s="714"/>
      <c r="B1170" s="714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81"/>
      <c r="K1170" s="4">
        <v>6600</v>
      </c>
      <c r="L1170" s="59"/>
      <c r="M1170" s="53">
        <f t="shared" si="117"/>
        <v>6600</v>
      </c>
    </row>
    <row r="1171" spans="1:13" ht="12.75" customHeight="1" x14ac:dyDescent="0.35">
      <c r="A1171" s="714"/>
      <c r="B1171" s="714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81"/>
      <c r="K1171" s="4">
        <v>15000</v>
      </c>
      <c r="L1171" s="59"/>
      <c r="M1171" s="53">
        <f t="shared" si="117"/>
        <v>15000</v>
      </c>
    </row>
    <row r="1172" spans="1:13" ht="12.75" customHeight="1" x14ac:dyDescent="0.35">
      <c r="A1172" s="714"/>
      <c r="B1172" s="714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81"/>
      <c r="K1172" s="4">
        <v>600</v>
      </c>
      <c r="L1172" s="59"/>
      <c r="M1172" s="53">
        <f t="shared" si="117"/>
        <v>600</v>
      </c>
    </row>
    <row r="1173" spans="1:13" ht="12.75" customHeight="1" x14ac:dyDescent="0.35">
      <c r="A1173" s="714"/>
      <c r="B1173" s="714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81"/>
      <c r="K1173" s="4">
        <v>7000</v>
      </c>
      <c r="L1173" s="59"/>
      <c r="M1173" s="53">
        <f t="shared" si="117"/>
        <v>7000</v>
      </c>
    </row>
    <row r="1174" spans="1:13" ht="12.75" customHeight="1" x14ac:dyDescent="0.35">
      <c r="A1174" s="714"/>
      <c r="B1174" s="714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81"/>
      <c r="K1174" s="4">
        <v>120</v>
      </c>
      <c r="L1174" s="59"/>
      <c r="M1174" s="53">
        <f t="shared" si="117"/>
        <v>120</v>
      </c>
    </row>
    <row r="1175" spans="1:13" ht="12.75" customHeight="1" x14ac:dyDescent="0.35">
      <c r="A1175" s="714"/>
      <c r="B1175" s="714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81"/>
      <c r="K1175" s="4">
        <v>60000</v>
      </c>
      <c r="L1175" s="59"/>
      <c r="M1175" s="53">
        <f t="shared" si="117"/>
        <v>60000</v>
      </c>
    </row>
    <row r="1176" spans="1:13" ht="12.75" customHeight="1" x14ac:dyDescent="0.35">
      <c r="A1176" s="714"/>
      <c r="B1176" s="714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81"/>
      <c r="K1176" s="4">
        <v>96000</v>
      </c>
      <c r="L1176" s="59"/>
      <c r="M1176" s="53">
        <f t="shared" si="117"/>
        <v>96000</v>
      </c>
    </row>
    <row r="1177" spans="1:13" ht="12.75" customHeight="1" x14ac:dyDescent="0.35">
      <c r="A1177" s="714"/>
      <c r="B1177" s="714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81"/>
      <c r="K1177" s="4">
        <v>110000</v>
      </c>
      <c r="L1177" s="59"/>
      <c r="M1177" s="53">
        <f t="shared" si="117"/>
        <v>110000</v>
      </c>
    </row>
    <row r="1178" spans="1:13" ht="12.75" customHeight="1" x14ac:dyDescent="0.35">
      <c r="A1178" s="714"/>
      <c r="B1178" s="714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81"/>
      <c r="K1178" s="4">
        <v>0</v>
      </c>
      <c r="L1178" s="59"/>
      <c r="M1178" s="53">
        <f t="shared" si="117"/>
        <v>0</v>
      </c>
    </row>
    <row r="1179" spans="1:13" ht="12.75" customHeight="1" x14ac:dyDescent="0.35">
      <c r="A1179" s="714"/>
      <c r="B1179" s="714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81"/>
      <c r="K1179" s="4">
        <v>0</v>
      </c>
      <c r="L1179" s="59"/>
      <c r="M1179" s="53">
        <f t="shared" si="117"/>
        <v>0</v>
      </c>
    </row>
    <row r="1180" spans="1:13" ht="12.75" customHeight="1" x14ac:dyDescent="0.35">
      <c r="A1180" s="714"/>
      <c r="B1180" s="714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81"/>
      <c r="K1180" s="4">
        <v>3000</v>
      </c>
      <c r="L1180" s="59"/>
      <c r="M1180" s="53">
        <f t="shared" si="117"/>
        <v>3000</v>
      </c>
    </row>
    <row r="1181" spans="1:13" ht="12.75" customHeight="1" x14ac:dyDescent="0.35">
      <c r="A1181" s="714"/>
      <c r="B1181" s="714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81"/>
      <c r="K1181" s="4">
        <v>99000</v>
      </c>
      <c r="L1181" s="59"/>
      <c r="M1181" s="53">
        <f t="shared" si="117"/>
        <v>99000</v>
      </c>
    </row>
    <row r="1182" spans="1:13" ht="12.75" customHeight="1" x14ac:dyDescent="0.35">
      <c r="A1182" s="714"/>
      <c r="B1182" s="719" t="s">
        <v>143</v>
      </c>
      <c r="C1182" s="714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0</v>
      </c>
      <c r="K1182" s="7">
        <v>1173199</v>
      </c>
      <c r="L1182" s="54">
        <f>SUM(L1152:L1181)</f>
        <v>0</v>
      </c>
      <c r="M1182" s="54">
        <f>SUM(M1152:M1181)</f>
        <v>1173199</v>
      </c>
    </row>
    <row r="1183" spans="1:13" ht="12.75" customHeight="1" thickBot="1" x14ac:dyDescent="0.4">
      <c r="A1183" s="719" t="s">
        <v>293</v>
      </c>
      <c r="B1183" s="714"/>
      <c r="C1183" s="714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0</v>
      </c>
      <c r="K1183" s="8">
        <v>-1173199</v>
      </c>
      <c r="L1183" s="55">
        <f>-L1182</f>
        <v>0</v>
      </c>
      <c r="M1183" s="55">
        <f>-M1182</f>
        <v>-1173199</v>
      </c>
    </row>
    <row r="1184" spans="1:13" ht="12.75" customHeight="1" thickTop="1" x14ac:dyDescent="0.35">
      <c r="A1184" s="722" t="s">
        <v>294</v>
      </c>
      <c r="B1184" s="714"/>
      <c r="C1184" s="714"/>
      <c r="D1184" s="714"/>
      <c r="E1184" s="714"/>
      <c r="F1184" s="714"/>
      <c r="G1184" s="714"/>
      <c r="H1184" s="714"/>
      <c r="I1184" s="714"/>
      <c r="J1184" s="714"/>
      <c r="K1184" s="714"/>
      <c r="L1184" s="714"/>
      <c r="M1184" s="714"/>
    </row>
    <row r="1185" spans="1:13" ht="12.75" customHeight="1" x14ac:dyDescent="0.35">
      <c r="A1185" s="714"/>
      <c r="B1185" s="722" t="s">
        <v>141</v>
      </c>
      <c r="C1185" s="714"/>
      <c r="D1185" s="714"/>
      <c r="E1185" s="714"/>
      <c r="F1185" s="714"/>
      <c r="G1185" s="714"/>
      <c r="H1185" s="714"/>
      <c r="I1185" s="714"/>
      <c r="J1185" s="714"/>
      <c r="K1185" s="714"/>
      <c r="L1185" s="714"/>
      <c r="M1185" s="714"/>
    </row>
    <row r="1186" spans="1:13" s="49" customFormat="1" ht="12.75" customHeight="1" x14ac:dyDescent="0.35">
      <c r="A1186" s="714"/>
      <c r="B1186" s="714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5">
      <c r="A1187" s="714"/>
      <c r="B1187" s="714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5">
      <c r="A1188" s="714"/>
      <c r="B1188" s="714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5">
      <c r="A1189" s="714"/>
      <c r="B1189" s="714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5">
      <c r="A1190" s="714"/>
      <c r="B1190" s="714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5">
      <c r="A1191" s="714"/>
      <c r="B1191" s="714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5">
      <c r="A1192" s="714"/>
      <c r="B1192" s="714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5">
      <c r="A1193" s="714"/>
      <c r="B1193" s="714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5">
      <c r="A1194" s="714"/>
      <c r="B1194" s="714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5">
      <c r="A1195" s="714"/>
      <c r="B1195" s="714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5">
      <c r="A1196" s="714"/>
      <c r="B1196" s="719" t="s">
        <v>143</v>
      </c>
      <c r="C1196" s="714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4">
      <c r="A1197" s="719" t="s">
        <v>296</v>
      </c>
      <c r="B1197" s="714"/>
      <c r="C1197" s="714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5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5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5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5" customHeight="1" x14ac:dyDescent="0.35">
      <c r="A1201" s="739" t="s">
        <v>306</v>
      </c>
      <c r="B1201" s="740"/>
      <c r="C1201" s="740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0</v>
      </c>
      <c r="K1201" s="73">
        <f t="shared" si="121"/>
        <v>43460376</v>
      </c>
      <c r="L1201" s="73">
        <f t="shared" si="121"/>
        <v>203500</v>
      </c>
      <c r="M1201" s="73">
        <f t="shared" si="121"/>
        <v>43256876</v>
      </c>
    </row>
    <row r="1202" spans="1:13" ht="12.75" customHeight="1" x14ac:dyDescent="0.35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5">
      <c r="A1203" s="741">
        <v>43968</v>
      </c>
      <c r="B1203" s="714"/>
      <c r="C1203" s="714"/>
      <c r="D1203" s="714"/>
      <c r="E1203" s="714"/>
      <c r="F1203" s="714"/>
      <c r="G1203" s="742">
        <v>0.45476851000000001</v>
      </c>
      <c r="H1203" s="742"/>
      <c r="I1203" s="742"/>
      <c r="J1203" s="742"/>
      <c r="K1203" s="714"/>
      <c r="L1203" s="714"/>
      <c r="M1203" s="714"/>
    </row>
  </sheetData>
  <autoFilter ref="A12:M1197" xr:uid="{00000000-0009-0000-0000-000000000000}"/>
  <mergeCells count="310"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B84A8-F6DF-4ACB-935F-D57D25EDC384}">
  <sheetPr>
    <tabColor rgb="FF92D050"/>
  </sheetPr>
  <dimension ref="A1:L1203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384" bestFit="1" customWidth="1"/>
    <col min="2" max="2" width="16.3984375" style="384" customWidth="1"/>
    <col min="3" max="3" width="49.1328125" style="384" bestFit="1" customWidth="1"/>
    <col min="4" max="5" width="14.3984375" style="384" bestFit="1" customWidth="1"/>
    <col min="6" max="6" width="15.59765625" style="18" customWidth="1"/>
    <col min="7" max="7" width="14.3984375" style="9" bestFit="1" customWidth="1"/>
    <col min="8" max="8" width="14.3984375" style="23" bestFit="1" customWidth="1"/>
    <col min="9" max="9" width="17.06640625" style="28" customWidth="1"/>
    <col min="10" max="10" width="14.3984375" style="384" bestFit="1" customWidth="1"/>
    <col min="11" max="11" width="21.59765625" style="57" customWidth="1"/>
    <col min="12" max="12" width="21.6640625" style="50" customWidth="1"/>
    <col min="13" max="16384" width="9.265625" style="384"/>
  </cols>
  <sheetData>
    <row r="1" spans="1:12" ht="12.75" customHeight="1" x14ac:dyDescent="0.35">
      <c r="A1" s="714"/>
      <c r="F1" s="743" t="s">
        <v>302</v>
      </c>
      <c r="H1" s="744" t="s">
        <v>303</v>
      </c>
      <c r="K1" s="745" t="s">
        <v>307</v>
      </c>
    </row>
    <row r="2" spans="1:12" ht="12.75" customHeight="1" x14ac:dyDescent="0.35">
      <c r="A2" s="714"/>
      <c r="F2" s="743"/>
      <c r="H2" s="744"/>
      <c r="K2" s="745"/>
    </row>
    <row r="3" spans="1:12" ht="12.75" customHeight="1" x14ac:dyDescent="0.35">
      <c r="A3" s="714"/>
      <c r="F3" s="743"/>
      <c r="H3" s="744"/>
      <c r="K3" s="745"/>
    </row>
    <row r="4" spans="1:12" ht="12.75" customHeight="1" x14ac:dyDescent="0.35">
      <c r="A4" s="714"/>
      <c r="F4" s="743"/>
      <c r="H4" s="744"/>
      <c r="K4" s="745"/>
    </row>
    <row r="5" spans="1:12" ht="12.75" customHeight="1" x14ac:dyDescent="0.35">
      <c r="A5" s="714"/>
      <c r="F5" s="743"/>
      <c r="H5" s="744"/>
      <c r="K5" s="745"/>
    </row>
    <row r="6" spans="1:12" ht="12.75" customHeight="1" x14ac:dyDescent="0.35">
      <c r="A6" s="714"/>
      <c r="F6" s="743"/>
      <c r="H6" s="744"/>
      <c r="K6" s="745"/>
    </row>
    <row r="7" spans="1:12" ht="12.75" customHeight="1" x14ac:dyDescent="0.35">
      <c r="A7" s="714"/>
      <c r="F7" s="743"/>
      <c r="H7" s="744"/>
      <c r="K7" s="745"/>
    </row>
    <row r="8" spans="1:12" ht="27.75" customHeight="1" x14ac:dyDescent="0.35">
      <c r="A8" s="714"/>
      <c r="B8" s="1" t="s">
        <v>0</v>
      </c>
      <c r="F8" s="743"/>
      <c r="H8" s="744"/>
      <c r="K8" s="745"/>
    </row>
    <row r="9" spans="1:12" ht="25.5" customHeight="1" x14ac:dyDescent="0.35">
      <c r="A9" s="714"/>
      <c r="B9" s="2" t="s">
        <v>1</v>
      </c>
      <c r="F9" s="743"/>
      <c r="H9" s="744"/>
      <c r="K9" s="745"/>
    </row>
    <row r="10" spans="1:12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</row>
    <row r="11" spans="1:12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</row>
    <row r="12" spans="1:12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</row>
    <row r="15" spans="1:12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</row>
    <row r="16" spans="1:12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</row>
    <row r="150" spans="1:12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388" customFormat="1" ht="23.75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</row>
    <row r="155" spans="1:12" ht="13.15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</row>
    <row r="156" spans="1:12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3.15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3.5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388" customFormat="1" ht="14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</row>
    <row r="198" spans="1:12" ht="13.15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</row>
    <row r="199" spans="1:12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3.15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3.5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ht="13.5" thickTop="1" x14ac:dyDescent="0.35">
      <c r="A229" s="722" t="s">
        <v>189</v>
      </c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</row>
    <row r="230" spans="1:12" ht="13.15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</row>
    <row r="231" spans="1:12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3.15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3.5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ht="13.5" thickTop="1" x14ac:dyDescent="0.35">
      <c r="A254" s="722" t="s">
        <v>191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</row>
    <row r="255" spans="1:12" ht="13.15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</row>
    <row r="256" spans="1:12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3.15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3.5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ht="13.5" thickTop="1" x14ac:dyDescent="0.35">
      <c r="A282" s="722" t="s">
        <v>193</v>
      </c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</row>
    <row r="283" spans="1:12" ht="13.15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</row>
    <row r="284" spans="1:12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3.15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3.5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ht="13.5" thickTop="1" x14ac:dyDescent="0.35">
      <c r="A312" s="722" t="s">
        <v>195</v>
      </c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</row>
    <row r="313" spans="1:12" ht="13.15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</row>
    <row r="314" spans="1:12" ht="12.75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3.15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3.5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ht="13.5" thickTop="1" x14ac:dyDescent="0.35">
      <c r="A320" s="722" t="s">
        <v>197</v>
      </c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</row>
    <row r="321" spans="1:12" ht="13.15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</row>
    <row r="322" spans="1:12" ht="12.75" customHeight="1" x14ac:dyDescent="0.35">
      <c r="A322" s="714"/>
      <c r="B322" s="714"/>
    </row>
    <row r="323" spans="1:12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3.15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3.5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ht="13.5" thickTop="1" x14ac:dyDescent="0.35">
      <c r="A326" s="722" t="s">
        <v>199</v>
      </c>
      <c r="B326" s="714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</row>
    <row r="327" spans="1:12" ht="13.15" x14ac:dyDescent="0.35">
      <c r="A327" s="714"/>
      <c r="B327" s="722" t="s">
        <v>141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</row>
    <row r="328" spans="1:12" x14ac:dyDescent="0.35">
      <c r="A328" s="714"/>
      <c r="B328" s="714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4">
        <v>298177</v>
      </c>
      <c r="K328" s="59"/>
      <c r="L328" s="53">
        <f t="shared" ref="L328:L358" si="19">J328-K328</f>
        <v>298177</v>
      </c>
    </row>
    <row r="329" spans="1:12" x14ac:dyDescent="0.35">
      <c r="A329" s="714"/>
      <c r="B329" s="714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4">
        <v>0</v>
      </c>
      <c r="K329" s="59"/>
      <c r="L329" s="53">
        <f t="shared" si="19"/>
        <v>0</v>
      </c>
    </row>
    <row r="330" spans="1:12" x14ac:dyDescent="0.35">
      <c r="A330" s="714"/>
      <c r="B330" s="714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4">
        <v>30684</v>
      </c>
      <c r="K330" s="59"/>
      <c r="L330" s="53">
        <f t="shared" si="19"/>
        <v>30684</v>
      </c>
    </row>
    <row r="331" spans="1:12" x14ac:dyDescent="0.35">
      <c r="A331" s="714"/>
      <c r="B331" s="714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4">
        <v>27824</v>
      </c>
      <c r="K331" s="59"/>
      <c r="L331" s="53">
        <f t="shared" si="19"/>
        <v>27824</v>
      </c>
    </row>
    <row r="332" spans="1:12" x14ac:dyDescent="0.35">
      <c r="A332" s="714"/>
      <c r="B332" s="714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4">
        <v>3942</v>
      </c>
      <c r="K332" s="59"/>
      <c r="L332" s="53">
        <f t="shared" si="19"/>
        <v>3942</v>
      </c>
    </row>
    <row r="333" spans="1:12" x14ac:dyDescent="0.35">
      <c r="A333" s="714"/>
      <c r="B333" s="714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4">
        <v>51726</v>
      </c>
      <c r="K333" s="59"/>
      <c r="L333" s="53">
        <f t="shared" si="19"/>
        <v>51726</v>
      </c>
    </row>
    <row r="334" spans="1:12" x14ac:dyDescent="0.35">
      <c r="A334" s="714"/>
      <c r="B334" s="714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4">
        <v>0</v>
      </c>
      <c r="K334" s="59"/>
      <c r="L334" s="53">
        <f t="shared" si="19"/>
        <v>0</v>
      </c>
    </row>
    <row r="335" spans="1:12" x14ac:dyDescent="0.35">
      <c r="A335" s="714"/>
      <c r="B335" s="714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4">
        <v>755</v>
      </c>
      <c r="K335" s="59"/>
      <c r="L335" s="53">
        <f t="shared" si="19"/>
        <v>755</v>
      </c>
    </row>
    <row r="336" spans="1:12" x14ac:dyDescent="0.35">
      <c r="A336" s="714"/>
      <c r="B336" s="714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4">
        <v>0</v>
      </c>
      <c r="K336" s="59"/>
      <c r="L336" s="53">
        <f t="shared" si="19"/>
        <v>0</v>
      </c>
    </row>
    <row r="337" spans="1:12" x14ac:dyDescent="0.35">
      <c r="A337" s="714"/>
      <c r="B337" s="714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4">
        <v>0</v>
      </c>
      <c r="K337" s="59"/>
      <c r="L337" s="53">
        <f t="shared" si="19"/>
        <v>0</v>
      </c>
    </row>
    <row r="338" spans="1:12" x14ac:dyDescent="0.35">
      <c r="A338" s="714"/>
      <c r="B338" s="714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4">
        <v>0</v>
      </c>
      <c r="K338" s="59"/>
      <c r="L338" s="53">
        <f t="shared" si="19"/>
        <v>0</v>
      </c>
    </row>
    <row r="339" spans="1:12" x14ac:dyDescent="0.35">
      <c r="A339" s="714"/>
      <c r="B339" s="714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4">
        <v>0</v>
      </c>
      <c r="K339" s="59"/>
      <c r="L339" s="53">
        <f t="shared" si="19"/>
        <v>0</v>
      </c>
    </row>
    <row r="340" spans="1:12" x14ac:dyDescent="0.35">
      <c r="A340" s="714"/>
      <c r="B340" s="714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4">
        <v>4385</v>
      </c>
      <c r="K340" s="59"/>
      <c r="L340" s="53">
        <f t="shared" si="19"/>
        <v>4385</v>
      </c>
    </row>
    <row r="341" spans="1:12" x14ac:dyDescent="0.35">
      <c r="A341" s="714"/>
      <c r="B341" s="714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4">
        <v>111000</v>
      </c>
      <c r="K341" s="59"/>
      <c r="L341" s="53">
        <f t="shared" si="19"/>
        <v>111000</v>
      </c>
    </row>
    <row r="342" spans="1:12" x14ac:dyDescent="0.35">
      <c r="A342" s="714"/>
      <c r="B342" s="714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4">
        <v>360</v>
      </c>
      <c r="K342" s="59"/>
      <c r="L342" s="53">
        <f t="shared" si="19"/>
        <v>360</v>
      </c>
    </row>
    <row r="343" spans="1:12" x14ac:dyDescent="0.35">
      <c r="A343" s="714"/>
      <c r="B343" s="714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4">
        <v>9400</v>
      </c>
      <c r="K343" s="59"/>
      <c r="L343" s="53">
        <f t="shared" si="19"/>
        <v>9400</v>
      </c>
    </row>
    <row r="344" spans="1:12" x14ac:dyDescent="0.35">
      <c r="A344" s="714"/>
      <c r="B344" s="714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4">
        <v>2000</v>
      </c>
      <c r="K344" s="59"/>
      <c r="L344" s="53">
        <f t="shared" si="19"/>
        <v>2000</v>
      </c>
    </row>
    <row r="345" spans="1:12" x14ac:dyDescent="0.35">
      <c r="A345" s="714"/>
      <c r="B345" s="714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4">
        <v>0</v>
      </c>
      <c r="K345" s="59"/>
      <c r="L345" s="53">
        <f t="shared" si="19"/>
        <v>0</v>
      </c>
    </row>
    <row r="346" spans="1:12" x14ac:dyDescent="0.35">
      <c r="A346" s="714"/>
      <c r="B346" s="714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4">
        <v>12500</v>
      </c>
      <c r="K346" s="59"/>
      <c r="L346" s="53">
        <f t="shared" si="19"/>
        <v>12500</v>
      </c>
    </row>
    <row r="347" spans="1:12" x14ac:dyDescent="0.35">
      <c r="A347" s="714"/>
      <c r="B347" s="714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4">
        <v>400</v>
      </c>
      <c r="K347" s="59"/>
      <c r="L347" s="53">
        <f t="shared" si="19"/>
        <v>400</v>
      </c>
    </row>
    <row r="348" spans="1:12" x14ac:dyDescent="0.35">
      <c r="A348" s="714"/>
      <c r="B348" s="714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4">
        <v>1500</v>
      </c>
      <c r="K348" s="59"/>
      <c r="L348" s="53">
        <f t="shared" si="19"/>
        <v>1500</v>
      </c>
    </row>
    <row r="349" spans="1:12" x14ac:dyDescent="0.35">
      <c r="A349" s="714"/>
      <c r="B349" s="714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4">
        <v>1700</v>
      </c>
      <c r="K349" s="59"/>
      <c r="L349" s="53">
        <f t="shared" si="19"/>
        <v>1700</v>
      </c>
    </row>
    <row r="350" spans="1:12" x14ac:dyDescent="0.35">
      <c r="A350" s="714"/>
      <c r="B350" s="714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4">
        <v>0</v>
      </c>
      <c r="K350" s="59"/>
      <c r="L350" s="53">
        <f t="shared" si="19"/>
        <v>0</v>
      </c>
    </row>
    <row r="351" spans="1:12" x14ac:dyDescent="0.35">
      <c r="A351" s="714"/>
      <c r="B351" s="714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4">
        <v>50000</v>
      </c>
      <c r="K351" s="59"/>
      <c r="L351" s="53">
        <f t="shared" si="19"/>
        <v>50000</v>
      </c>
    </row>
    <row r="352" spans="1:12" x14ac:dyDescent="0.35">
      <c r="A352" s="714"/>
      <c r="B352" s="714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4">
        <v>7000</v>
      </c>
      <c r="K352" s="59"/>
      <c r="L352" s="53">
        <f t="shared" si="19"/>
        <v>7000</v>
      </c>
    </row>
    <row r="353" spans="1:12" x14ac:dyDescent="0.35">
      <c r="A353" s="714"/>
      <c r="B353" s="714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4">
        <v>60</v>
      </c>
      <c r="K353" s="59"/>
      <c r="L353" s="53">
        <f t="shared" si="19"/>
        <v>60</v>
      </c>
    </row>
    <row r="354" spans="1:12" x14ac:dyDescent="0.35">
      <c r="A354" s="714"/>
      <c r="B354" s="714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4">
        <v>600</v>
      </c>
      <c r="K354" s="59"/>
      <c r="L354" s="53">
        <f t="shared" si="19"/>
        <v>600</v>
      </c>
    </row>
    <row r="355" spans="1:12" x14ac:dyDescent="0.35">
      <c r="A355" s="714"/>
      <c r="B355" s="714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4">
        <v>9000</v>
      </c>
      <c r="K355" s="59"/>
      <c r="L355" s="53">
        <f t="shared" si="19"/>
        <v>9000</v>
      </c>
    </row>
    <row r="356" spans="1:12" x14ac:dyDescent="0.35">
      <c r="A356" s="714"/>
      <c r="B356" s="714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4">
        <v>0</v>
      </c>
      <c r="K356" s="59"/>
      <c r="L356" s="53">
        <f t="shared" si="19"/>
        <v>0</v>
      </c>
    </row>
    <row r="357" spans="1:12" x14ac:dyDescent="0.35">
      <c r="A357" s="714"/>
      <c r="B357" s="714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4">
        <v>0</v>
      </c>
      <c r="K357" s="59"/>
      <c r="L357" s="53">
        <f t="shared" si="19"/>
        <v>0</v>
      </c>
    </row>
    <row r="358" spans="1:12" x14ac:dyDescent="0.35">
      <c r="A358" s="714"/>
      <c r="B358" s="714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4">
        <v>0</v>
      </c>
      <c r="K358" s="59"/>
      <c r="L358" s="53">
        <f t="shared" si="19"/>
        <v>0</v>
      </c>
    </row>
    <row r="359" spans="1:12" ht="13.15" x14ac:dyDescent="0.35">
      <c r="A359" s="714"/>
      <c r="B359" s="719" t="s">
        <v>143</v>
      </c>
      <c r="C359" s="714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7">
        <v>623013</v>
      </c>
      <c r="K359" s="54">
        <f>SUM(K328:K358)</f>
        <v>0</v>
      </c>
      <c r="L359" s="54">
        <f>SUM(L328:L358)</f>
        <v>623013</v>
      </c>
    </row>
    <row r="360" spans="1:12" ht="13.5" thickBot="1" x14ac:dyDescent="0.4">
      <c r="A360" s="719" t="s">
        <v>202</v>
      </c>
      <c r="B360" s="714"/>
      <c r="C360" s="714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8">
        <v>-623013</v>
      </c>
      <c r="K360" s="55">
        <f>-K359</f>
        <v>0</v>
      </c>
      <c r="L360" s="55">
        <f>-L359</f>
        <v>-623013</v>
      </c>
    </row>
    <row r="361" spans="1:12" ht="13.5" thickTop="1" x14ac:dyDescent="0.35">
      <c r="A361" s="722" t="s">
        <v>203</v>
      </c>
      <c r="B361" s="714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</row>
    <row r="362" spans="1:12" ht="13.15" x14ac:dyDescent="0.35">
      <c r="A362" s="714"/>
      <c r="B362" s="722" t="s">
        <v>141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</row>
    <row r="363" spans="1:12" x14ac:dyDescent="0.35">
      <c r="A363" s="714"/>
      <c r="B363" s="714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4">
        <v>80471</v>
      </c>
      <c r="K363" s="59"/>
      <c r="L363" s="53">
        <f t="shared" ref="L363:L385" si="22">J363-K363</f>
        <v>80471</v>
      </c>
    </row>
    <row r="364" spans="1:12" x14ac:dyDescent="0.35">
      <c r="A364" s="714"/>
      <c r="B364" s="714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4">
        <v>0</v>
      </c>
      <c r="K364" s="59"/>
      <c r="L364" s="53">
        <f t="shared" si="22"/>
        <v>0</v>
      </c>
    </row>
    <row r="365" spans="1:12" x14ac:dyDescent="0.35">
      <c r="A365" s="714"/>
      <c r="B365" s="714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4">
        <v>2000</v>
      </c>
      <c r="K365" s="59"/>
      <c r="L365" s="53">
        <f t="shared" si="22"/>
        <v>2000</v>
      </c>
    </row>
    <row r="366" spans="1:12" x14ac:dyDescent="0.35">
      <c r="A366" s="714"/>
      <c r="B366" s="714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4">
        <v>6076</v>
      </c>
      <c r="K366" s="59"/>
      <c r="L366" s="53">
        <f t="shared" si="22"/>
        <v>6076</v>
      </c>
    </row>
    <row r="367" spans="1:12" x14ac:dyDescent="0.35">
      <c r="A367" s="714"/>
      <c r="B367" s="714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4">
        <v>13912</v>
      </c>
      <c r="K367" s="59"/>
      <c r="L367" s="53">
        <f t="shared" si="22"/>
        <v>13912</v>
      </c>
    </row>
    <row r="368" spans="1:12" x14ac:dyDescent="0.35">
      <c r="A368" s="714"/>
      <c r="B368" s="714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4">
        <v>1971</v>
      </c>
      <c r="K368" s="59"/>
      <c r="L368" s="53">
        <f t="shared" si="22"/>
        <v>1971</v>
      </c>
    </row>
    <row r="369" spans="1:12" x14ac:dyDescent="0.35">
      <c r="A369" s="714"/>
      <c r="B369" s="714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4">
        <v>21308</v>
      </c>
      <c r="K369" s="59"/>
      <c r="L369" s="53">
        <f t="shared" si="22"/>
        <v>21308</v>
      </c>
    </row>
    <row r="370" spans="1:12" x14ac:dyDescent="0.35">
      <c r="A370" s="714"/>
      <c r="B370" s="714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4">
        <v>390</v>
      </c>
      <c r="K370" s="59"/>
      <c r="L370" s="53">
        <f t="shared" si="22"/>
        <v>390</v>
      </c>
    </row>
    <row r="371" spans="1:12" x14ac:dyDescent="0.35">
      <c r="A371" s="714"/>
      <c r="B371" s="714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4">
        <v>281</v>
      </c>
      <c r="K371" s="59"/>
      <c r="L371" s="53">
        <f t="shared" si="22"/>
        <v>281</v>
      </c>
    </row>
    <row r="372" spans="1:12" x14ac:dyDescent="0.35">
      <c r="A372" s="714"/>
      <c r="B372" s="714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4">
        <v>0</v>
      </c>
      <c r="K372" s="59"/>
      <c r="L372" s="53">
        <f t="shared" si="22"/>
        <v>0</v>
      </c>
    </row>
    <row r="373" spans="1:12" x14ac:dyDescent="0.35">
      <c r="A373" s="714"/>
      <c r="B373" s="714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4">
        <v>0</v>
      </c>
      <c r="K373" s="59"/>
      <c r="L373" s="53">
        <f t="shared" si="22"/>
        <v>0</v>
      </c>
    </row>
    <row r="374" spans="1:12" x14ac:dyDescent="0.35">
      <c r="A374" s="714"/>
      <c r="B374" s="714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4">
        <v>1175</v>
      </c>
      <c r="K374" s="59"/>
      <c r="L374" s="53">
        <f t="shared" si="22"/>
        <v>1175</v>
      </c>
    </row>
    <row r="375" spans="1:12" x14ac:dyDescent="0.35">
      <c r="A375" s="714"/>
      <c r="B375" s="714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4">
        <v>0</v>
      </c>
      <c r="K375" s="59"/>
      <c r="L375" s="53">
        <f t="shared" si="22"/>
        <v>0</v>
      </c>
    </row>
    <row r="376" spans="1:12" x14ac:dyDescent="0.35">
      <c r="A376" s="714"/>
      <c r="B376" s="714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4">
        <v>0</v>
      </c>
      <c r="K376" s="59"/>
      <c r="L376" s="53">
        <f t="shared" si="22"/>
        <v>0</v>
      </c>
    </row>
    <row r="377" spans="1:12" x14ac:dyDescent="0.35">
      <c r="A377" s="714"/>
      <c r="B377" s="714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4">
        <v>2000</v>
      </c>
      <c r="K377" s="59"/>
      <c r="L377" s="53">
        <f t="shared" si="22"/>
        <v>2000</v>
      </c>
    </row>
    <row r="378" spans="1:12" x14ac:dyDescent="0.35">
      <c r="A378" s="714"/>
      <c r="B378" s="714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4">
        <v>2500</v>
      </c>
      <c r="K378" s="59"/>
      <c r="L378" s="53">
        <f t="shared" si="22"/>
        <v>2500</v>
      </c>
    </row>
    <row r="379" spans="1:12" x14ac:dyDescent="0.35">
      <c r="A379" s="714"/>
      <c r="B379" s="714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4">
        <v>42400</v>
      </c>
      <c r="K379" s="59"/>
      <c r="L379" s="53">
        <f t="shared" si="22"/>
        <v>42400</v>
      </c>
    </row>
    <row r="380" spans="1:12" x14ac:dyDescent="0.35">
      <c r="A380" s="714"/>
      <c r="B380" s="714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4">
        <v>1350</v>
      </c>
      <c r="K380" s="59"/>
      <c r="L380" s="53">
        <f t="shared" si="22"/>
        <v>1350</v>
      </c>
    </row>
    <row r="381" spans="1:12" x14ac:dyDescent="0.35">
      <c r="A381" s="714"/>
      <c r="B381" s="714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4">
        <v>4550</v>
      </c>
      <c r="K381" s="59"/>
      <c r="L381" s="53">
        <f t="shared" si="22"/>
        <v>4550</v>
      </c>
    </row>
    <row r="382" spans="1:12" x14ac:dyDescent="0.35">
      <c r="A382" s="714"/>
      <c r="B382" s="714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4">
        <v>4800</v>
      </c>
      <c r="K382" s="59"/>
      <c r="L382" s="53">
        <f t="shared" si="22"/>
        <v>4800</v>
      </c>
    </row>
    <row r="383" spans="1:12" x14ac:dyDescent="0.35">
      <c r="A383" s="714"/>
      <c r="B383" s="714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4">
        <v>30</v>
      </c>
      <c r="K383" s="59"/>
      <c r="L383" s="53">
        <f t="shared" si="22"/>
        <v>30</v>
      </c>
    </row>
    <row r="384" spans="1:12" x14ac:dyDescent="0.35">
      <c r="A384" s="714"/>
      <c r="B384" s="714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4">
        <v>450</v>
      </c>
      <c r="K384" s="59"/>
      <c r="L384" s="53">
        <f t="shared" si="22"/>
        <v>450</v>
      </c>
    </row>
    <row r="385" spans="1:12" x14ac:dyDescent="0.35">
      <c r="A385" s="714"/>
      <c r="B385" s="714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4">
        <v>0</v>
      </c>
      <c r="K385" s="59"/>
      <c r="L385" s="53">
        <f t="shared" si="22"/>
        <v>0</v>
      </c>
    </row>
    <row r="386" spans="1:12" ht="13.15" x14ac:dyDescent="0.35">
      <c r="A386" s="714"/>
      <c r="B386" s="719" t="s">
        <v>143</v>
      </c>
      <c r="C386" s="714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7">
        <v>185664</v>
      </c>
      <c r="K386" s="54">
        <f>SUM(K363:K385)</f>
        <v>0</v>
      </c>
      <c r="L386" s="54">
        <f>SUM(L363:L385)</f>
        <v>185664</v>
      </c>
    </row>
    <row r="387" spans="1:12" ht="13.5" thickBot="1" x14ac:dyDescent="0.4">
      <c r="A387" s="719" t="s">
        <v>204</v>
      </c>
      <c r="B387" s="714"/>
      <c r="C387" s="714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8">
        <v>-185664</v>
      </c>
      <c r="K387" s="55">
        <f>-K386</f>
        <v>0</v>
      </c>
      <c r="L387" s="55">
        <f>-L386</f>
        <v>-185664</v>
      </c>
    </row>
    <row r="388" spans="1:12" ht="13.5" thickTop="1" x14ac:dyDescent="0.35">
      <c r="A388" s="722" t="s">
        <v>205</v>
      </c>
      <c r="B388" s="714"/>
      <c r="C388" s="714"/>
      <c r="D388" s="714"/>
      <c r="E388" s="714"/>
      <c r="F388" s="714"/>
      <c r="G388" s="714"/>
      <c r="H388" s="714"/>
      <c r="I388" s="714"/>
      <c r="J388" s="714"/>
      <c r="K388" s="714"/>
      <c r="L388" s="714"/>
    </row>
    <row r="389" spans="1:12" ht="13.15" x14ac:dyDescent="0.35">
      <c r="A389" s="714"/>
      <c r="B389" s="722" t="s">
        <v>141</v>
      </c>
      <c r="C389" s="714"/>
      <c r="D389" s="714"/>
      <c r="E389" s="714"/>
      <c r="F389" s="714"/>
      <c r="G389" s="714"/>
      <c r="H389" s="714"/>
      <c r="I389" s="714"/>
      <c r="J389" s="714"/>
      <c r="K389" s="714"/>
      <c r="L389" s="714"/>
    </row>
    <row r="390" spans="1:12" x14ac:dyDescent="0.35">
      <c r="A390" s="714"/>
      <c r="B390" s="714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4">
        <v>503346</v>
      </c>
      <c r="K390" s="59"/>
      <c r="L390" s="53">
        <f t="shared" ref="L390:L422" si="25">J390-K390</f>
        <v>503346</v>
      </c>
    </row>
    <row r="391" spans="1:12" x14ac:dyDescent="0.35">
      <c r="A391" s="714"/>
      <c r="B391" s="714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4">
        <v>0</v>
      </c>
      <c r="K391" s="59"/>
      <c r="L391" s="53">
        <f t="shared" si="25"/>
        <v>0</v>
      </c>
    </row>
    <row r="392" spans="1:12" x14ac:dyDescent="0.35">
      <c r="A392" s="714"/>
      <c r="B392" s="714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4">
        <v>19500</v>
      </c>
      <c r="K392" s="59"/>
      <c r="L392" s="53">
        <f t="shared" si="25"/>
        <v>19500</v>
      </c>
    </row>
    <row r="393" spans="1:12" x14ac:dyDescent="0.35">
      <c r="A393" s="714"/>
      <c r="B393" s="714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4">
        <v>1300</v>
      </c>
      <c r="K393" s="59"/>
      <c r="L393" s="53">
        <f t="shared" si="25"/>
        <v>1300</v>
      </c>
    </row>
    <row r="394" spans="1:12" x14ac:dyDescent="0.35">
      <c r="A394" s="714"/>
      <c r="B394" s="714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4">
        <v>18000</v>
      </c>
      <c r="K394" s="59"/>
      <c r="L394" s="53">
        <f t="shared" si="25"/>
        <v>18000</v>
      </c>
    </row>
    <row r="395" spans="1:12" x14ac:dyDescent="0.35">
      <c r="A395" s="714"/>
      <c r="B395" s="714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4">
        <v>56942</v>
      </c>
      <c r="K395" s="59"/>
      <c r="L395" s="53">
        <f t="shared" si="25"/>
        <v>56942</v>
      </c>
    </row>
    <row r="396" spans="1:12" x14ac:dyDescent="0.35">
      <c r="A396" s="714"/>
      <c r="B396" s="714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4">
        <v>83472</v>
      </c>
      <c r="K396" s="59"/>
      <c r="L396" s="53">
        <f t="shared" si="25"/>
        <v>83472</v>
      </c>
    </row>
    <row r="397" spans="1:12" x14ac:dyDescent="0.35">
      <c r="A397" s="714"/>
      <c r="B397" s="714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4">
        <v>0</v>
      </c>
      <c r="K397" s="59"/>
      <c r="L397" s="53">
        <f t="shared" si="25"/>
        <v>0</v>
      </c>
    </row>
    <row r="398" spans="1:12" x14ac:dyDescent="0.35">
      <c r="A398" s="714"/>
      <c r="B398" s="714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4">
        <v>11826</v>
      </c>
      <c r="K398" s="59"/>
      <c r="L398" s="53">
        <f t="shared" si="25"/>
        <v>11826</v>
      </c>
    </row>
    <row r="399" spans="1:12" x14ac:dyDescent="0.35">
      <c r="A399" s="714"/>
      <c r="B399" s="714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4">
        <v>116830</v>
      </c>
      <c r="K399" s="59"/>
      <c r="L399" s="53">
        <f t="shared" si="25"/>
        <v>116830</v>
      </c>
    </row>
    <row r="400" spans="1:12" x14ac:dyDescent="0.35">
      <c r="A400" s="714"/>
      <c r="B400" s="714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4">
        <v>2882</v>
      </c>
      <c r="K400" s="59"/>
      <c r="L400" s="53">
        <f t="shared" si="25"/>
        <v>2882</v>
      </c>
    </row>
    <row r="401" spans="1:12" x14ac:dyDescent="0.35">
      <c r="A401" s="714"/>
      <c r="B401" s="714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4">
        <v>1826</v>
      </c>
      <c r="K401" s="59"/>
      <c r="L401" s="53">
        <f t="shared" si="25"/>
        <v>1826</v>
      </c>
    </row>
    <row r="402" spans="1:12" x14ac:dyDescent="0.35">
      <c r="A402" s="714"/>
      <c r="B402" s="714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4">
        <v>4200</v>
      </c>
      <c r="K402" s="59"/>
      <c r="L402" s="53">
        <f t="shared" si="25"/>
        <v>4200</v>
      </c>
    </row>
    <row r="403" spans="1:12" x14ac:dyDescent="0.35">
      <c r="A403" s="714"/>
      <c r="B403" s="714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4">
        <v>0</v>
      </c>
      <c r="K403" s="59"/>
      <c r="L403" s="53">
        <f t="shared" si="25"/>
        <v>0</v>
      </c>
    </row>
    <row r="404" spans="1:12" x14ac:dyDescent="0.35">
      <c r="A404" s="714"/>
      <c r="B404" s="714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4">
        <v>0</v>
      </c>
      <c r="K404" s="59"/>
      <c r="L404" s="53">
        <f t="shared" si="25"/>
        <v>0</v>
      </c>
    </row>
    <row r="405" spans="1:12" x14ac:dyDescent="0.35">
      <c r="A405" s="714"/>
      <c r="B405" s="714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4">
        <v>7426</v>
      </c>
      <c r="K405" s="59"/>
      <c r="L405" s="53">
        <f t="shared" si="25"/>
        <v>7426</v>
      </c>
    </row>
    <row r="406" spans="1:12" x14ac:dyDescent="0.35">
      <c r="A406" s="714"/>
      <c r="B406" s="714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4">
        <v>0</v>
      </c>
      <c r="K406" s="59"/>
      <c r="L406" s="53">
        <f t="shared" si="25"/>
        <v>0</v>
      </c>
    </row>
    <row r="407" spans="1:12" x14ac:dyDescent="0.35">
      <c r="A407" s="714"/>
      <c r="B407" s="714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4">
        <v>360</v>
      </c>
      <c r="K407" s="59"/>
      <c r="L407" s="53">
        <f t="shared" si="25"/>
        <v>360</v>
      </c>
    </row>
    <row r="408" spans="1:12" x14ac:dyDescent="0.35">
      <c r="A408" s="714"/>
      <c r="B408" s="714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4">
        <v>0</v>
      </c>
      <c r="K408" s="59"/>
      <c r="L408" s="53">
        <f t="shared" si="25"/>
        <v>0</v>
      </c>
    </row>
    <row r="409" spans="1:12" x14ac:dyDescent="0.35">
      <c r="A409" s="714"/>
      <c r="B409" s="714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4">
        <v>0</v>
      </c>
      <c r="K409" s="59"/>
      <c r="L409" s="53">
        <f t="shared" si="25"/>
        <v>0</v>
      </c>
    </row>
    <row r="410" spans="1:12" x14ac:dyDescent="0.35">
      <c r="A410" s="714"/>
      <c r="B410" s="714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4">
        <v>0</v>
      </c>
      <c r="K410" s="59"/>
      <c r="L410" s="53">
        <f t="shared" si="25"/>
        <v>0</v>
      </c>
    </row>
    <row r="411" spans="1:12" x14ac:dyDescent="0.35">
      <c r="A411" s="714"/>
      <c r="B411" s="714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4">
        <v>5000</v>
      </c>
      <c r="K411" s="59"/>
      <c r="L411" s="53">
        <f t="shared" si="25"/>
        <v>5000</v>
      </c>
    </row>
    <row r="412" spans="1:12" x14ac:dyDescent="0.35">
      <c r="A412" s="714"/>
      <c r="B412" s="714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4">
        <v>0</v>
      </c>
      <c r="K412" s="59"/>
      <c r="L412" s="53">
        <f t="shared" si="25"/>
        <v>0</v>
      </c>
    </row>
    <row r="413" spans="1:12" x14ac:dyDescent="0.35">
      <c r="A413" s="714"/>
      <c r="B413" s="714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4">
        <v>12000</v>
      </c>
      <c r="K413" s="59"/>
      <c r="L413" s="53">
        <f t="shared" si="25"/>
        <v>12000</v>
      </c>
    </row>
    <row r="414" spans="1:12" x14ac:dyDescent="0.35">
      <c r="A414" s="714"/>
      <c r="B414" s="714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4">
        <v>22000</v>
      </c>
      <c r="K414" s="59"/>
      <c r="L414" s="53">
        <f t="shared" si="25"/>
        <v>22000</v>
      </c>
    </row>
    <row r="415" spans="1:12" x14ac:dyDescent="0.35">
      <c r="A415" s="714"/>
      <c r="B415" s="714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4">
        <v>7400</v>
      </c>
      <c r="K415" s="59"/>
      <c r="L415" s="53">
        <f t="shared" si="25"/>
        <v>7400</v>
      </c>
    </row>
    <row r="416" spans="1:12" x14ac:dyDescent="0.35">
      <c r="A416" s="714"/>
      <c r="B416" s="714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4">
        <v>0</v>
      </c>
      <c r="K416" s="59"/>
      <c r="L416" s="53">
        <f t="shared" si="25"/>
        <v>0</v>
      </c>
    </row>
    <row r="417" spans="1:12" x14ac:dyDescent="0.35">
      <c r="A417" s="714"/>
      <c r="B417" s="714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4">
        <v>2000</v>
      </c>
      <c r="K417" s="59"/>
      <c r="L417" s="53">
        <f t="shared" si="25"/>
        <v>2000</v>
      </c>
    </row>
    <row r="418" spans="1:12" x14ac:dyDescent="0.35">
      <c r="A418" s="714"/>
      <c r="B418" s="714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4">
        <v>132000</v>
      </c>
      <c r="K418" s="59"/>
      <c r="L418" s="53">
        <f t="shared" si="25"/>
        <v>132000</v>
      </c>
    </row>
    <row r="419" spans="1:12" x14ac:dyDescent="0.35">
      <c r="A419" s="714"/>
      <c r="B419" s="714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4">
        <v>180</v>
      </c>
      <c r="K419" s="59"/>
      <c r="L419" s="53">
        <f t="shared" si="25"/>
        <v>180</v>
      </c>
    </row>
    <row r="420" spans="1:12" x14ac:dyDescent="0.35">
      <c r="A420" s="714"/>
      <c r="B420" s="714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4">
        <v>9300</v>
      </c>
      <c r="K420" s="59"/>
      <c r="L420" s="53">
        <f t="shared" si="25"/>
        <v>9300</v>
      </c>
    </row>
    <row r="421" spans="1:12" x14ac:dyDescent="0.35">
      <c r="A421" s="714"/>
      <c r="B421" s="714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4">
        <v>15000</v>
      </c>
      <c r="K421" s="59"/>
      <c r="L421" s="53">
        <f t="shared" si="25"/>
        <v>15000</v>
      </c>
    </row>
    <row r="422" spans="1:12" x14ac:dyDescent="0.35">
      <c r="A422" s="714"/>
      <c r="B422" s="714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4">
        <v>0</v>
      </c>
      <c r="K422" s="59"/>
      <c r="L422" s="53">
        <f t="shared" si="25"/>
        <v>0</v>
      </c>
    </row>
    <row r="423" spans="1:12" ht="13.15" x14ac:dyDescent="0.35">
      <c r="A423" s="714"/>
      <c r="B423" s="719" t="s">
        <v>143</v>
      </c>
      <c r="C423" s="714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7">
        <v>1032790</v>
      </c>
      <c r="K423" s="54">
        <f>SUM(K390:K422)</f>
        <v>0</v>
      </c>
      <c r="L423" s="54">
        <f>SUM(L390:L422)</f>
        <v>1032790</v>
      </c>
    </row>
    <row r="424" spans="1:12" ht="13.5" thickBot="1" x14ac:dyDescent="0.4">
      <c r="A424" s="719" t="s">
        <v>206</v>
      </c>
      <c r="B424" s="714"/>
      <c r="C424" s="714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8">
        <v>-1032790</v>
      </c>
      <c r="K424" s="55">
        <f>-K423</f>
        <v>0</v>
      </c>
      <c r="L424" s="55">
        <f>-L423</f>
        <v>-1032790</v>
      </c>
    </row>
    <row r="425" spans="1:12" ht="13.5" thickTop="1" x14ac:dyDescent="0.35">
      <c r="A425" s="722" t="s">
        <v>207</v>
      </c>
      <c r="B425" s="722"/>
      <c r="C425" s="722"/>
      <c r="D425" s="722"/>
      <c r="E425" s="722"/>
      <c r="F425" s="722"/>
      <c r="G425" s="722"/>
      <c r="H425" s="722"/>
      <c r="I425" s="722"/>
      <c r="J425" s="722"/>
      <c r="K425" s="722"/>
      <c r="L425" s="722"/>
    </row>
    <row r="426" spans="1:12" ht="13.15" x14ac:dyDescent="0.35">
      <c r="A426" s="714"/>
      <c r="B426" s="722" t="s">
        <v>141</v>
      </c>
      <c r="C426" s="722"/>
      <c r="D426" s="722"/>
      <c r="E426" s="722"/>
      <c r="F426" s="722"/>
      <c r="G426" s="722"/>
      <c r="H426" s="722"/>
      <c r="I426" s="722"/>
      <c r="J426" s="722"/>
      <c r="K426" s="722"/>
      <c r="L426" s="722"/>
    </row>
    <row r="427" spans="1:12" ht="12.75" customHeight="1" x14ac:dyDescent="0.35">
      <c r="A427" s="714"/>
      <c r="B427" s="714"/>
    </row>
    <row r="428" spans="1:12" x14ac:dyDescent="0.35">
      <c r="A428" s="714"/>
      <c r="B428" s="714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4">
        <v>200000</v>
      </c>
      <c r="K428" s="59"/>
      <c r="L428" s="53">
        <f t="shared" ref="L428:L434" si="28">J428-K428</f>
        <v>200000</v>
      </c>
    </row>
    <row r="429" spans="1:12" x14ac:dyDescent="0.35">
      <c r="A429" s="714"/>
      <c r="B429" s="714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4">
        <v>1000</v>
      </c>
      <c r="K429" s="59"/>
      <c r="L429" s="53">
        <f t="shared" si="28"/>
        <v>1000</v>
      </c>
    </row>
    <row r="430" spans="1:12" x14ac:dyDescent="0.35">
      <c r="A430" s="714"/>
      <c r="B430" s="714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4">
        <v>125000</v>
      </c>
      <c r="K430" s="59"/>
      <c r="L430" s="53">
        <f t="shared" si="28"/>
        <v>125000</v>
      </c>
    </row>
    <row r="431" spans="1:12" x14ac:dyDescent="0.35">
      <c r="A431" s="714"/>
      <c r="B431" s="714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4">
        <v>85000</v>
      </c>
      <c r="K431" s="59"/>
      <c r="L431" s="53">
        <f t="shared" si="28"/>
        <v>85000</v>
      </c>
    </row>
    <row r="432" spans="1:12" x14ac:dyDescent="0.35">
      <c r="A432" s="714"/>
      <c r="B432" s="714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4">
        <v>2000</v>
      </c>
      <c r="K432" s="59"/>
      <c r="L432" s="53">
        <f t="shared" si="28"/>
        <v>2000</v>
      </c>
    </row>
    <row r="433" spans="1:12" x14ac:dyDescent="0.35">
      <c r="A433" s="714"/>
      <c r="B433" s="714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4">
        <v>40000</v>
      </c>
      <c r="K433" s="59"/>
      <c r="L433" s="53">
        <f t="shared" si="28"/>
        <v>40000</v>
      </c>
    </row>
    <row r="434" spans="1:12" x14ac:dyDescent="0.35">
      <c r="A434" s="714"/>
      <c r="B434" s="714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4">
        <v>2000</v>
      </c>
      <c r="K434" s="59"/>
      <c r="L434" s="53">
        <f t="shared" si="28"/>
        <v>2000</v>
      </c>
    </row>
    <row r="435" spans="1:12" ht="13.15" x14ac:dyDescent="0.35">
      <c r="A435" s="714"/>
      <c r="B435" s="719" t="s">
        <v>143</v>
      </c>
      <c r="C435" s="719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7">
        <v>455000</v>
      </c>
      <c r="K435" s="54">
        <f>SUM(K428:K434)</f>
        <v>0</v>
      </c>
      <c r="L435" s="54">
        <f>SUM(L428:L434)</f>
        <v>455000</v>
      </c>
    </row>
    <row r="436" spans="1:12" ht="13.5" thickBot="1" x14ac:dyDescent="0.4">
      <c r="A436" s="719" t="s">
        <v>208</v>
      </c>
      <c r="B436" s="719"/>
      <c r="C436" s="719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8">
        <v>-455000</v>
      </c>
      <c r="K436" s="55">
        <f>-K435</f>
        <v>0</v>
      </c>
      <c r="L436" s="55">
        <f>-L435</f>
        <v>-455000</v>
      </c>
    </row>
    <row r="437" spans="1:12" ht="13.5" thickTop="1" x14ac:dyDescent="0.35">
      <c r="A437" s="722" t="s">
        <v>209</v>
      </c>
      <c r="B437" s="714"/>
      <c r="C437" s="714"/>
      <c r="D437" s="714"/>
      <c r="E437" s="714"/>
      <c r="F437" s="714"/>
      <c r="G437" s="714"/>
      <c r="H437" s="714"/>
      <c r="I437" s="714"/>
      <c r="J437" s="714"/>
      <c r="K437" s="714"/>
      <c r="L437" s="714"/>
    </row>
    <row r="438" spans="1:12" ht="13.15" x14ac:dyDescent="0.35">
      <c r="A438" s="714"/>
      <c r="B438" s="722" t="s">
        <v>141</v>
      </c>
      <c r="C438" s="714"/>
      <c r="D438" s="714"/>
      <c r="E438" s="714"/>
      <c r="F438" s="714"/>
      <c r="G438" s="714"/>
      <c r="H438" s="714"/>
      <c r="I438" s="714"/>
      <c r="J438" s="714"/>
      <c r="K438" s="714"/>
      <c r="L438" s="714"/>
    </row>
    <row r="439" spans="1:12" x14ac:dyDescent="0.35">
      <c r="A439" s="714"/>
      <c r="B439" s="714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4">
        <v>1030655</v>
      </c>
      <c r="K439" s="59"/>
      <c r="L439" s="53">
        <f t="shared" ref="L439:L473" si="31">J439-K439</f>
        <v>1030655</v>
      </c>
    </row>
    <row r="440" spans="1:12" x14ac:dyDescent="0.35">
      <c r="A440" s="714"/>
      <c r="B440" s="714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4">
        <v>0</v>
      </c>
      <c r="K440" s="59"/>
      <c r="L440" s="53">
        <f t="shared" si="31"/>
        <v>0</v>
      </c>
    </row>
    <row r="441" spans="1:12" x14ac:dyDescent="0.35">
      <c r="A441" s="714"/>
      <c r="B441" s="714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4">
        <v>70000</v>
      </c>
      <c r="K441" s="59"/>
      <c r="L441" s="53">
        <f t="shared" si="31"/>
        <v>70000</v>
      </c>
    </row>
    <row r="442" spans="1:12" x14ac:dyDescent="0.35">
      <c r="A442" s="714"/>
      <c r="B442" s="714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4">
        <v>3250</v>
      </c>
      <c r="K442" s="59"/>
      <c r="L442" s="53">
        <f t="shared" si="31"/>
        <v>3250</v>
      </c>
    </row>
    <row r="443" spans="1:12" x14ac:dyDescent="0.35">
      <c r="A443" s="714"/>
      <c r="B443" s="714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4">
        <v>18000</v>
      </c>
      <c r="K443" s="59"/>
      <c r="L443" s="53">
        <f t="shared" si="31"/>
        <v>18000</v>
      </c>
    </row>
    <row r="444" spans="1:12" x14ac:dyDescent="0.35">
      <c r="A444" s="714"/>
      <c r="B444" s="714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4">
        <v>115252</v>
      </c>
      <c r="K444" s="59"/>
      <c r="L444" s="53">
        <f t="shared" si="31"/>
        <v>115252</v>
      </c>
    </row>
    <row r="445" spans="1:12" x14ac:dyDescent="0.35">
      <c r="A445" s="714"/>
      <c r="B445" s="714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4">
        <v>194768</v>
      </c>
      <c r="K445" s="59"/>
      <c r="L445" s="53">
        <f t="shared" si="31"/>
        <v>194768</v>
      </c>
    </row>
    <row r="446" spans="1:12" x14ac:dyDescent="0.35">
      <c r="A446" s="714"/>
      <c r="B446" s="714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4">
        <v>0</v>
      </c>
      <c r="K446" s="59"/>
      <c r="L446" s="53">
        <f t="shared" si="31"/>
        <v>0</v>
      </c>
    </row>
    <row r="447" spans="1:12" x14ac:dyDescent="0.35">
      <c r="A447" s="714"/>
      <c r="B447" s="714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4">
        <v>27594</v>
      </c>
      <c r="K447" s="59"/>
      <c r="L447" s="53">
        <f t="shared" si="31"/>
        <v>27594</v>
      </c>
    </row>
    <row r="448" spans="1:12" x14ac:dyDescent="0.35">
      <c r="A448" s="714"/>
      <c r="B448" s="714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4">
        <v>300740</v>
      </c>
      <c r="K448" s="59"/>
      <c r="L448" s="53">
        <f t="shared" si="31"/>
        <v>300740</v>
      </c>
    </row>
    <row r="449" spans="1:12" x14ac:dyDescent="0.35">
      <c r="A449" s="714"/>
      <c r="B449" s="714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4">
        <v>7866</v>
      </c>
      <c r="K449" s="59"/>
      <c r="L449" s="53">
        <f t="shared" si="31"/>
        <v>7866</v>
      </c>
    </row>
    <row r="450" spans="1:12" x14ac:dyDescent="0.35">
      <c r="A450" s="714"/>
      <c r="B450" s="714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4">
        <v>4108</v>
      </c>
      <c r="K450" s="59"/>
      <c r="L450" s="53">
        <f t="shared" si="31"/>
        <v>4108</v>
      </c>
    </row>
    <row r="451" spans="1:12" x14ac:dyDescent="0.35">
      <c r="A451" s="714"/>
      <c r="B451" s="714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4">
        <v>0</v>
      </c>
      <c r="K451" s="59"/>
      <c r="L451" s="53">
        <f t="shared" si="31"/>
        <v>0</v>
      </c>
    </row>
    <row r="452" spans="1:12" x14ac:dyDescent="0.35">
      <c r="A452" s="714"/>
      <c r="B452" s="714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4">
        <v>0</v>
      </c>
      <c r="K452" s="59"/>
      <c r="L452" s="53">
        <f t="shared" si="31"/>
        <v>0</v>
      </c>
    </row>
    <row r="453" spans="1:12" x14ac:dyDescent="0.35">
      <c r="A453" s="714"/>
      <c r="B453" s="714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4">
        <v>0</v>
      </c>
      <c r="K453" s="59"/>
      <c r="L453" s="53">
        <f t="shared" si="31"/>
        <v>0</v>
      </c>
    </row>
    <row r="454" spans="1:12" x14ac:dyDescent="0.35">
      <c r="A454" s="714"/>
      <c r="B454" s="714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4">
        <v>16373</v>
      </c>
      <c r="K454" s="59"/>
      <c r="L454" s="53">
        <f t="shared" si="31"/>
        <v>16373</v>
      </c>
    </row>
    <row r="455" spans="1:12" x14ac:dyDescent="0.35">
      <c r="A455" s="714"/>
      <c r="B455" s="714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4">
        <v>307500</v>
      </c>
      <c r="K455" s="59"/>
      <c r="L455" s="53">
        <f t="shared" si="31"/>
        <v>307500</v>
      </c>
    </row>
    <row r="456" spans="1:12" x14ac:dyDescent="0.35">
      <c r="A456" s="714"/>
      <c r="B456" s="714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4">
        <v>360</v>
      </c>
      <c r="K456" s="59"/>
      <c r="L456" s="53">
        <f t="shared" si="31"/>
        <v>360</v>
      </c>
    </row>
    <row r="457" spans="1:12" x14ac:dyDescent="0.35">
      <c r="A457" s="714"/>
      <c r="B457" s="714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4">
        <v>0</v>
      </c>
      <c r="K457" s="59"/>
      <c r="L457" s="53">
        <f t="shared" si="31"/>
        <v>0</v>
      </c>
    </row>
    <row r="458" spans="1:12" x14ac:dyDescent="0.35">
      <c r="A458" s="714"/>
      <c r="B458" s="714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4">
        <v>0</v>
      </c>
      <c r="K458" s="59"/>
      <c r="L458" s="53">
        <f t="shared" si="31"/>
        <v>0</v>
      </c>
    </row>
    <row r="459" spans="1:12" x14ac:dyDescent="0.35">
      <c r="A459" s="714"/>
      <c r="B459" s="714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4">
        <v>0</v>
      </c>
      <c r="K459" s="59"/>
      <c r="L459" s="53">
        <f t="shared" si="31"/>
        <v>0</v>
      </c>
    </row>
    <row r="460" spans="1:12" x14ac:dyDescent="0.35">
      <c r="A460" s="714"/>
      <c r="B460" s="714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4">
        <v>6600</v>
      </c>
      <c r="K460" s="59"/>
      <c r="L460" s="53">
        <f t="shared" si="31"/>
        <v>6600</v>
      </c>
    </row>
    <row r="461" spans="1:12" x14ac:dyDescent="0.35">
      <c r="A461" s="714"/>
      <c r="B461" s="714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4">
        <v>1300</v>
      </c>
      <c r="K461" s="59"/>
      <c r="L461" s="53">
        <f t="shared" si="31"/>
        <v>1300</v>
      </c>
    </row>
    <row r="462" spans="1:12" x14ac:dyDescent="0.35">
      <c r="A462" s="714"/>
      <c r="B462" s="714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4">
        <v>17000</v>
      </c>
      <c r="K462" s="59"/>
      <c r="L462" s="53">
        <f t="shared" si="31"/>
        <v>17000</v>
      </c>
    </row>
    <row r="463" spans="1:12" x14ac:dyDescent="0.35">
      <c r="A463" s="714"/>
      <c r="B463" s="714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4">
        <v>18000</v>
      </c>
      <c r="K463" s="59"/>
      <c r="L463" s="53">
        <f t="shared" si="31"/>
        <v>18000</v>
      </c>
    </row>
    <row r="464" spans="1:12" x14ac:dyDescent="0.35">
      <c r="A464" s="714"/>
      <c r="B464" s="714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4">
        <v>4000</v>
      </c>
      <c r="K464" s="59"/>
      <c r="L464" s="53">
        <f t="shared" si="31"/>
        <v>4000</v>
      </c>
    </row>
    <row r="465" spans="1:12" x14ac:dyDescent="0.35">
      <c r="A465" s="714"/>
      <c r="B465" s="714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4">
        <v>20000</v>
      </c>
      <c r="K465" s="59"/>
      <c r="L465" s="53">
        <f t="shared" si="31"/>
        <v>20000</v>
      </c>
    </row>
    <row r="466" spans="1:12" x14ac:dyDescent="0.35">
      <c r="A466" s="714"/>
      <c r="B466" s="714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4">
        <v>8700</v>
      </c>
      <c r="K466" s="59"/>
      <c r="L466" s="53">
        <f t="shared" si="31"/>
        <v>8700</v>
      </c>
    </row>
    <row r="467" spans="1:12" x14ac:dyDescent="0.35">
      <c r="A467" s="714"/>
      <c r="B467" s="714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4">
        <v>111700</v>
      </c>
      <c r="K467" s="59"/>
      <c r="L467" s="53">
        <f t="shared" si="31"/>
        <v>111700</v>
      </c>
    </row>
    <row r="468" spans="1:12" x14ac:dyDescent="0.35">
      <c r="A468" s="714"/>
      <c r="B468" s="714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4">
        <v>390</v>
      </c>
      <c r="K468" s="59"/>
      <c r="L468" s="53">
        <f t="shared" si="31"/>
        <v>390</v>
      </c>
    </row>
    <row r="469" spans="1:12" x14ac:dyDescent="0.35">
      <c r="A469" s="714"/>
      <c r="B469" s="714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4">
        <v>81200</v>
      </c>
      <c r="K469" s="59"/>
      <c r="L469" s="53">
        <f t="shared" si="31"/>
        <v>81200</v>
      </c>
    </row>
    <row r="470" spans="1:12" x14ac:dyDescent="0.35">
      <c r="A470" s="714"/>
      <c r="B470" s="714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4">
        <v>177000</v>
      </c>
      <c r="K470" s="59"/>
      <c r="L470" s="53">
        <f t="shared" si="31"/>
        <v>177000</v>
      </c>
    </row>
    <row r="471" spans="1:12" x14ac:dyDescent="0.35">
      <c r="A471" s="714"/>
      <c r="B471" s="714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4">
        <v>0</v>
      </c>
      <c r="K471" s="59"/>
      <c r="L471" s="53">
        <f t="shared" si="31"/>
        <v>0</v>
      </c>
    </row>
    <row r="472" spans="1:12" x14ac:dyDescent="0.35">
      <c r="A472" s="714"/>
      <c r="B472" s="714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4">
        <v>0</v>
      </c>
      <c r="K472" s="59"/>
      <c r="L472" s="53">
        <f t="shared" si="31"/>
        <v>0</v>
      </c>
    </row>
    <row r="473" spans="1:12" x14ac:dyDescent="0.35">
      <c r="A473" s="714"/>
      <c r="B473" s="714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4">
        <v>0</v>
      </c>
      <c r="K473" s="59"/>
      <c r="L473" s="53">
        <f t="shared" si="31"/>
        <v>0</v>
      </c>
    </row>
    <row r="474" spans="1:12" ht="13.15" x14ac:dyDescent="0.35">
      <c r="A474" s="714"/>
      <c r="B474" s="719" t="s">
        <v>143</v>
      </c>
      <c r="C474" s="714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7">
        <v>2542356</v>
      </c>
      <c r="K474" s="54">
        <f>SUM(K439:K473)</f>
        <v>0</v>
      </c>
      <c r="L474" s="54">
        <f>SUM(L439:L473)</f>
        <v>2542356</v>
      </c>
    </row>
    <row r="475" spans="1:12" ht="13.5" thickBot="1" x14ac:dyDescent="0.4">
      <c r="A475" s="719" t="s">
        <v>211</v>
      </c>
      <c r="B475" s="714"/>
      <c r="C475" s="714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8">
        <v>-2542356</v>
      </c>
      <c r="K475" s="55">
        <f>-K474</f>
        <v>0</v>
      </c>
      <c r="L475" s="55">
        <f>-L474</f>
        <v>-2542356</v>
      </c>
    </row>
    <row r="476" spans="1:12" ht="13.5" thickTop="1" x14ac:dyDescent="0.35">
      <c r="A476" s="722" t="s">
        <v>212</v>
      </c>
      <c r="B476" s="714"/>
      <c r="C476" s="714"/>
      <c r="D476" s="714"/>
      <c r="E476" s="714"/>
      <c r="F476" s="714"/>
      <c r="G476" s="714"/>
      <c r="H476" s="714"/>
      <c r="I476" s="714"/>
      <c r="J476" s="714"/>
      <c r="K476" s="714"/>
      <c r="L476" s="714"/>
    </row>
    <row r="477" spans="1:12" ht="13.15" x14ac:dyDescent="0.35">
      <c r="A477" s="714"/>
      <c r="B477" s="722" t="s">
        <v>141</v>
      </c>
      <c r="C477" s="714"/>
      <c r="D477" s="714"/>
      <c r="E477" s="714"/>
      <c r="F477" s="714"/>
      <c r="G477" s="714"/>
      <c r="H477" s="714"/>
      <c r="I477" s="714"/>
      <c r="J477" s="714"/>
      <c r="K477" s="714"/>
      <c r="L477" s="714"/>
    </row>
    <row r="478" spans="1:12" x14ac:dyDescent="0.35">
      <c r="A478" s="714"/>
      <c r="B478" s="714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4">
        <v>437165</v>
      </c>
      <c r="K478" s="59"/>
      <c r="L478" s="53">
        <f t="shared" ref="L478:L507" si="34">J478-K478</f>
        <v>437165</v>
      </c>
    </row>
    <row r="479" spans="1:12" x14ac:dyDescent="0.35">
      <c r="A479" s="714"/>
      <c r="B479" s="714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4">
        <v>0</v>
      </c>
      <c r="K479" s="59"/>
      <c r="L479" s="53">
        <f t="shared" si="34"/>
        <v>0</v>
      </c>
    </row>
    <row r="480" spans="1:12" x14ac:dyDescent="0.35">
      <c r="A480" s="714"/>
      <c r="B480" s="714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4">
        <v>25000</v>
      </c>
      <c r="K480" s="59"/>
      <c r="L480" s="53">
        <f t="shared" si="34"/>
        <v>25000</v>
      </c>
    </row>
    <row r="481" spans="1:12" x14ac:dyDescent="0.35">
      <c r="A481" s="714"/>
      <c r="B481" s="714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4">
        <v>1950</v>
      </c>
      <c r="K481" s="59"/>
      <c r="L481" s="53">
        <f t="shared" si="34"/>
        <v>1950</v>
      </c>
    </row>
    <row r="482" spans="1:12" x14ac:dyDescent="0.35">
      <c r="A482" s="714"/>
      <c r="B482" s="714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4">
        <v>47503</v>
      </c>
      <c r="K482" s="59"/>
      <c r="L482" s="53">
        <f t="shared" si="34"/>
        <v>47503</v>
      </c>
    </row>
    <row r="483" spans="1:12" x14ac:dyDescent="0.35">
      <c r="A483" s="714"/>
      <c r="B483" s="714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4">
        <v>69560</v>
      </c>
      <c r="K483" s="59"/>
      <c r="L483" s="53">
        <f t="shared" si="34"/>
        <v>69560</v>
      </c>
    </row>
    <row r="484" spans="1:12" x14ac:dyDescent="0.35">
      <c r="A484" s="714"/>
      <c r="B484" s="714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4">
        <v>9855</v>
      </c>
      <c r="K484" s="59"/>
      <c r="L484" s="53">
        <f t="shared" si="34"/>
        <v>9855</v>
      </c>
    </row>
    <row r="485" spans="1:12" x14ac:dyDescent="0.35">
      <c r="A485" s="714"/>
      <c r="B485" s="714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4">
        <v>108105</v>
      </c>
      <c r="K485" s="59"/>
      <c r="L485" s="53">
        <f t="shared" si="34"/>
        <v>108105</v>
      </c>
    </row>
    <row r="486" spans="1:12" x14ac:dyDescent="0.35">
      <c r="A486" s="714"/>
      <c r="B486" s="714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4">
        <v>2492</v>
      </c>
      <c r="K486" s="59"/>
      <c r="L486" s="53">
        <f t="shared" si="34"/>
        <v>2492</v>
      </c>
    </row>
    <row r="487" spans="1:12" x14ac:dyDescent="0.35">
      <c r="A487" s="714"/>
      <c r="B487" s="714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4">
        <v>1628</v>
      </c>
      <c r="K487" s="59"/>
      <c r="L487" s="53">
        <f t="shared" si="34"/>
        <v>1628</v>
      </c>
    </row>
    <row r="488" spans="1:12" x14ac:dyDescent="0.35">
      <c r="A488" s="714"/>
      <c r="B488" s="714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4">
        <v>4200</v>
      </c>
      <c r="K488" s="59"/>
      <c r="L488" s="53">
        <f t="shared" si="34"/>
        <v>4200</v>
      </c>
    </row>
    <row r="489" spans="1:12" x14ac:dyDescent="0.35">
      <c r="A489" s="714"/>
      <c r="B489" s="714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4">
        <v>0</v>
      </c>
      <c r="K489" s="59"/>
      <c r="L489" s="53">
        <f t="shared" si="34"/>
        <v>0</v>
      </c>
    </row>
    <row r="490" spans="1:12" x14ac:dyDescent="0.35">
      <c r="A490" s="714"/>
      <c r="B490" s="714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4">
        <v>0</v>
      </c>
      <c r="K490" s="59"/>
      <c r="L490" s="53">
        <f t="shared" si="34"/>
        <v>0</v>
      </c>
    </row>
    <row r="491" spans="1:12" x14ac:dyDescent="0.35">
      <c r="A491" s="714"/>
      <c r="B491" s="714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4">
        <v>6659</v>
      </c>
      <c r="K491" s="59"/>
      <c r="L491" s="53">
        <f t="shared" si="34"/>
        <v>6659</v>
      </c>
    </row>
    <row r="492" spans="1:12" x14ac:dyDescent="0.35">
      <c r="A492" s="714"/>
      <c r="B492" s="714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4">
        <v>0</v>
      </c>
      <c r="K492" s="59"/>
      <c r="L492" s="53">
        <f t="shared" si="34"/>
        <v>0</v>
      </c>
    </row>
    <row r="493" spans="1:12" x14ac:dyDescent="0.35">
      <c r="A493" s="714"/>
      <c r="B493" s="714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4">
        <v>360</v>
      </c>
      <c r="K493" s="59"/>
      <c r="L493" s="53">
        <f t="shared" si="34"/>
        <v>360</v>
      </c>
    </row>
    <row r="494" spans="1:12" x14ac:dyDescent="0.35">
      <c r="A494" s="714"/>
      <c r="B494" s="714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4">
        <v>0</v>
      </c>
      <c r="K494" s="59"/>
      <c r="L494" s="53">
        <f t="shared" si="34"/>
        <v>0</v>
      </c>
    </row>
    <row r="495" spans="1:12" x14ac:dyDescent="0.35">
      <c r="A495" s="714"/>
      <c r="B495" s="714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4">
        <v>0</v>
      </c>
      <c r="K495" s="59"/>
      <c r="L495" s="53">
        <f t="shared" si="34"/>
        <v>0</v>
      </c>
    </row>
    <row r="496" spans="1:12" x14ac:dyDescent="0.35">
      <c r="A496" s="714"/>
      <c r="B496" s="714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4">
        <v>4000</v>
      </c>
      <c r="K496" s="59"/>
      <c r="L496" s="53">
        <f t="shared" si="34"/>
        <v>4000</v>
      </c>
    </row>
    <row r="497" spans="1:12" x14ac:dyDescent="0.35">
      <c r="A497" s="714"/>
      <c r="B497" s="714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4">
        <v>4000</v>
      </c>
      <c r="K497" s="59"/>
      <c r="L497" s="53">
        <f t="shared" si="34"/>
        <v>4000</v>
      </c>
    </row>
    <row r="498" spans="1:12" x14ac:dyDescent="0.35">
      <c r="A498" s="714"/>
      <c r="B498" s="714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4">
        <v>7750</v>
      </c>
      <c r="K498" s="59"/>
      <c r="L498" s="53">
        <f t="shared" si="34"/>
        <v>7750</v>
      </c>
    </row>
    <row r="499" spans="1:12" x14ac:dyDescent="0.35">
      <c r="A499" s="714"/>
      <c r="B499" s="714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4">
        <v>1000</v>
      </c>
      <c r="K499" s="59"/>
      <c r="L499" s="53">
        <f t="shared" si="34"/>
        <v>1000</v>
      </c>
    </row>
    <row r="500" spans="1:12" x14ac:dyDescent="0.35">
      <c r="A500" s="714"/>
      <c r="B500" s="714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4">
        <v>443250</v>
      </c>
      <c r="K500" s="59"/>
      <c r="L500" s="53">
        <f t="shared" si="34"/>
        <v>443250</v>
      </c>
    </row>
    <row r="501" spans="1:12" x14ac:dyDescent="0.35">
      <c r="A501" s="714"/>
      <c r="B501" s="714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4">
        <v>26100</v>
      </c>
      <c r="K501" s="59"/>
      <c r="L501" s="53">
        <f t="shared" si="34"/>
        <v>26100</v>
      </c>
    </row>
    <row r="502" spans="1:12" x14ac:dyDescent="0.35">
      <c r="A502" s="714"/>
      <c r="B502" s="714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4">
        <v>150</v>
      </c>
      <c r="K502" s="59"/>
      <c r="L502" s="53">
        <f t="shared" si="34"/>
        <v>150</v>
      </c>
    </row>
    <row r="503" spans="1:12" x14ac:dyDescent="0.35">
      <c r="A503" s="714"/>
      <c r="B503" s="714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4">
        <v>470</v>
      </c>
      <c r="K503" s="59"/>
      <c r="L503" s="53">
        <f t="shared" si="34"/>
        <v>470</v>
      </c>
    </row>
    <row r="504" spans="1:12" x14ac:dyDescent="0.35">
      <c r="A504" s="714"/>
      <c r="B504" s="714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4">
        <v>325090</v>
      </c>
      <c r="K504" s="59"/>
      <c r="L504" s="53">
        <f t="shared" si="34"/>
        <v>325090</v>
      </c>
    </row>
    <row r="505" spans="1:12" x14ac:dyDescent="0.35">
      <c r="A505" s="714"/>
      <c r="B505" s="714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4">
        <v>0</v>
      </c>
      <c r="K505" s="59"/>
      <c r="L505" s="53">
        <f t="shared" si="34"/>
        <v>0</v>
      </c>
    </row>
    <row r="506" spans="1:12" x14ac:dyDescent="0.35">
      <c r="A506" s="714"/>
      <c r="B506" s="714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4">
        <v>0</v>
      </c>
      <c r="K506" s="59"/>
      <c r="L506" s="53">
        <f t="shared" si="34"/>
        <v>0</v>
      </c>
    </row>
    <row r="507" spans="1:12" x14ac:dyDescent="0.35">
      <c r="A507" s="714"/>
      <c r="B507" s="714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4">
        <v>0</v>
      </c>
      <c r="K507" s="59"/>
      <c r="L507" s="53">
        <f t="shared" si="34"/>
        <v>0</v>
      </c>
    </row>
    <row r="508" spans="1:12" ht="13.15" x14ac:dyDescent="0.35">
      <c r="A508" s="714"/>
      <c r="B508" s="719" t="s">
        <v>143</v>
      </c>
      <c r="C508" s="714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7">
        <v>1526287</v>
      </c>
      <c r="K508" s="54">
        <f>SUM(K478:K507)</f>
        <v>0</v>
      </c>
      <c r="L508" s="54">
        <f>SUM(L478:L507)</f>
        <v>1526287</v>
      </c>
    </row>
    <row r="509" spans="1:12" ht="13.5" thickBot="1" x14ac:dyDescent="0.4">
      <c r="A509" s="719" t="s">
        <v>214</v>
      </c>
      <c r="B509" s="714"/>
      <c r="C509" s="714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8">
        <v>-1526287</v>
      </c>
      <c r="K509" s="55">
        <f>-K508</f>
        <v>0</v>
      </c>
      <c r="L509" s="55">
        <f>-L508</f>
        <v>-1526287</v>
      </c>
    </row>
    <row r="510" spans="1:12" ht="13.5" thickTop="1" x14ac:dyDescent="0.35">
      <c r="A510" s="722" t="s">
        <v>215</v>
      </c>
      <c r="B510" s="714"/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</row>
    <row r="511" spans="1:12" ht="13.15" x14ac:dyDescent="0.35">
      <c r="A511" s="714"/>
      <c r="B511" s="722" t="s">
        <v>141</v>
      </c>
      <c r="C511" s="714"/>
      <c r="D511" s="714"/>
      <c r="E511" s="714"/>
      <c r="F511" s="714"/>
      <c r="G511" s="714"/>
      <c r="H511" s="714"/>
      <c r="I511" s="714"/>
      <c r="J511" s="714"/>
      <c r="K511" s="714"/>
      <c r="L511" s="714"/>
    </row>
    <row r="512" spans="1:12" x14ac:dyDescent="0.35">
      <c r="A512" s="714"/>
      <c r="B512" s="714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4">
        <v>254652</v>
      </c>
      <c r="K512" s="59"/>
      <c r="L512" s="53">
        <f t="shared" ref="L512:L544" si="37">J512-K512</f>
        <v>254652</v>
      </c>
    </row>
    <row r="513" spans="1:12" x14ac:dyDescent="0.35">
      <c r="A513" s="714"/>
      <c r="B513" s="714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4">
        <v>0</v>
      </c>
      <c r="K513" s="59"/>
      <c r="L513" s="53">
        <f t="shared" si="37"/>
        <v>0</v>
      </c>
    </row>
    <row r="514" spans="1:12" x14ac:dyDescent="0.35">
      <c r="A514" s="714"/>
      <c r="B514" s="714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4">
        <v>39000</v>
      </c>
      <c r="K514" s="59"/>
      <c r="L514" s="53">
        <f t="shared" si="37"/>
        <v>39000</v>
      </c>
    </row>
    <row r="515" spans="1:12" x14ac:dyDescent="0.35">
      <c r="A515" s="714"/>
      <c r="B515" s="714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4">
        <v>97000</v>
      </c>
      <c r="K515" s="59"/>
      <c r="L515" s="53">
        <f t="shared" si="37"/>
        <v>97000</v>
      </c>
    </row>
    <row r="516" spans="1:12" x14ac:dyDescent="0.35">
      <c r="A516" s="714"/>
      <c r="B516" s="714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4">
        <v>22118</v>
      </c>
      <c r="K516" s="59"/>
      <c r="L516" s="53">
        <f t="shared" si="37"/>
        <v>22118</v>
      </c>
    </row>
    <row r="517" spans="1:12" x14ac:dyDescent="0.35">
      <c r="A517" s="714"/>
      <c r="B517" s="714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4">
        <v>34780</v>
      </c>
      <c r="K517" s="59"/>
      <c r="L517" s="53">
        <f t="shared" si="37"/>
        <v>34780</v>
      </c>
    </row>
    <row r="518" spans="1:12" x14ac:dyDescent="0.35">
      <c r="A518" s="714"/>
      <c r="B518" s="714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4">
        <v>0</v>
      </c>
      <c r="K518" s="59"/>
      <c r="L518" s="53">
        <f t="shared" si="37"/>
        <v>0</v>
      </c>
    </row>
    <row r="519" spans="1:12" x14ac:dyDescent="0.35">
      <c r="A519" s="714"/>
      <c r="B519" s="714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4">
        <v>4929</v>
      </c>
      <c r="K519" s="59"/>
      <c r="L519" s="53">
        <f t="shared" si="37"/>
        <v>4929</v>
      </c>
    </row>
    <row r="520" spans="1:12" x14ac:dyDescent="0.35">
      <c r="A520" s="714"/>
      <c r="B520" s="714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4">
        <v>68360</v>
      </c>
      <c r="K520" s="59"/>
      <c r="L520" s="53">
        <f t="shared" si="37"/>
        <v>68360</v>
      </c>
    </row>
    <row r="521" spans="1:12" x14ac:dyDescent="0.35">
      <c r="A521" s="714"/>
      <c r="B521" s="714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4">
        <v>855</v>
      </c>
      <c r="K521" s="59"/>
      <c r="L521" s="53">
        <f t="shared" si="37"/>
        <v>855</v>
      </c>
    </row>
    <row r="522" spans="1:12" x14ac:dyDescent="0.35">
      <c r="A522" s="714"/>
      <c r="B522" s="714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4">
        <v>0</v>
      </c>
      <c r="K522" s="59"/>
      <c r="L522" s="53">
        <f t="shared" si="37"/>
        <v>0</v>
      </c>
    </row>
    <row r="523" spans="1:12" x14ac:dyDescent="0.35">
      <c r="A523" s="714"/>
      <c r="B523" s="714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4">
        <v>0</v>
      </c>
      <c r="K523" s="59"/>
      <c r="L523" s="53">
        <f t="shared" si="37"/>
        <v>0</v>
      </c>
    </row>
    <row r="524" spans="1:12" x14ac:dyDescent="0.35">
      <c r="A524" s="714"/>
      <c r="B524" s="714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4">
        <v>0</v>
      </c>
      <c r="K524" s="59"/>
      <c r="L524" s="53">
        <f t="shared" si="37"/>
        <v>0</v>
      </c>
    </row>
    <row r="525" spans="1:12" x14ac:dyDescent="0.35">
      <c r="A525" s="714"/>
      <c r="B525" s="714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4">
        <v>4000</v>
      </c>
      <c r="K525" s="59"/>
      <c r="L525" s="53">
        <f t="shared" si="37"/>
        <v>4000</v>
      </c>
    </row>
    <row r="526" spans="1:12" x14ac:dyDescent="0.35">
      <c r="A526" s="714"/>
      <c r="B526" s="714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4">
        <v>360</v>
      </c>
      <c r="K526" s="59"/>
      <c r="L526" s="53">
        <f t="shared" si="37"/>
        <v>360</v>
      </c>
    </row>
    <row r="527" spans="1:12" x14ac:dyDescent="0.35">
      <c r="A527" s="714"/>
      <c r="B527" s="714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4">
        <v>8000</v>
      </c>
      <c r="K527" s="59"/>
      <c r="L527" s="53">
        <f t="shared" si="37"/>
        <v>8000</v>
      </c>
    </row>
    <row r="528" spans="1:12" x14ac:dyDescent="0.35">
      <c r="A528" s="714"/>
      <c r="B528" s="714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4">
        <v>33000</v>
      </c>
      <c r="K528" s="59"/>
      <c r="L528" s="53">
        <f t="shared" si="37"/>
        <v>33000</v>
      </c>
    </row>
    <row r="529" spans="1:12" x14ac:dyDescent="0.35">
      <c r="A529" s="714"/>
      <c r="B529" s="714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4">
        <v>3850</v>
      </c>
      <c r="K529" s="59"/>
      <c r="L529" s="53">
        <f t="shared" si="37"/>
        <v>3850</v>
      </c>
    </row>
    <row r="530" spans="1:12" x14ac:dyDescent="0.35">
      <c r="A530" s="714"/>
      <c r="B530" s="714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4">
        <v>4000</v>
      </c>
      <c r="K530" s="59"/>
      <c r="L530" s="53">
        <f t="shared" si="37"/>
        <v>4000</v>
      </c>
    </row>
    <row r="531" spans="1:12" x14ac:dyDescent="0.35">
      <c r="A531" s="714"/>
      <c r="B531" s="714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4">
        <v>1800</v>
      </c>
      <c r="K531" s="59"/>
      <c r="L531" s="53">
        <f t="shared" si="37"/>
        <v>1800</v>
      </c>
    </row>
    <row r="532" spans="1:12" x14ac:dyDescent="0.35">
      <c r="A532" s="714"/>
      <c r="B532" s="714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4">
        <v>0</v>
      </c>
      <c r="K532" s="59"/>
      <c r="L532" s="53">
        <f t="shared" si="37"/>
        <v>0</v>
      </c>
    </row>
    <row r="533" spans="1:12" x14ac:dyDescent="0.35">
      <c r="A533" s="714"/>
      <c r="B533" s="714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4">
        <v>0</v>
      </c>
      <c r="K533" s="59"/>
      <c r="L533" s="53">
        <f t="shared" si="37"/>
        <v>0</v>
      </c>
    </row>
    <row r="534" spans="1:12" x14ac:dyDescent="0.35">
      <c r="A534" s="714"/>
      <c r="B534" s="714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4">
        <v>0</v>
      </c>
      <c r="K534" s="59"/>
      <c r="L534" s="53">
        <f t="shared" si="37"/>
        <v>0</v>
      </c>
    </row>
    <row r="535" spans="1:12" x14ac:dyDescent="0.35">
      <c r="A535" s="714"/>
      <c r="B535" s="714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4">
        <v>11000</v>
      </c>
      <c r="K535" s="59"/>
      <c r="L535" s="53">
        <f t="shared" si="37"/>
        <v>11000</v>
      </c>
    </row>
    <row r="536" spans="1:12" x14ac:dyDescent="0.35">
      <c r="A536" s="714"/>
      <c r="B536" s="714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4">
        <v>0</v>
      </c>
      <c r="K536" s="59"/>
      <c r="L536" s="53">
        <f t="shared" si="37"/>
        <v>0</v>
      </c>
    </row>
    <row r="537" spans="1:12" x14ac:dyDescent="0.35">
      <c r="A537" s="714"/>
      <c r="B537" s="714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4">
        <v>43500</v>
      </c>
      <c r="K537" s="59"/>
      <c r="L537" s="53">
        <f t="shared" si="37"/>
        <v>43500</v>
      </c>
    </row>
    <row r="538" spans="1:12" x14ac:dyDescent="0.35">
      <c r="A538" s="714"/>
      <c r="B538" s="714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4">
        <v>70000</v>
      </c>
      <c r="K538" s="59"/>
      <c r="L538" s="53">
        <f t="shared" si="37"/>
        <v>70000</v>
      </c>
    </row>
    <row r="539" spans="1:12" x14ac:dyDescent="0.35">
      <c r="A539" s="714"/>
      <c r="B539" s="714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4">
        <v>8000</v>
      </c>
      <c r="K539" s="59"/>
      <c r="L539" s="53">
        <f t="shared" si="37"/>
        <v>8000</v>
      </c>
    </row>
    <row r="540" spans="1:12" x14ac:dyDescent="0.35">
      <c r="A540" s="714"/>
      <c r="B540" s="714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4">
        <v>2000</v>
      </c>
      <c r="K540" s="59"/>
      <c r="L540" s="53">
        <f t="shared" si="37"/>
        <v>2000</v>
      </c>
    </row>
    <row r="541" spans="1:12" x14ac:dyDescent="0.35">
      <c r="A541" s="714"/>
      <c r="B541" s="714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4">
        <v>0</v>
      </c>
      <c r="K541" s="59"/>
      <c r="L541" s="53">
        <f t="shared" si="37"/>
        <v>0</v>
      </c>
    </row>
    <row r="542" spans="1:12" x14ac:dyDescent="0.35">
      <c r="A542" s="714"/>
      <c r="B542" s="714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4">
        <v>0</v>
      </c>
      <c r="K542" s="59"/>
      <c r="L542" s="53">
        <f t="shared" si="37"/>
        <v>0</v>
      </c>
    </row>
    <row r="543" spans="1:12" x14ac:dyDescent="0.35">
      <c r="A543" s="714"/>
      <c r="B543" s="714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4">
        <v>0</v>
      </c>
      <c r="K543" s="59"/>
      <c r="L543" s="53">
        <f t="shared" si="37"/>
        <v>0</v>
      </c>
    </row>
    <row r="544" spans="1:12" x14ac:dyDescent="0.35">
      <c r="A544" s="714"/>
      <c r="B544" s="714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4">
        <v>0</v>
      </c>
      <c r="K544" s="59"/>
      <c r="L544" s="53">
        <f t="shared" si="37"/>
        <v>0</v>
      </c>
    </row>
    <row r="545" spans="1:12" ht="13.15" x14ac:dyDescent="0.35">
      <c r="A545" s="714"/>
      <c r="B545" s="719" t="s">
        <v>143</v>
      </c>
      <c r="C545" s="714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7">
        <v>711204</v>
      </c>
      <c r="K545" s="54">
        <f>SUM(K512:K544)</f>
        <v>0</v>
      </c>
      <c r="L545" s="54">
        <f>SUM(L512:L544)</f>
        <v>711204</v>
      </c>
    </row>
    <row r="546" spans="1:12" ht="13.5" thickBot="1" x14ac:dyDescent="0.4">
      <c r="A546" s="719" t="s">
        <v>219</v>
      </c>
      <c r="B546" s="714"/>
      <c r="C546" s="714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8">
        <v>-711204</v>
      </c>
      <c r="K546" s="54">
        <f>-K545</f>
        <v>0</v>
      </c>
      <c r="L546" s="54">
        <f>-L545</f>
        <v>-711204</v>
      </c>
    </row>
    <row r="547" spans="1:12" ht="13.5" thickTop="1" x14ac:dyDescent="0.35">
      <c r="A547" s="722" t="s">
        <v>220</v>
      </c>
      <c r="B547" s="714"/>
      <c r="C547" s="714"/>
      <c r="D547" s="714"/>
      <c r="E547" s="714"/>
      <c r="F547" s="714"/>
      <c r="G547" s="714"/>
      <c r="H547" s="714"/>
      <c r="I547" s="714"/>
      <c r="J547" s="714"/>
      <c r="K547" s="714"/>
      <c r="L547" s="714"/>
    </row>
    <row r="548" spans="1:12" ht="13.15" x14ac:dyDescent="0.35">
      <c r="A548" s="714"/>
      <c r="B548" s="722" t="s">
        <v>141</v>
      </c>
      <c r="C548" s="714"/>
      <c r="D548" s="714"/>
      <c r="E548" s="714"/>
      <c r="F548" s="714"/>
      <c r="G548" s="714"/>
      <c r="H548" s="714"/>
      <c r="I548" s="714"/>
      <c r="J548" s="714"/>
      <c r="K548" s="714"/>
      <c r="L548" s="714"/>
    </row>
    <row r="549" spans="1:12" x14ac:dyDescent="0.35">
      <c r="A549" s="714"/>
      <c r="B549" s="714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4">
        <v>203540</v>
      </c>
      <c r="K549" s="59"/>
      <c r="L549" s="53">
        <f t="shared" ref="L549:L568" si="40">J549-K549</f>
        <v>203540</v>
      </c>
    </row>
    <row r="550" spans="1:12" x14ac:dyDescent="0.35">
      <c r="A550" s="714"/>
      <c r="B550" s="714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4">
        <v>0</v>
      </c>
      <c r="K550" s="59"/>
      <c r="L550" s="53">
        <f t="shared" si="40"/>
        <v>0</v>
      </c>
    </row>
    <row r="551" spans="1:12" x14ac:dyDescent="0.35">
      <c r="A551" s="714"/>
      <c r="B551" s="714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4">
        <v>0</v>
      </c>
      <c r="K551" s="59"/>
      <c r="L551" s="53">
        <f t="shared" si="40"/>
        <v>0</v>
      </c>
    </row>
    <row r="552" spans="1:12" x14ac:dyDescent="0.35">
      <c r="A552" s="714"/>
      <c r="B552" s="714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4">
        <v>0</v>
      </c>
      <c r="K552" s="59"/>
      <c r="L552" s="53">
        <f t="shared" si="40"/>
        <v>0</v>
      </c>
    </row>
    <row r="553" spans="1:12" x14ac:dyDescent="0.35">
      <c r="A553" s="714"/>
      <c r="B553" s="714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4">
        <v>13000</v>
      </c>
      <c r="K553" s="59"/>
      <c r="L553" s="53">
        <f t="shared" si="40"/>
        <v>13000</v>
      </c>
    </row>
    <row r="554" spans="1:12" x14ac:dyDescent="0.35">
      <c r="A554" s="714"/>
      <c r="B554" s="714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4">
        <v>17930</v>
      </c>
      <c r="K554" s="59"/>
      <c r="L554" s="53">
        <f t="shared" si="40"/>
        <v>17930</v>
      </c>
    </row>
    <row r="555" spans="1:12" x14ac:dyDescent="0.35">
      <c r="A555" s="714"/>
      <c r="B555" s="714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4">
        <v>27824</v>
      </c>
      <c r="K555" s="59"/>
      <c r="L555" s="53">
        <f t="shared" si="40"/>
        <v>27824</v>
      </c>
    </row>
    <row r="556" spans="1:12" x14ac:dyDescent="0.35">
      <c r="A556" s="714"/>
      <c r="B556" s="714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4">
        <v>0</v>
      </c>
      <c r="K556" s="59"/>
      <c r="L556" s="53">
        <f t="shared" si="40"/>
        <v>0</v>
      </c>
    </row>
    <row r="557" spans="1:12" x14ac:dyDescent="0.35">
      <c r="A557" s="714"/>
      <c r="B557" s="714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4">
        <v>3943</v>
      </c>
      <c r="K557" s="59"/>
      <c r="L557" s="53">
        <f t="shared" si="40"/>
        <v>3943</v>
      </c>
    </row>
    <row r="558" spans="1:12" x14ac:dyDescent="0.35">
      <c r="A558" s="714"/>
      <c r="B558" s="714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4">
        <v>37539</v>
      </c>
      <c r="K558" s="59"/>
      <c r="L558" s="53">
        <f t="shared" si="40"/>
        <v>37539</v>
      </c>
    </row>
    <row r="559" spans="1:12" x14ac:dyDescent="0.35">
      <c r="A559" s="714"/>
      <c r="B559" s="714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4">
        <v>682</v>
      </c>
      <c r="K559" s="59"/>
      <c r="L559" s="53">
        <f t="shared" si="40"/>
        <v>682</v>
      </c>
    </row>
    <row r="560" spans="1:12" x14ac:dyDescent="0.35">
      <c r="A560" s="714"/>
      <c r="B560" s="714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4">
        <v>0</v>
      </c>
      <c r="K560" s="59"/>
      <c r="L560" s="53">
        <f t="shared" si="40"/>
        <v>0</v>
      </c>
    </row>
    <row r="561" spans="1:12" x14ac:dyDescent="0.35">
      <c r="A561" s="714"/>
      <c r="B561" s="714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4">
        <v>0</v>
      </c>
      <c r="K561" s="59"/>
      <c r="L561" s="53">
        <f t="shared" si="40"/>
        <v>0</v>
      </c>
    </row>
    <row r="562" spans="1:12" x14ac:dyDescent="0.35">
      <c r="A562" s="714"/>
      <c r="B562" s="714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4">
        <v>0</v>
      </c>
      <c r="K562" s="59"/>
      <c r="L562" s="53">
        <f t="shared" si="40"/>
        <v>0</v>
      </c>
    </row>
    <row r="563" spans="1:12" x14ac:dyDescent="0.35">
      <c r="A563" s="714"/>
      <c r="B563" s="714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4">
        <v>3321</v>
      </c>
      <c r="K563" s="59"/>
      <c r="L563" s="53">
        <f t="shared" si="40"/>
        <v>3321</v>
      </c>
    </row>
    <row r="564" spans="1:12" x14ac:dyDescent="0.35">
      <c r="A564" s="714"/>
      <c r="B564" s="714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4">
        <v>20000</v>
      </c>
      <c r="K564" s="59"/>
      <c r="L564" s="53">
        <f t="shared" si="40"/>
        <v>20000</v>
      </c>
    </row>
    <row r="565" spans="1:12" x14ac:dyDescent="0.35">
      <c r="A565" s="714"/>
      <c r="B565" s="714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4">
        <v>1000</v>
      </c>
      <c r="K565" s="59"/>
      <c r="L565" s="53">
        <f t="shared" si="40"/>
        <v>1000</v>
      </c>
    </row>
    <row r="566" spans="1:12" x14ac:dyDescent="0.35">
      <c r="A566" s="714"/>
      <c r="B566" s="714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4">
        <v>15000</v>
      </c>
      <c r="K566" s="59"/>
      <c r="L566" s="53">
        <f t="shared" si="40"/>
        <v>15000</v>
      </c>
    </row>
    <row r="567" spans="1:12" x14ac:dyDescent="0.35">
      <c r="A567" s="714"/>
      <c r="B567" s="714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4">
        <v>0</v>
      </c>
      <c r="K567" s="59"/>
      <c r="L567" s="53">
        <f t="shared" si="40"/>
        <v>0</v>
      </c>
    </row>
    <row r="568" spans="1:12" x14ac:dyDescent="0.35">
      <c r="A568" s="714"/>
      <c r="B568" s="714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4">
        <v>350</v>
      </c>
      <c r="K568" s="59"/>
      <c r="L568" s="53">
        <f t="shared" si="40"/>
        <v>350</v>
      </c>
    </row>
    <row r="569" spans="1:12" ht="13.15" x14ac:dyDescent="0.35">
      <c r="A569" s="714"/>
      <c r="B569" s="719" t="s">
        <v>143</v>
      </c>
      <c r="C569" s="714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7">
        <v>344129</v>
      </c>
      <c r="K569" s="54">
        <f>SUM(K549:K568)</f>
        <v>0</v>
      </c>
      <c r="L569" s="54">
        <f>SUM(L549:L568)</f>
        <v>344129</v>
      </c>
    </row>
    <row r="570" spans="1:12" ht="13.5" thickBot="1" x14ac:dyDescent="0.4">
      <c r="A570" s="719" t="s">
        <v>221</v>
      </c>
      <c r="B570" s="714"/>
      <c r="C570" s="714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8">
        <v>-344129</v>
      </c>
      <c r="K570" s="55">
        <f>-K569</f>
        <v>0</v>
      </c>
      <c r="L570" s="55">
        <f>-L569</f>
        <v>-344129</v>
      </c>
    </row>
    <row r="571" spans="1:12" ht="13.5" thickTop="1" x14ac:dyDescent="0.35">
      <c r="A571" s="722" t="s">
        <v>222</v>
      </c>
      <c r="B571" s="714"/>
      <c r="C571" s="714"/>
      <c r="D571" s="714"/>
      <c r="E571" s="714"/>
      <c r="F571" s="714"/>
      <c r="G571" s="714"/>
      <c r="H571" s="714"/>
      <c r="I571" s="714"/>
      <c r="J571" s="714"/>
      <c r="K571" s="714"/>
      <c r="L571" s="714"/>
    </row>
    <row r="572" spans="1:12" ht="13.15" x14ac:dyDescent="0.35">
      <c r="A572" s="714"/>
      <c r="B572" s="722" t="s">
        <v>141</v>
      </c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</row>
    <row r="573" spans="1:12" ht="12.75" customHeight="1" x14ac:dyDescent="0.35">
      <c r="A573" s="714"/>
      <c r="B573" s="714"/>
    </row>
    <row r="574" spans="1:12" x14ac:dyDescent="0.35">
      <c r="A574" s="714"/>
      <c r="B574" s="714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4">
        <v>0</v>
      </c>
      <c r="K574" s="59"/>
      <c r="L574" s="53">
        <f>J574-K574</f>
        <v>0</v>
      </c>
    </row>
    <row r="575" spans="1:12" ht="12.75" customHeight="1" x14ac:dyDescent="0.35">
      <c r="A575" s="714"/>
      <c r="B575" s="714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4">
        <v>0</v>
      </c>
      <c r="K575" s="59"/>
      <c r="L575" s="53">
        <f>J575-K575</f>
        <v>0</v>
      </c>
    </row>
    <row r="576" spans="1:12" ht="12.75" customHeight="1" x14ac:dyDescent="0.35">
      <c r="A576" s="714"/>
      <c r="B576" s="714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4">
        <v>0</v>
      </c>
      <c r="K576" s="59"/>
      <c r="L576" s="53">
        <f>J576-K576</f>
        <v>0</v>
      </c>
    </row>
    <row r="577" spans="1:12" ht="12.75" customHeight="1" x14ac:dyDescent="0.35">
      <c r="A577" s="714"/>
      <c r="B577" s="714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4">
        <v>0</v>
      </c>
      <c r="K577" s="59"/>
      <c r="L577" s="53">
        <f>J577-K577</f>
        <v>0</v>
      </c>
    </row>
    <row r="578" spans="1:12" ht="12.75" customHeight="1" x14ac:dyDescent="0.35">
      <c r="A578" s="714"/>
      <c r="B578" s="719" t="s">
        <v>143</v>
      </c>
      <c r="C578" s="714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7">
        <v>0</v>
      </c>
      <c r="K578" s="54">
        <f>SUM(K574:K577)</f>
        <v>0</v>
      </c>
      <c r="L578" s="54">
        <f>SUM(L574:L577)</f>
        <v>0</v>
      </c>
    </row>
    <row r="579" spans="1:12" ht="12.75" customHeight="1" thickBot="1" x14ac:dyDescent="0.4">
      <c r="A579" s="719" t="s">
        <v>223</v>
      </c>
      <c r="B579" s="714"/>
      <c r="C579" s="714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8">
        <v>0</v>
      </c>
      <c r="K579" s="55">
        <f>-K578</f>
        <v>0</v>
      </c>
      <c r="L579" s="55">
        <f>-L578</f>
        <v>0</v>
      </c>
    </row>
    <row r="580" spans="1:12" ht="12.75" customHeight="1" thickTop="1" x14ac:dyDescent="0.35">
      <c r="A580" s="722" t="s">
        <v>224</v>
      </c>
      <c r="B580" s="714"/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</row>
    <row r="581" spans="1:12" ht="12.75" customHeight="1" x14ac:dyDescent="0.35">
      <c r="A581" s="714"/>
      <c r="B581" s="722" t="s">
        <v>141</v>
      </c>
      <c r="C581" s="714"/>
      <c r="D581" s="714"/>
      <c r="E581" s="714"/>
      <c r="F581" s="714"/>
      <c r="G581" s="714"/>
      <c r="H581" s="714"/>
      <c r="I581" s="714"/>
      <c r="J581" s="714"/>
      <c r="K581" s="714"/>
      <c r="L581" s="714"/>
    </row>
    <row r="582" spans="1:12" ht="12.75" customHeight="1" x14ac:dyDescent="0.35">
      <c r="A582" s="714"/>
      <c r="B582" s="714"/>
    </row>
    <row r="583" spans="1:12" ht="12.75" customHeight="1" x14ac:dyDescent="0.35">
      <c r="A583" s="714"/>
      <c r="B583" s="714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4">
        <v>15000</v>
      </c>
      <c r="K583" s="59"/>
      <c r="L583" s="53">
        <f>J583-K583</f>
        <v>15000</v>
      </c>
    </row>
    <row r="584" spans="1:12" ht="12.75" customHeight="1" x14ac:dyDescent="0.35">
      <c r="A584" s="714"/>
      <c r="B584" s="714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4">
        <v>10000</v>
      </c>
      <c r="K584" s="59"/>
      <c r="L584" s="53">
        <f>J584-K584</f>
        <v>10000</v>
      </c>
    </row>
    <row r="585" spans="1:12" ht="12.75" customHeight="1" x14ac:dyDescent="0.35">
      <c r="A585" s="714"/>
      <c r="B585" s="719" t="s">
        <v>143</v>
      </c>
      <c r="C585" s="714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7">
        <v>25000</v>
      </c>
      <c r="K585" s="54">
        <f>SUM(K583:K584)</f>
        <v>0</v>
      </c>
      <c r="L585" s="54">
        <f>SUM(L583:L584)</f>
        <v>25000</v>
      </c>
    </row>
    <row r="586" spans="1:12" ht="12.75" customHeight="1" thickBot="1" x14ac:dyDescent="0.4">
      <c r="A586" s="719" t="s">
        <v>225</v>
      </c>
      <c r="B586" s="714"/>
      <c r="C586" s="714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8">
        <v>-25000</v>
      </c>
      <c r="K586" s="55">
        <f>-K585</f>
        <v>0</v>
      </c>
      <c r="L586" s="55">
        <f>-L585</f>
        <v>-25000</v>
      </c>
    </row>
    <row r="587" spans="1:12" ht="12.75" customHeight="1" thickTop="1" x14ac:dyDescent="0.35">
      <c r="A587" s="714"/>
      <c r="B587" s="722" t="s">
        <v>141</v>
      </c>
      <c r="C587" s="714"/>
      <c r="D587" s="714"/>
      <c r="E587" s="714"/>
      <c r="F587" s="714"/>
      <c r="G587" s="714"/>
      <c r="H587" s="714"/>
      <c r="I587" s="714"/>
      <c r="J587" s="714"/>
      <c r="K587" s="714"/>
      <c r="L587" s="714"/>
    </row>
    <row r="588" spans="1:12" ht="12.75" customHeight="1" x14ac:dyDescent="0.35">
      <c r="A588" s="714"/>
      <c r="B588" s="714"/>
    </row>
    <row r="589" spans="1:12" ht="12.75" customHeight="1" x14ac:dyDescent="0.35">
      <c r="A589" s="714"/>
      <c r="B589" s="714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4">
        <v>14000</v>
      </c>
      <c r="K589" s="59"/>
      <c r="L589" s="53">
        <f>J589-K589</f>
        <v>14000</v>
      </c>
    </row>
    <row r="590" spans="1:12" ht="12.75" customHeight="1" x14ac:dyDescent="0.35">
      <c r="A590" s="714"/>
      <c r="B590" s="714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4">
        <v>3000</v>
      </c>
      <c r="K590" s="59"/>
      <c r="L590" s="53">
        <f>J590-K590</f>
        <v>3000</v>
      </c>
    </row>
    <row r="591" spans="1:12" ht="12.75" customHeight="1" x14ac:dyDescent="0.35">
      <c r="A591" s="714"/>
      <c r="B591" s="714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4">
        <v>0</v>
      </c>
      <c r="K591" s="59"/>
      <c r="L591" s="53">
        <f>J591-K591</f>
        <v>0</v>
      </c>
    </row>
    <row r="592" spans="1:12" ht="12.75" customHeight="1" x14ac:dyDescent="0.35">
      <c r="A592" s="714"/>
      <c r="B592" s="714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4">
        <v>0</v>
      </c>
      <c r="K592" s="59"/>
      <c r="L592" s="53">
        <f>J592-K592</f>
        <v>0</v>
      </c>
    </row>
    <row r="593" spans="1:12" ht="12.75" customHeight="1" x14ac:dyDescent="0.35">
      <c r="A593" s="714"/>
      <c r="B593" s="719" t="s">
        <v>143</v>
      </c>
      <c r="C593" s="714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7">
        <v>17000</v>
      </c>
      <c r="K593" s="54">
        <f>SUM(K589:K592)</f>
        <v>0</v>
      </c>
      <c r="L593" s="54">
        <f>SUM(L589:L592)</f>
        <v>17000</v>
      </c>
    </row>
    <row r="594" spans="1:12" ht="12.75" customHeight="1" thickBot="1" x14ac:dyDescent="0.4">
      <c r="A594" s="719" t="s">
        <v>226</v>
      </c>
      <c r="B594" s="714"/>
      <c r="C594" s="714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8">
        <v>-17000</v>
      </c>
      <c r="K594" s="55">
        <f>-K593</f>
        <v>0</v>
      </c>
      <c r="L594" s="55">
        <f>-L593</f>
        <v>-17000</v>
      </c>
    </row>
    <row r="595" spans="1:12" ht="12.75" customHeight="1" thickTop="1" x14ac:dyDescent="0.35">
      <c r="A595" s="722" t="s">
        <v>227</v>
      </c>
      <c r="B595" s="714"/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</row>
    <row r="596" spans="1:12" ht="12.75" customHeight="1" x14ac:dyDescent="0.35">
      <c r="A596" s="714"/>
      <c r="B596" s="722" t="s">
        <v>141</v>
      </c>
      <c r="C596" s="714"/>
      <c r="D596" s="714"/>
      <c r="E596" s="714"/>
      <c r="F596" s="714"/>
      <c r="G596" s="714"/>
      <c r="H596" s="714"/>
      <c r="I596" s="714"/>
      <c r="J596" s="714"/>
      <c r="K596" s="714"/>
      <c r="L596" s="714"/>
    </row>
    <row r="597" spans="1:12" ht="12.75" customHeight="1" x14ac:dyDescent="0.35">
      <c r="A597" s="714"/>
      <c r="B597" s="714"/>
    </row>
    <row r="598" spans="1:12" ht="12.75" customHeight="1" x14ac:dyDescent="0.35">
      <c r="A598" s="714"/>
      <c r="B598" s="714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4">
        <v>14000</v>
      </c>
      <c r="K598" s="59"/>
      <c r="L598" s="53">
        <f>J598-K598</f>
        <v>14000</v>
      </c>
    </row>
    <row r="599" spans="1:12" ht="12.75" customHeight="1" x14ac:dyDescent="0.35">
      <c r="A599" s="714"/>
      <c r="B599" s="714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4">
        <v>3000</v>
      </c>
      <c r="K599" s="59"/>
      <c r="L599" s="53">
        <f>J599-K599</f>
        <v>3000</v>
      </c>
    </row>
    <row r="600" spans="1:12" ht="12.75" customHeight="1" x14ac:dyDescent="0.35">
      <c r="A600" s="714"/>
      <c r="B600" s="714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4">
        <v>1600</v>
      </c>
      <c r="K600" s="59"/>
      <c r="L600" s="53">
        <f>J600-K600</f>
        <v>1600</v>
      </c>
    </row>
    <row r="601" spans="1:12" ht="12.75" customHeight="1" x14ac:dyDescent="0.35">
      <c r="A601" s="714"/>
      <c r="B601" s="714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4">
        <v>6300</v>
      </c>
      <c r="K601" s="59"/>
      <c r="L601" s="53">
        <f>J601-K601</f>
        <v>6300</v>
      </c>
    </row>
    <row r="602" spans="1:12" ht="12.75" customHeight="1" x14ac:dyDescent="0.35">
      <c r="A602" s="714"/>
      <c r="B602" s="719" t="s">
        <v>143</v>
      </c>
      <c r="C602" s="714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7">
        <v>24900</v>
      </c>
      <c r="K602" s="54">
        <f>SUM(K598:K601)</f>
        <v>0</v>
      </c>
      <c r="L602" s="54">
        <f>SUM(L598:L601)</f>
        <v>24900</v>
      </c>
    </row>
    <row r="603" spans="1:12" ht="12.75" customHeight="1" thickBot="1" x14ac:dyDescent="0.4">
      <c r="A603" s="719" t="s">
        <v>228</v>
      </c>
      <c r="B603" s="714"/>
      <c r="C603" s="714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8">
        <v>-24900</v>
      </c>
      <c r="K603" s="55">
        <f>-K602</f>
        <v>0</v>
      </c>
      <c r="L603" s="55">
        <f>-L602</f>
        <v>-24900</v>
      </c>
    </row>
    <row r="604" spans="1:12" ht="12.75" customHeight="1" thickTop="1" x14ac:dyDescent="0.35">
      <c r="A604" s="722" t="s">
        <v>229</v>
      </c>
      <c r="B604" s="714"/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</row>
    <row r="605" spans="1:12" ht="12.75" customHeight="1" x14ac:dyDescent="0.35">
      <c r="A605" s="714"/>
      <c r="B605" s="722" t="s">
        <v>141</v>
      </c>
      <c r="C605" s="714"/>
      <c r="D605" s="714"/>
      <c r="E605" s="714"/>
      <c r="F605" s="714"/>
      <c r="G605" s="714"/>
      <c r="H605" s="714"/>
      <c r="I605" s="714"/>
      <c r="J605" s="714"/>
      <c r="K605" s="714"/>
      <c r="L605" s="714"/>
    </row>
    <row r="606" spans="1:12" ht="12.75" customHeight="1" x14ac:dyDescent="0.35">
      <c r="A606" s="714"/>
      <c r="B606" s="714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2" ht="12.75" customHeight="1" x14ac:dyDescent="0.35">
      <c r="A607" s="714"/>
      <c r="B607" s="714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4">
        <v>25000</v>
      </c>
      <c r="K607" s="59"/>
      <c r="L607" s="53">
        <f>J607-K607</f>
        <v>25000</v>
      </c>
    </row>
    <row r="608" spans="1:12" ht="12.75" customHeight="1" x14ac:dyDescent="0.35">
      <c r="A608" s="714"/>
      <c r="B608" s="714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4">
        <v>25000</v>
      </c>
      <c r="K608" s="59"/>
      <c r="L608" s="53">
        <f>J608-K608</f>
        <v>25000</v>
      </c>
    </row>
    <row r="609" spans="1:12" ht="12.75" customHeight="1" x14ac:dyDescent="0.35">
      <c r="A609" s="714"/>
      <c r="B609" s="714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4">
        <v>20000</v>
      </c>
      <c r="K609" s="59"/>
      <c r="L609" s="53">
        <f>J609-K609</f>
        <v>20000</v>
      </c>
    </row>
    <row r="610" spans="1:12" ht="12.75" customHeight="1" x14ac:dyDescent="0.35">
      <c r="A610" s="714"/>
      <c r="B610" s="714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4">
        <v>17500</v>
      </c>
      <c r="K610" s="59"/>
      <c r="L610" s="53">
        <f>J610-K610</f>
        <v>17500</v>
      </c>
    </row>
    <row r="611" spans="1:12" ht="12.75" customHeight="1" x14ac:dyDescent="0.35">
      <c r="A611" s="714"/>
      <c r="B611" s="719" t="s">
        <v>143</v>
      </c>
      <c r="C611" s="714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7">
        <v>87500</v>
      </c>
      <c r="K611" s="54">
        <f>SUM(K607:K610)</f>
        <v>0</v>
      </c>
      <c r="L611" s="54">
        <f>SUM(L607:L610)</f>
        <v>87500</v>
      </c>
    </row>
    <row r="612" spans="1:12" ht="12.75" customHeight="1" thickBot="1" x14ac:dyDescent="0.4">
      <c r="A612" s="719" t="s">
        <v>230</v>
      </c>
      <c r="B612" s="714"/>
      <c r="C612" s="714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8">
        <v>-87500</v>
      </c>
      <c r="K612" s="55">
        <f>-K611</f>
        <v>0</v>
      </c>
      <c r="L612" s="55">
        <f>-L611</f>
        <v>-87500</v>
      </c>
    </row>
    <row r="613" spans="1:12" ht="12.75" customHeight="1" thickTop="1" x14ac:dyDescent="0.35">
      <c r="A613" s="722" t="s">
        <v>231</v>
      </c>
      <c r="B613" s="714"/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</row>
    <row r="614" spans="1:12" ht="12.75" customHeight="1" x14ac:dyDescent="0.35">
      <c r="A614" s="714"/>
      <c r="B614" s="722" t="s">
        <v>141</v>
      </c>
      <c r="C614" s="714"/>
      <c r="D614" s="714"/>
      <c r="E614" s="714"/>
      <c r="F614" s="714"/>
      <c r="G614" s="714"/>
      <c r="H614" s="714"/>
      <c r="I614" s="714"/>
      <c r="J614" s="714"/>
      <c r="K614" s="714"/>
      <c r="L614" s="714"/>
    </row>
    <row r="615" spans="1:12" ht="12.75" customHeight="1" x14ac:dyDescent="0.35">
      <c r="A615" s="714"/>
      <c r="B615" s="714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4">
        <v>0</v>
      </c>
      <c r="K615" s="59"/>
      <c r="L615" s="53">
        <f t="shared" ref="L615:L625" si="51">J615-K615</f>
        <v>0</v>
      </c>
    </row>
    <row r="616" spans="1:12" ht="12.75" customHeight="1" x14ac:dyDescent="0.35">
      <c r="A616" s="714"/>
      <c r="B616" s="714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4">
        <v>3200</v>
      </c>
      <c r="K616" s="59"/>
      <c r="L616" s="53">
        <f t="shared" si="51"/>
        <v>3200</v>
      </c>
    </row>
    <row r="617" spans="1:12" ht="12.75" customHeight="1" x14ac:dyDescent="0.35">
      <c r="A617" s="714"/>
      <c r="B617" s="714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4">
        <v>0</v>
      </c>
      <c r="K617" s="59"/>
      <c r="L617" s="53">
        <f t="shared" si="51"/>
        <v>0</v>
      </c>
    </row>
    <row r="618" spans="1:12" ht="12.75" customHeight="1" x14ac:dyDescent="0.35">
      <c r="A618" s="714"/>
      <c r="B618" s="714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4">
        <v>0</v>
      </c>
      <c r="K618" s="59"/>
      <c r="L618" s="53">
        <f t="shared" si="51"/>
        <v>0</v>
      </c>
    </row>
    <row r="619" spans="1:12" ht="12.75" customHeight="1" x14ac:dyDescent="0.35">
      <c r="A619" s="714"/>
      <c r="B619" s="714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4">
        <v>0</v>
      </c>
      <c r="K619" s="59"/>
      <c r="L619" s="53">
        <f t="shared" si="51"/>
        <v>0</v>
      </c>
    </row>
    <row r="620" spans="1:12" ht="12.75" customHeight="1" x14ac:dyDescent="0.35">
      <c r="A620" s="714"/>
      <c r="B620" s="714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4">
        <v>0</v>
      </c>
      <c r="K620" s="59"/>
      <c r="L620" s="53">
        <f t="shared" si="51"/>
        <v>0</v>
      </c>
    </row>
    <row r="621" spans="1:12" ht="12.75" customHeight="1" x14ac:dyDescent="0.35">
      <c r="A621" s="714"/>
      <c r="B621" s="714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4">
        <v>0</v>
      </c>
      <c r="K621" s="59"/>
      <c r="L621" s="53">
        <f t="shared" si="51"/>
        <v>0</v>
      </c>
    </row>
    <row r="622" spans="1:12" ht="12.75" customHeight="1" x14ac:dyDescent="0.35">
      <c r="A622" s="714"/>
      <c r="B622" s="714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4">
        <v>0</v>
      </c>
      <c r="K622" s="59"/>
      <c r="L622" s="53">
        <f t="shared" si="51"/>
        <v>0</v>
      </c>
    </row>
    <row r="623" spans="1:12" ht="12.75" customHeight="1" x14ac:dyDescent="0.35">
      <c r="A623" s="714"/>
      <c r="B623" s="714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4">
        <v>6500</v>
      </c>
      <c r="K623" s="59"/>
      <c r="L623" s="53">
        <f t="shared" si="51"/>
        <v>6500</v>
      </c>
    </row>
    <row r="624" spans="1:12" ht="12.75" customHeight="1" x14ac:dyDescent="0.35">
      <c r="A624" s="714"/>
      <c r="B624" s="714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4">
        <v>65000</v>
      </c>
      <c r="K624" s="59"/>
      <c r="L624" s="53">
        <f t="shared" si="51"/>
        <v>65000</v>
      </c>
    </row>
    <row r="625" spans="1:12" ht="12.75" customHeight="1" x14ac:dyDescent="0.35">
      <c r="A625" s="714"/>
      <c r="B625" s="714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4">
        <v>9000</v>
      </c>
      <c r="K625" s="59"/>
      <c r="L625" s="53">
        <f t="shared" si="51"/>
        <v>9000</v>
      </c>
    </row>
    <row r="626" spans="1:12" ht="12.75" customHeight="1" x14ac:dyDescent="0.35">
      <c r="A626" s="714"/>
      <c r="B626" s="719" t="s">
        <v>143</v>
      </c>
      <c r="C626" s="714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7">
        <v>83700</v>
      </c>
      <c r="K626" s="54">
        <f>SUM(K615:K625)</f>
        <v>0</v>
      </c>
      <c r="L626" s="54">
        <f>SUM(L615:L625)</f>
        <v>83700</v>
      </c>
    </row>
    <row r="627" spans="1:12" ht="12.75" customHeight="1" thickBot="1" x14ac:dyDescent="0.4">
      <c r="A627" s="719" t="s">
        <v>232</v>
      </c>
      <c r="B627" s="714"/>
      <c r="C627" s="714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8">
        <v>-83700</v>
      </c>
      <c r="K627" s="55">
        <f>-K626</f>
        <v>0</v>
      </c>
      <c r="L627" s="55">
        <f>-L626</f>
        <v>-83700</v>
      </c>
    </row>
    <row r="628" spans="1:12" ht="12.75" customHeight="1" thickTop="1" x14ac:dyDescent="0.35">
      <c r="A628" s="722" t="s">
        <v>233</v>
      </c>
      <c r="B628" s="714"/>
      <c r="C628" s="714"/>
      <c r="D628" s="714"/>
      <c r="E628" s="714"/>
      <c r="F628" s="714"/>
      <c r="G628" s="714"/>
      <c r="H628" s="714"/>
      <c r="I628" s="714"/>
      <c r="J628" s="714"/>
      <c r="K628" s="714"/>
      <c r="L628" s="714"/>
    </row>
    <row r="629" spans="1:12" ht="12.75" customHeight="1" x14ac:dyDescent="0.35">
      <c r="A629" s="714"/>
      <c r="B629" s="722" t="s">
        <v>141</v>
      </c>
      <c r="C629" s="714"/>
      <c r="D629" s="714"/>
      <c r="E629" s="714"/>
      <c r="F629" s="714"/>
      <c r="G629" s="714"/>
      <c r="H629" s="714"/>
      <c r="I629" s="714"/>
      <c r="J629" s="714"/>
      <c r="K629" s="714"/>
      <c r="L629" s="714"/>
    </row>
    <row r="630" spans="1:12" ht="12.75" customHeight="1" x14ac:dyDescent="0.35">
      <c r="A630" s="714"/>
      <c r="B630" s="714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4">
        <v>42726</v>
      </c>
      <c r="K630" s="59"/>
      <c r="L630" s="53">
        <f t="shared" ref="L630:L650" si="54">J630-K630</f>
        <v>42726</v>
      </c>
    </row>
    <row r="631" spans="1:12" ht="12.75" customHeight="1" x14ac:dyDescent="0.35">
      <c r="A631" s="714"/>
      <c r="B631" s="714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4">
        <v>0</v>
      </c>
      <c r="K631" s="59"/>
      <c r="L631" s="53">
        <f t="shared" si="54"/>
        <v>0</v>
      </c>
    </row>
    <row r="632" spans="1:12" ht="12.75" customHeight="1" x14ac:dyDescent="0.35">
      <c r="A632" s="714"/>
      <c r="B632" s="714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4">
        <v>28000</v>
      </c>
      <c r="K632" s="59"/>
      <c r="L632" s="53">
        <f t="shared" si="54"/>
        <v>28000</v>
      </c>
    </row>
    <row r="633" spans="1:12" ht="12.75" customHeight="1" x14ac:dyDescent="0.35">
      <c r="A633" s="714"/>
      <c r="B633" s="714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4">
        <v>97000</v>
      </c>
      <c r="K633" s="59"/>
      <c r="L633" s="53">
        <f t="shared" si="54"/>
        <v>97000</v>
      </c>
    </row>
    <row r="634" spans="1:12" ht="12.75" customHeight="1" x14ac:dyDescent="0.35">
      <c r="A634" s="714"/>
      <c r="B634" s="714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4">
        <v>5990</v>
      </c>
      <c r="K634" s="59"/>
      <c r="L634" s="53">
        <f t="shared" si="54"/>
        <v>5990</v>
      </c>
    </row>
    <row r="635" spans="1:12" ht="12.75" customHeight="1" x14ac:dyDescent="0.35">
      <c r="A635" s="714"/>
      <c r="B635" s="714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4">
        <v>6956</v>
      </c>
      <c r="K635" s="59"/>
      <c r="L635" s="53">
        <f t="shared" si="54"/>
        <v>6956</v>
      </c>
    </row>
    <row r="636" spans="1:12" ht="12.75" customHeight="1" x14ac:dyDescent="0.35">
      <c r="A636" s="714"/>
      <c r="B636" s="714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4">
        <v>0</v>
      </c>
      <c r="K636" s="59"/>
      <c r="L636" s="53">
        <f t="shared" si="54"/>
        <v>0</v>
      </c>
    </row>
    <row r="637" spans="1:12" ht="12.75" customHeight="1" x14ac:dyDescent="0.35">
      <c r="A637" s="714"/>
      <c r="B637" s="714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4">
        <v>986</v>
      </c>
      <c r="K637" s="59"/>
      <c r="L637" s="53">
        <f t="shared" si="54"/>
        <v>986</v>
      </c>
    </row>
    <row r="638" spans="1:12" ht="12.75" customHeight="1" x14ac:dyDescent="0.35">
      <c r="A638" s="714"/>
      <c r="B638" s="714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4">
        <v>13850</v>
      </c>
      <c r="K638" s="59"/>
      <c r="L638" s="53">
        <f t="shared" si="54"/>
        <v>13850</v>
      </c>
    </row>
    <row r="639" spans="1:12" ht="12.75" customHeight="1" x14ac:dyDescent="0.35">
      <c r="A639" s="714"/>
      <c r="B639" s="714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4">
        <v>164</v>
      </c>
      <c r="K639" s="59"/>
      <c r="L639" s="53">
        <f t="shared" si="54"/>
        <v>164</v>
      </c>
    </row>
    <row r="640" spans="1:12" ht="12.75" customHeight="1" x14ac:dyDescent="0.35">
      <c r="A640" s="714"/>
      <c r="B640" s="714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4">
        <v>0</v>
      </c>
      <c r="K640" s="59"/>
      <c r="L640" s="53">
        <f t="shared" si="54"/>
        <v>0</v>
      </c>
    </row>
    <row r="641" spans="1:12" ht="12.75" customHeight="1" x14ac:dyDescent="0.35">
      <c r="A641" s="714"/>
      <c r="B641" s="714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4">
        <v>620</v>
      </c>
      <c r="K641" s="59"/>
      <c r="L641" s="53">
        <f t="shared" si="54"/>
        <v>620</v>
      </c>
    </row>
    <row r="642" spans="1:12" ht="12.75" customHeight="1" x14ac:dyDescent="0.35">
      <c r="A642" s="714"/>
      <c r="B642" s="714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4">
        <v>2800</v>
      </c>
      <c r="K642" s="59"/>
      <c r="L642" s="53">
        <f t="shared" si="54"/>
        <v>2800</v>
      </c>
    </row>
    <row r="643" spans="1:12" ht="12.75" customHeight="1" x14ac:dyDescent="0.35">
      <c r="A643" s="714"/>
      <c r="B643" s="714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4">
        <v>0</v>
      </c>
      <c r="K643" s="59"/>
      <c r="L643" s="53">
        <f t="shared" si="54"/>
        <v>0</v>
      </c>
    </row>
    <row r="644" spans="1:12" ht="12.75" customHeight="1" x14ac:dyDescent="0.35">
      <c r="A644" s="714"/>
      <c r="B644" s="714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4">
        <v>1000</v>
      </c>
      <c r="K644" s="59"/>
      <c r="L644" s="53">
        <f t="shared" si="54"/>
        <v>1000</v>
      </c>
    </row>
    <row r="645" spans="1:12" ht="12.75" customHeight="1" x14ac:dyDescent="0.35">
      <c r="A645" s="714"/>
      <c r="B645" s="714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4">
        <v>0</v>
      </c>
      <c r="K645" s="59"/>
      <c r="L645" s="53">
        <f t="shared" si="54"/>
        <v>0</v>
      </c>
    </row>
    <row r="646" spans="1:12" ht="12.75" customHeight="1" x14ac:dyDescent="0.35">
      <c r="A646" s="714"/>
      <c r="B646" s="714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4">
        <v>200</v>
      </c>
      <c r="K646" s="59"/>
      <c r="L646" s="53">
        <f t="shared" si="54"/>
        <v>200</v>
      </c>
    </row>
    <row r="647" spans="1:12" ht="12.75" customHeight="1" x14ac:dyDescent="0.35">
      <c r="A647" s="714"/>
      <c r="B647" s="714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4">
        <v>230</v>
      </c>
      <c r="K647" s="59"/>
      <c r="L647" s="53">
        <f t="shared" si="54"/>
        <v>230</v>
      </c>
    </row>
    <row r="648" spans="1:12" ht="12.75" customHeight="1" x14ac:dyDescent="0.35">
      <c r="A648" s="714"/>
      <c r="B648" s="714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4">
        <v>3400</v>
      </c>
      <c r="K648" s="59"/>
      <c r="L648" s="53">
        <f t="shared" si="54"/>
        <v>3400</v>
      </c>
    </row>
    <row r="649" spans="1:12" ht="12.75" customHeight="1" x14ac:dyDescent="0.35">
      <c r="A649" s="714"/>
      <c r="B649" s="714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4">
        <v>8000</v>
      </c>
      <c r="K649" s="59"/>
      <c r="L649" s="53">
        <f t="shared" si="54"/>
        <v>8000</v>
      </c>
    </row>
    <row r="650" spans="1:12" ht="12.75" customHeight="1" x14ac:dyDescent="0.35">
      <c r="A650" s="714"/>
      <c r="B650" s="714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4">
        <v>3500</v>
      </c>
      <c r="K650" s="59"/>
      <c r="L650" s="53">
        <f t="shared" si="54"/>
        <v>3500</v>
      </c>
    </row>
    <row r="651" spans="1:12" ht="12.75" customHeight="1" x14ac:dyDescent="0.35">
      <c r="A651" s="714"/>
      <c r="B651" s="719" t="s">
        <v>143</v>
      </c>
      <c r="C651" s="714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7">
        <v>215422</v>
      </c>
      <c r="K651" s="54">
        <f>SUM(K630:K650)</f>
        <v>0</v>
      </c>
      <c r="L651" s="54">
        <f>SUM(L630:L650)</f>
        <v>215422</v>
      </c>
    </row>
    <row r="652" spans="1:12" ht="12.75" customHeight="1" thickBot="1" x14ac:dyDescent="0.4">
      <c r="A652" s="719" t="s">
        <v>234</v>
      </c>
      <c r="B652" s="714"/>
      <c r="C652" s="714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8">
        <v>-215422</v>
      </c>
      <c r="K652" s="55">
        <f>-K651</f>
        <v>0</v>
      </c>
      <c r="L652" s="55">
        <f>-L651</f>
        <v>-215422</v>
      </c>
    </row>
    <row r="653" spans="1:12" ht="12.75" customHeight="1" thickTop="1" x14ac:dyDescent="0.35">
      <c r="A653" s="722" t="s">
        <v>235</v>
      </c>
      <c r="B653" s="714"/>
      <c r="C653" s="714"/>
      <c r="D653" s="714"/>
      <c r="E653" s="714"/>
      <c r="F653" s="714"/>
      <c r="G653" s="714"/>
      <c r="H653" s="714"/>
      <c r="I653" s="714"/>
      <c r="J653" s="714"/>
      <c r="K653" s="714"/>
      <c r="L653" s="714"/>
    </row>
    <row r="654" spans="1:12" ht="12.75" customHeight="1" x14ac:dyDescent="0.35">
      <c r="A654" s="714"/>
      <c r="B654" s="722" t="s">
        <v>141</v>
      </c>
      <c r="C654" s="714"/>
      <c r="D654" s="714"/>
      <c r="E654" s="714"/>
      <c r="F654" s="714"/>
      <c r="G654" s="714"/>
      <c r="H654" s="714"/>
      <c r="I654" s="714"/>
      <c r="J654" s="714"/>
      <c r="K654" s="714"/>
      <c r="L654" s="714"/>
    </row>
    <row r="655" spans="1:12" ht="12.75" customHeight="1" x14ac:dyDescent="0.35">
      <c r="A655" s="714"/>
      <c r="B655" s="714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4">
        <v>45568</v>
      </c>
      <c r="K655" s="59"/>
      <c r="L655" s="53">
        <f t="shared" ref="L655:L671" si="57">J655-K655</f>
        <v>45568</v>
      </c>
    </row>
    <row r="656" spans="1:12" ht="12.75" customHeight="1" x14ac:dyDescent="0.35">
      <c r="A656" s="714"/>
      <c r="B656" s="714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4">
        <v>0</v>
      </c>
      <c r="K656" s="59"/>
      <c r="L656" s="53">
        <f t="shared" si="57"/>
        <v>0</v>
      </c>
    </row>
    <row r="657" spans="1:12" ht="12.75" customHeight="1" x14ac:dyDescent="0.35">
      <c r="A657" s="714"/>
      <c r="B657" s="714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4">
        <v>0</v>
      </c>
      <c r="K657" s="59"/>
      <c r="L657" s="53">
        <f t="shared" si="57"/>
        <v>0</v>
      </c>
    </row>
    <row r="658" spans="1:12" ht="12.75" customHeight="1" x14ac:dyDescent="0.35">
      <c r="A658" s="714"/>
      <c r="B658" s="714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4">
        <v>0</v>
      </c>
      <c r="K658" s="59"/>
      <c r="L658" s="53">
        <f t="shared" si="57"/>
        <v>0</v>
      </c>
    </row>
    <row r="659" spans="1:12" ht="12.75" customHeight="1" x14ac:dyDescent="0.35">
      <c r="A659" s="714"/>
      <c r="B659" s="714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4">
        <v>4000</v>
      </c>
      <c r="K659" s="59"/>
      <c r="L659" s="53">
        <f t="shared" si="57"/>
        <v>4000</v>
      </c>
    </row>
    <row r="660" spans="1:12" ht="12.75" customHeight="1" x14ac:dyDescent="0.35">
      <c r="A660" s="714"/>
      <c r="B660" s="714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4">
        <v>3197</v>
      </c>
      <c r="K660" s="59"/>
      <c r="L660" s="53">
        <f t="shared" si="57"/>
        <v>3197</v>
      </c>
    </row>
    <row r="661" spans="1:12" ht="12.75" customHeight="1" x14ac:dyDescent="0.35">
      <c r="A661" s="714"/>
      <c r="B661" s="714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4">
        <v>6956</v>
      </c>
      <c r="K661" s="59"/>
      <c r="L661" s="53">
        <f t="shared" si="57"/>
        <v>6956</v>
      </c>
    </row>
    <row r="662" spans="1:12" ht="12.75" customHeight="1" x14ac:dyDescent="0.35">
      <c r="A662" s="714"/>
      <c r="B662" s="714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4">
        <v>0</v>
      </c>
      <c r="K662" s="59"/>
      <c r="L662" s="53">
        <f t="shared" si="57"/>
        <v>0</v>
      </c>
    </row>
    <row r="663" spans="1:12" ht="12.75" customHeight="1" x14ac:dyDescent="0.35">
      <c r="A663" s="714"/>
      <c r="B663" s="714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4">
        <v>986</v>
      </c>
      <c r="K663" s="59"/>
      <c r="L663" s="53">
        <f t="shared" si="57"/>
        <v>986</v>
      </c>
    </row>
    <row r="664" spans="1:12" ht="12.75" customHeight="1" x14ac:dyDescent="0.35">
      <c r="A664" s="714"/>
      <c r="B664" s="714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4">
        <v>13850</v>
      </c>
      <c r="K664" s="59"/>
      <c r="L664" s="53">
        <f t="shared" si="57"/>
        <v>13850</v>
      </c>
    </row>
    <row r="665" spans="1:12" ht="12.75" customHeight="1" x14ac:dyDescent="0.35">
      <c r="A665" s="714"/>
      <c r="B665" s="714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4">
        <v>149</v>
      </c>
      <c r="K665" s="59"/>
      <c r="L665" s="53">
        <f t="shared" si="57"/>
        <v>149</v>
      </c>
    </row>
    <row r="666" spans="1:12" ht="12.75" customHeight="1" x14ac:dyDescent="0.35">
      <c r="A666" s="714"/>
      <c r="B666" s="714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4">
        <v>0</v>
      </c>
      <c r="K666" s="59"/>
      <c r="L666" s="53">
        <f t="shared" si="57"/>
        <v>0</v>
      </c>
    </row>
    <row r="667" spans="1:12" ht="12.75" customHeight="1" x14ac:dyDescent="0.35">
      <c r="A667" s="714"/>
      <c r="B667" s="714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4">
        <v>0</v>
      </c>
      <c r="K667" s="59"/>
      <c r="L667" s="53">
        <f t="shared" si="57"/>
        <v>0</v>
      </c>
    </row>
    <row r="668" spans="1:12" ht="12.75" customHeight="1" x14ac:dyDescent="0.35">
      <c r="A668" s="714"/>
      <c r="B668" s="714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4">
        <v>618</v>
      </c>
      <c r="K668" s="59"/>
      <c r="L668" s="53">
        <f t="shared" si="57"/>
        <v>618</v>
      </c>
    </row>
    <row r="669" spans="1:12" ht="12.75" customHeight="1" x14ac:dyDescent="0.35">
      <c r="A669" s="714"/>
      <c r="B669" s="714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4">
        <v>1500</v>
      </c>
      <c r="K669" s="59"/>
      <c r="L669" s="53">
        <f t="shared" si="57"/>
        <v>1500</v>
      </c>
    </row>
    <row r="670" spans="1:12" ht="12.75" customHeight="1" x14ac:dyDescent="0.35">
      <c r="A670" s="714"/>
      <c r="B670" s="714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4">
        <v>1000</v>
      </c>
      <c r="K670" s="59"/>
      <c r="L670" s="53">
        <f t="shared" si="57"/>
        <v>1000</v>
      </c>
    </row>
    <row r="671" spans="1:12" ht="12.75" customHeight="1" x14ac:dyDescent="0.35">
      <c r="A671" s="714"/>
      <c r="B671" s="714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4">
        <v>500</v>
      </c>
      <c r="K671" s="59"/>
      <c r="L671" s="53">
        <f t="shared" si="57"/>
        <v>500</v>
      </c>
    </row>
    <row r="672" spans="1:12" ht="12.75" customHeight="1" x14ac:dyDescent="0.35">
      <c r="A672" s="714"/>
      <c r="B672" s="719" t="s">
        <v>143</v>
      </c>
      <c r="C672" s="714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7">
        <v>78324</v>
      </c>
      <c r="K672" s="54">
        <f>SUM(K655:K671)</f>
        <v>0</v>
      </c>
      <c r="L672" s="54">
        <f>SUM(L655:L671)</f>
        <v>78324</v>
      </c>
    </row>
    <row r="673" spans="1:12" ht="12.75" customHeight="1" thickBot="1" x14ac:dyDescent="0.4">
      <c r="A673" s="719" t="s">
        <v>236</v>
      </c>
      <c r="B673" s="714"/>
      <c r="C673" s="714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8">
        <v>-78324</v>
      </c>
      <c r="K673" s="55">
        <f>-K672</f>
        <v>0</v>
      </c>
      <c r="L673" s="55">
        <f>-L672</f>
        <v>-78324</v>
      </c>
    </row>
    <row r="674" spans="1:12" ht="12.75" customHeight="1" thickTop="1" x14ac:dyDescent="0.35">
      <c r="A674" s="722" t="s">
        <v>237</v>
      </c>
      <c r="B674" s="714"/>
      <c r="C674" s="714"/>
      <c r="D674" s="714"/>
      <c r="E674" s="714"/>
      <c r="F674" s="714"/>
      <c r="G674" s="714"/>
      <c r="H674" s="714"/>
      <c r="I674" s="714"/>
      <c r="J674" s="714"/>
      <c r="K674" s="714"/>
      <c r="L674" s="714"/>
    </row>
    <row r="675" spans="1:12" ht="12.75" customHeight="1" x14ac:dyDescent="0.35">
      <c r="A675" s="714"/>
      <c r="B675" s="722" t="s">
        <v>141</v>
      </c>
      <c r="C675" s="714"/>
      <c r="D675" s="714"/>
      <c r="E675" s="714"/>
      <c r="F675" s="714"/>
      <c r="G675" s="714"/>
      <c r="H675" s="714"/>
      <c r="I675" s="714"/>
      <c r="J675" s="714"/>
      <c r="K675" s="714"/>
      <c r="L675" s="714"/>
    </row>
    <row r="676" spans="1:12" ht="12.75" customHeight="1" x14ac:dyDescent="0.35">
      <c r="A676" s="714"/>
      <c r="B676" s="714"/>
    </row>
    <row r="677" spans="1:12" ht="12.75" customHeight="1" x14ac:dyDescent="0.35">
      <c r="A677" s="714"/>
      <c r="B677" s="714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4">
        <v>1400</v>
      </c>
      <c r="K677" s="59"/>
      <c r="L677" s="53">
        <f>J677-K677</f>
        <v>1400</v>
      </c>
    </row>
    <row r="678" spans="1:12" ht="12.75" customHeight="1" x14ac:dyDescent="0.35">
      <c r="A678" s="714"/>
      <c r="B678" s="714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4">
        <v>1500</v>
      </c>
      <c r="K678" s="59"/>
      <c r="L678" s="53">
        <f>J678-K678</f>
        <v>1500</v>
      </c>
    </row>
    <row r="679" spans="1:12" ht="12.75" customHeight="1" x14ac:dyDescent="0.35">
      <c r="A679" s="714"/>
      <c r="B679" s="719" t="s">
        <v>143</v>
      </c>
      <c r="C679" s="714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7">
        <v>2900</v>
      </c>
      <c r="K679" s="54">
        <f>SUM(K677:K678)</f>
        <v>0</v>
      </c>
      <c r="L679" s="54">
        <f>SUM(L677:L678)</f>
        <v>2900</v>
      </c>
    </row>
    <row r="680" spans="1:12" ht="12.75" customHeight="1" thickBot="1" x14ac:dyDescent="0.4">
      <c r="A680" s="719" t="s">
        <v>238</v>
      </c>
      <c r="B680" s="714"/>
      <c r="C680" s="714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8">
        <v>-2900</v>
      </c>
      <c r="K680" s="55">
        <f>-K679</f>
        <v>0</v>
      </c>
      <c r="L680" s="55">
        <f>-L679</f>
        <v>-2900</v>
      </c>
    </row>
    <row r="681" spans="1:12" ht="12.75" customHeight="1" thickTop="1" x14ac:dyDescent="0.35">
      <c r="A681" s="722" t="s">
        <v>239</v>
      </c>
      <c r="B681" s="714"/>
      <c r="C681" s="714"/>
      <c r="D681" s="714"/>
      <c r="E681" s="714"/>
      <c r="F681" s="714"/>
      <c r="G681" s="714"/>
      <c r="H681" s="714"/>
      <c r="I681" s="714"/>
      <c r="J681" s="714"/>
      <c r="K681" s="714"/>
      <c r="L681" s="714"/>
    </row>
    <row r="682" spans="1:12" ht="12.75" customHeight="1" x14ac:dyDescent="0.35">
      <c r="A682" s="714"/>
      <c r="B682" s="722" t="s">
        <v>141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</row>
    <row r="683" spans="1:12" ht="12.75" customHeight="1" x14ac:dyDescent="0.35">
      <c r="A683" s="714"/>
      <c r="B683" s="714"/>
    </row>
    <row r="684" spans="1:12" ht="12.75" customHeight="1" x14ac:dyDescent="0.35">
      <c r="A684" s="714"/>
      <c r="B684" s="714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4">
        <v>10000</v>
      </c>
      <c r="K684" s="59"/>
      <c r="L684" s="53">
        <f>J684-K684</f>
        <v>10000</v>
      </c>
    </row>
    <row r="685" spans="1:12" ht="12.75" customHeight="1" x14ac:dyDescent="0.35">
      <c r="A685" s="714"/>
      <c r="B685" s="714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4">
        <v>45000</v>
      </c>
      <c r="K685" s="59"/>
      <c r="L685" s="53">
        <f>J685-K685</f>
        <v>45000</v>
      </c>
    </row>
    <row r="686" spans="1:12" ht="12.75" customHeight="1" x14ac:dyDescent="0.35">
      <c r="A686" s="714"/>
      <c r="B686" s="714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4">
        <v>1000</v>
      </c>
      <c r="K686" s="59"/>
      <c r="L686" s="53">
        <f>J686-K686</f>
        <v>1000</v>
      </c>
    </row>
    <row r="687" spans="1:12" ht="12.75" customHeight="1" x14ac:dyDescent="0.35">
      <c r="A687" s="714"/>
      <c r="B687" s="719" t="s">
        <v>143</v>
      </c>
      <c r="C687" s="714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7">
        <v>56000</v>
      </c>
      <c r="K687" s="54">
        <f>SUM(K684:K686)</f>
        <v>0</v>
      </c>
      <c r="L687" s="54">
        <f>SUM(L684:L686)</f>
        <v>56000</v>
      </c>
    </row>
    <row r="688" spans="1:12" ht="12.75" customHeight="1" thickBot="1" x14ac:dyDescent="0.4">
      <c r="A688" s="719" t="s">
        <v>240</v>
      </c>
      <c r="B688" s="714"/>
      <c r="C688" s="714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8">
        <v>-56000</v>
      </c>
      <c r="K688" s="55">
        <f>-K687</f>
        <v>0</v>
      </c>
      <c r="L688" s="55">
        <f>-L687</f>
        <v>-56000</v>
      </c>
    </row>
    <row r="689" spans="1:12" ht="12.75" customHeight="1" thickTop="1" x14ac:dyDescent="0.35">
      <c r="A689" s="722" t="s">
        <v>241</v>
      </c>
      <c r="B689" s="714"/>
      <c r="C689" s="714"/>
      <c r="D689" s="714"/>
      <c r="E689" s="714"/>
      <c r="F689" s="714"/>
      <c r="G689" s="714"/>
      <c r="H689" s="714"/>
      <c r="I689" s="714"/>
      <c r="J689" s="714"/>
      <c r="K689" s="714"/>
      <c r="L689" s="714"/>
    </row>
    <row r="690" spans="1:12" ht="12.75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</row>
    <row r="691" spans="1:12" ht="12.75" customHeight="1" x14ac:dyDescent="0.35">
      <c r="A691" s="714"/>
      <c r="B691" s="714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2" ht="12.75" customHeight="1" x14ac:dyDescent="0.35">
      <c r="A692" s="714"/>
      <c r="B692" s="714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4">
        <v>10000</v>
      </c>
      <c r="K692" s="59"/>
      <c r="L692" s="53">
        <f>J692-K692</f>
        <v>10000</v>
      </c>
    </row>
    <row r="693" spans="1:12" ht="12.75" customHeight="1" x14ac:dyDescent="0.35">
      <c r="A693" s="714"/>
      <c r="B693" s="714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4">
        <v>45000</v>
      </c>
      <c r="K693" s="59"/>
      <c r="L693" s="53">
        <f>J693-K693</f>
        <v>45000</v>
      </c>
    </row>
    <row r="694" spans="1:12" ht="12.75" customHeight="1" x14ac:dyDescent="0.35">
      <c r="A694" s="714"/>
      <c r="B694" s="714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4">
        <v>350</v>
      </c>
      <c r="K694" s="59"/>
      <c r="L694" s="53">
        <f>J694-K694</f>
        <v>350</v>
      </c>
    </row>
    <row r="695" spans="1:12" ht="12.75" customHeight="1" x14ac:dyDescent="0.35">
      <c r="A695" s="714"/>
      <c r="B695" s="719" t="s">
        <v>143</v>
      </c>
      <c r="C695" s="714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7">
        <v>55350</v>
      </c>
      <c r="K695" s="54">
        <f>SUM(K692:K694)</f>
        <v>0</v>
      </c>
      <c r="L695" s="54">
        <f>SUM(L692:L694)</f>
        <v>55350</v>
      </c>
    </row>
    <row r="696" spans="1:12" ht="12.75" customHeight="1" thickBot="1" x14ac:dyDescent="0.4">
      <c r="A696" s="719" t="s">
        <v>242</v>
      </c>
      <c r="B696" s="714"/>
      <c r="C696" s="714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8">
        <v>-55350</v>
      </c>
      <c r="K696" s="55">
        <f>-K695</f>
        <v>0</v>
      </c>
      <c r="L696" s="55">
        <f>-L695</f>
        <v>-55350</v>
      </c>
    </row>
    <row r="697" spans="1:12" ht="12.75" customHeight="1" thickTop="1" x14ac:dyDescent="0.35">
      <c r="A697" s="722" t="s">
        <v>243</v>
      </c>
      <c r="B697" s="714"/>
      <c r="C697" s="714"/>
      <c r="D697" s="714"/>
      <c r="E697" s="714"/>
      <c r="F697" s="714"/>
      <c r="G697" s="714"/>
      <c r="H697" s="714"/>
      <c r="I697" s="714"/>
      <c r="J697" s="714"/>
      <c r="K697" s="714"/>
      <c r="L697" s="714"/>
    </row>
    <row r="698" spans="1:12" ht="12.75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</row>
    <row r="699" spans="1:12" ht="12.75" customHeight="1" x14ac:dyDescent="0.35">
      <c r="A699" s="714"/>
      <c r="B699" s="714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2" ht="12.75" customHeight="1" x14ac:dyDescent="0.35">
      <c r="A700" s="714"/>
      <c r="B700" s="714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4">
        <v>0</v>
      </c>
      <c r="K700" s="59"/>
      <c r="L700" s="53">
        <f>J700-K700</f>
        <v>0</v>
      </c>
    </row>
    <row r="701" spans="1:12" ht="12.75" customHeight="1" x14ac:dyDescent="0.35">
      <c r="A701" s="714"/>
      <c r="B701" s="714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4">
        <v>0</v>
      </c>
      <c r="K701" s="59"/>
      <c r="L701" s="53">
        <f>J701-K701</f>
        <v>0</v>
      </c>
    </row>
    <row r="702" spans="1:12" ht="12.75" customHeight="1" x14ac:dyDescent="0.35">
      <c r="A702" s="714"/>
      <c r="B702" s="714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4">
        <v>150000</v>
      </c>
      <c r="K702" s="59"/>
      <c r="L702" s="53">
        <f>J702-K702</f>
        <v>150000</v>
      </c>
    </row>
    <row r="703" spans="1:12" ht="12.75" customHeight="1" x14ac:dyDescent="0.35">
      <c r="A703" s="714"/>
      <c r="B703" s="719" t="s">
        <v>143</v>
      </c>
      <c r="C703" s="714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7">
        <v>150000</v>
      </c>
      <c r="K703" s="54">
        <f>SUM(K700:K702)</f>
        <v>0</v>
      </c>
      <c r="L703" s="54">
        <f>SUM(L700:L702)</f>
        <v>150000</v>
      </c>
    </row>
    <row r="704" spans="1:12" ht="12.75" customHeight="1" thickBot="1" x14ac:dyDescent="0.4">
      <c r="A704" s="719" t="s">
        <v>244</v>
      </c>
      <c r="B704" s="714"/>
      <c r="C704" s="714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8">
        <v>-150000</v>
      </c>
      <c r="K704" s="55">
        <f>-K703</f>
        <v>0</v>
      </c>
      <c r="L704" s="55">
        <f>-L703</f>
        <v>-150000</v>
      </c>
    </row>
    <row r="705" spans="1:12" ht="12.75" customHeight="1" thickTop="1" x14ac:dyDescent="0.35">
      <c r="A705" s="722" t="s">
        <v>245</v>
      </c>
      <c r="B705" s="714"/>
      <c r="C705" s="714"/>
      <c r="D705" s="714"/>
      <c r="E705" s="714"/>
      <c r="F705" s="714"/>
      <c r="G705" s="714"/>
      <c r="H705" s="714"/>
      <c r="I705" s="714"/>
      <c r="J705" s="714"/>
      <c r="K705" s="714"/>
      <c r="L705" s="714"/>
    </row>
    <row r="706" spans="1:12" ht="12.75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</row>
    <row r="707" spans="1:12" ht="12.75" customHeight="1" x14ac:dyDescent="0.35">
      <c r="A707" s="714"/>
      <c r="B707" s="714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4">
        <v>35285</v>
      </c>
      <c r="K707" s="59"/>
      <c r="L707" s="53">
        <f t="shared" ref="L707:L721" si="64">J707-K707</f>
        <v>35285</v>
      </c>
    </row>
    <row r="708" spans="1:12" ht="12.75" customHeight="1" x14ac:dyDescent="0.35">
      <c r="A708" s="714"/>
      <c r="B708" s="714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4">
        <v>0</v>
      </c>
      <c r="K708" s="59"/>
      <c r="L708" s="53">
        <f t="shared" si="64"/>
        <v>0</v>
      </c>
    </row>
    <row r="709" spans="1:12" ht="12.75" customHeight="1" x14ac:dyDescent="0.35">
      <c r="A709" s="714"/>
      <c r="B709" s="714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4">
        <v>70000</v>
      </c>
      <c r="K709" s="59"/>
      <c r="L709" s="53">
        <f t="shared" si="64"/>
        <v>70000</v>
      </c>
    </row>
    <row r="710" spans="1:12" ht="12.75" customHeight="1" x14ac:dyDescent="0.35">
      <c r="A710" s="714"/>
      <c r="B710" s="714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4">
        <v>4594</v>
      </c>
      <c r="K710" s="59"/>
      <c r="L710" s="53">
        <f t="shared" si="64"/>
        <v>4594</v>
      </c>
    </row>
    <row r="711" spans="1:12" ht="12.75" customHeight="1" x14ac:dyDescent="0.35">
      <c r="A711" s="714"/>
      <c r="B711" s="714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4">
        <v>6956</v>
      </c>
      <c r="K711" s="59"/>
      <c r="L711" s="53">
        <f t="shared" si="64"/>
        <v>6956</v>
      </c>
    </row>
    <row r="712" spans="1:12" ht="12.75" customHeight="1" x14ac:dyDescent="0.35">
      <c r="A712" s="714"/>
      <c r="B712" s="714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4">
        <v>0</v>
      </c>
      <c r="K712" s="59"/>
      <c r="L712" s="53">
        <f t="shared" si="64"/>
        <v>0</v>
      </c>
    </row>
    <row r="713" spans="1:12" ht="12.75" customHeight="1" x14ac:dyDescent="0.35">
      <c r="A713" s="714"/>
      <c r="B713" s="714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4">
        <v>986</v>
      </c>
      <c r="K713" s="59"/>
      <c r="L713" s="53">
        <f t="shared" si="64"/>
        <v>986</v>
      </c>
    </row>
    <row r="714" spans="1:12" ht="12.75" customHeight="1" x14ac:dyDescent="0.35">
      <c r="A714" s="714"/>
      <c r="B714" s="714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4">
        <v>13850</v>
      </c>
      <c r="K714" s="59"/>
      <c r="L714" s="53">
        <f t="shared" si="64"/>
        <v>13850</v>
      </c>
    </row>
    <row r="715" spans="1:12" ht="12.75" customHeight="1" x14ac:dyDescent="0.35">
      <c r="A715" s="714"/>
      <c r="B715" s="714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4">
        <v>156</v>
      </c>
      <c r="K715" s="59"/>
      <c r="L715" s="53">
        <f t="shared" si="64"/>
        <v>156</v>
      </c>
    </row>
    <row r="716" spans="1:12" ht="12.75" customHeight="1" x14ac:dyDescent="0.35">
      <c r="A716" s="714"/>
      <c r="B716" s="714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4">
        <v>0</v>
      </c>
      <c r="K716" s="59"/>
      <c r="L716" s="53">
        <f t="shared" si="64"/>
        <v>0</v>
      </c>
    </row>
    <row r="717" spans="1:12" ht="12.75" customHeight="1" x14ac:dyDescent="0.35">
      <c r="A717" s="714"/>
      <c r="B717" s="714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4">
        <v>0</v>
      </c>
      <c r="K717" s="59"/>
      <c r="L717" s="53">
        <f t="shared" si="64"/>
        <v>0</v>
      </c>
    </row>
    <row r="718" spans="1:12" ht="12.75" customHeight="1" x14ac:dyDescent="0.35">
      <c r="A718" s="714"/>
      <c r="B718" s="714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4">
        <v>619</v>
      </c>
      <c r="K718" s="59"/>
      <c r="L718" s="53">
        <f t="shared" si="64"/>
        <v>619</v>
      </c>
    </row>
    <row r="719" spans="1:12" ht="12.75" customHeight="1" x14ac:dyDescent="0.35">
      <c r="A719" s="714"/>
      <c r="B719" s="714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4">
        <v>10500</v>
      </c>
      <c r="K719" s="59"/>
      <c r="L719" s="53">
        <f t="shared" si="64"/>
        <v>10500</v>
      </c>
    </row>
    <row r="720" spans="1:12" ht="12.75" customHeight="1" x14ac:dyDescent="0.35">
      <c r="A720" s="714"/>
      <c r="B720" s="714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4">
        <v>1500</v>
      </c>
      <c r="K720" s="59"/>
      <c r="L720" s="53">
        <f t="shared" si="64"/>
        <v>1500</v>
      </c>
    </row>
    <row r="721" spans="1:12" ht="12.75" customHeight="1" x14ac:dyDescent="0.35">
      <c r="A721" s="714"/>
      <c r="B721" s="714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4">
        <v>10000</v>
      </c>
      <c r="K721" s="59"/>
      <c r="L721" s="53">
        <f t="shared" si="64"/>
        <v>10000</v>
      </c>
    </row>
    <row r="722" spans="1:12" ht="12.75" customHeight="1" x14ac:dyDescent="0.35">
      <c r="A722" s="714"/>
      <c r="B722" s="719" t="s">
        <v>143</v>
      </c>
      <c r="C722" s="714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7">
        <v>154446</v>
      </c>
      <c r="K722" s="54">
        <f>SUM(K707:K721)</f>
        <v>0</v>
      </c>
      <c r="L722" s="54">
        <f>SUM(L707:L721)</f>
        <v>154446</v>
      </c>
    </row>
    <row r="723" spans="1:12" ht="12.75" customHeight="1" thickBot="1" x14ac:dyDescent="0.4">
      <c r="A723" s="719" t="s">
        <v>246</v>
      </c>
      <c r="B723" s="714"/>
      <c r="C723" s="714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8">
        <v>-154446</v>
      </c>
      <c r="K723" s="55">
        <f>-K722</f>
        <v>0</v>
      </c>
      <c r="L723" s="55">
        <f>-L722</f>
        <v>-154446</v>
      </c>
    </row>
    <row r="724" spans="1:12" ht="12.75" customHeight="1" thickTop="1" x14ac:dyDescent="0.35">
      <c r="A724" s="722" t="s">
        <v>247</v>
      </c>
      <c r="B724" s="714"/>
      <c r="C724" s="714"/>
      <c r="D724" s="714"/>
      <c r="E724" s="714"/>
      <c r="F724" s="714"/>
      <c r="G724" s="714"/>
      <c r="H724" s="714"/>
      <c r="I724" s="714"/>
      <c r="J724" s="714"/>
      <c r="K724" s="714"/>
      <c r="L724" s="714"/>
    </row>
    <row r="725" spans="1:12" ht="12.75" customHeight="1" x14ac:dyDescent="0.35">
      <c r="A725" s="714"/>
      <c r="B725" s="722" t="s">
        <v>141</v>
      </c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</row>
    <row r="726" spans="1:12" ht="12.75" customHeight="1" x14ac:dyDescent="0.35">
      <c r="A726" s="714"/>
      <c r="B726" s="714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4">
        <v>21363</v>
      </c>
      <c r="K726" s="59"/>
      <c r="L726" s="53">
        <f t="shared" ref="L726:L738" si="67">J726-K726</f>
        <v>21363</v>
      </c>
    </row>
    <row r="727" spans="1:12" ht="12.75" customHeight="1" x14ac:dyDescent="0.35">
      <c r="A727" s="714"/>
      <c r="B727" s="714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4">
        <v>0</v>
      </c>
      <c r="K727" s="59"/>
      <c r="L727" s="53">
        <f t="shared" si="67"/>
        <v>0</v>
      </c>
    </row>
    <row r="728" spans="1:12" ht="12.75" customHeight="1" x14ac:dyDescent="0.35">
      <c r="A728" s="714"/>
      <c r="B728" s="714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4">
        <v>1200</v>
      </c>
      <c r="K728" s="59"/>
      <c r="L728" s="53">
        <f t="shared" si="67"/>
        <v>1200</v>
      </c>
    </row>
    <row r="729" spans="1:12" ht="12.75" customHeight="1" x14ac:dyDescent="0.35">
      <c r="A729" s="714"/>
      <c r="B729" s="714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4">
        <v>2995</v>
      </c>
      <c r="K729" s="59"/>
      <c r="L729" s="53">
        <f t="shared" si="67"/>
        <v>2995</v>
      </c>
    </row>
    <row r="730" spans="1:12" ht="12.75" customHeight="1" x14ac:dyDescent="0.35">
      <c r="A730" s="714"/>
      <c r="B730" s="714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4">
        <v>3478</v>
      </c>
      <c r="K730" s="59"/>
      <c r="L730" s="53">
        <f t="shared" si="67"/>
        <v>3478</v>
      </c>
    </row>
    <row r="731" spans="1:12" ht="12.75" customHeight="1" x14ac:dyDescent="0.35">
      <c r="A731" s="714"/>
      <c r="B731" s="714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4">
        <v>493</v>
      </c>
      <c r="K731" s="59"/>
      <c r="L731" s="53">
        <f t="shared" si="67"/>
        <v>493</v>
      </c>
    </row>
    <row r="732" spans="1:12" ht="12.75" customHeight="1" x14ac:dyDescent="0.35">
      <c r="A732" s="714"/>
      <c r="B732" s="714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4">
        <v>6925</v>
      </c>
      <c r="K732" s="59"/>
      <c r="L732" s="53">
        <f t="shared" si="67"/>
        <v>6925</v>
      </c>
    </row>
    <row r="733" spans="1:12" ht="12.75" customHeight="1" x14ac:dyDescent="0.35">
      <c r="A733" s="714"/>
      <c r="B733" s="714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4">
        <v>82</v>
      </c>
      <c r="K733" s="59"/>
      <c r="L733" s="53">
        <f t="shared" si="67"/>
        <v>82</v>
      </c>
    </row>
    <row r="734" spans="1:12" ht="12.75" customHeight="1" x14ac:dyDescent="0.35">
      <c r="A734" s="714"/>
      <c r="B734" s="714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4">
        <v>0</v>
      </c>
      <c r="K734" s="59"/>
      <c r="L734" s="53">
        <f t="shared" si="67"/>
        <v>0</v>
      </c>
    </row>
    <row r="735" spans="1:12" ht="12.75" customHeight="1" x14ac:dyDescent="0.35">
      <c r="A735" s="714"/>
      <c r="B735" s="714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4">
        <v>310</v>
      </c>
      <c r="K735" s="59"/>
      <c r="L735" s="53">
        <f t="shared" si="67"/>
        <v>310</v>
      </c>
    </row>
    <row r="736" spans="1:12" ht="12.75" customHeight="1" x14ac:dyDescent="0.35">
      <c r="A736" s="714"/>
      <c r="B736" s="714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4">
        <v>1200</v>
      </c>
      <c r="K736" s="59"/>
      <c r="L736" s="53">
        <f t="shared" si="67"/>
        <v>1200</v>
      </c>
    </row>
    <row r="737" spans="1:12" ht="12.75" customHeight="1" x14ac:dyDescent="0.35">
      <c r="A737" s="714"/>
      <c r="B737" s="714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4">
        <v>0</v>
      </c>
      <c r="K737" s="59"/>
      <c r="L737" s="53">
        <f t="shared" si="67"/>
        <v>0</v>
      </c>
    </row>
    <row r="738" spans="1:12" ht="12.75" customHeight="1" x14ac:dyDescent="0.35">
      <c r="A738" s="714"/>
      <c r="B738" s="714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4">
        <v>63500</v>
      </c>
      <c r="K738" s="59"/>
      <c r="L738" s="53">
        <f t="shared" si="67"/>
        <v>63500</v>
      </c>
    </row>
    <row r="739" spans="1:12" ht="12.75" customHeight="1" x14ac:dyDescent="0.35">
      <c r="A739" s="714"/>
      <c r="B739" s="719" t="s">
        <v>143</v>
      </c>
      <c r="C739" s="714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7">
        <v>101546</v>
      </c>
      <c r="K739" s="54">
        <f>SUM(K726:K738)</f>
        <v>0</v>
      </c>
      <c r="L739" s="54">
        <f>SUM(L726:L738)</f>
        <v>101546</v>
      </c>
    </row>
    <row r="740" spans="1:12" ht="12.75" customHeight="1" thickBot="1" x14ac:dyDescent="0.4">
      <c r="A740" s="719" t="s">
        <v>248</v>
      </c>
      <c r="B740" s="714"/>
      <c r="C740" s="714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8">
        <v>-101546</v>
      </c>
      <c r="K740" s="55">
        <f>-K739</f>
        <v>0</v>
      </c>
      <c r="L740" s="55">
        <f>-L739</f>
        <v>-101546</v>
      </c>
    </row>
    <row r="741" spans="1:12" ht="12.75" customHeight="1" thickTop="1" x14ac:dyDescent="0.35">
      <c r="A741" s="722" t="s">
        <v>249</v>
      </c>
      <c r="B741" s="714"/>
      <c r="C741" s="714"/>
      <c r="D741" s="714"/>
      <c r="E741" s="714"/>
      <c r="F741" s="714"/>
      <c r="G741" s="714"/>
      <c r="H741" s="714"/>
      <c r="I741" s="714"/>
      <c r="J741" s="714"/>
      <c r="K741" s="714"/>
      <c r="L741" s="714"/>
    </row>
    <row r="742" spans="1:12" ht="12.75" customHeight="1" x14ac:dyDescent="0.35">
      <c r="A742" s="714"/>
      <c r="B742" s="722" t="s">
        <v>141</v>
      </c>
      <c r="C742" s="714"/>
      <c r="D742" s="714"/>
      <c r="E742" s="714"/>
      <c r="F742" s="714"/>
      <c r="G742" s="714"/>
      <c r="H742" s="714"/>
      <c r="I742" s="714"/>
      <c r="J742" s="714"/>
      <c r="K742" s="714"/>
      <c r="L742" s="714"/>
    </row>
    <row r="743" spans="1:12" ht="12.75" customHeight="1" x14ac:dyDescent="0.35">
      <c r="A743" s="714"/>
      <c r="B743" s="714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4">
        <v>0</v>
      </c>
      <c r="K743" s="59"/>
      <c r="L743" s="53">
        <f t="shared" ref="L743:L751" si="70">J743-K743</f>
        <v>0</v>
      </c>
    </row>
    <row r="744" spans="1:12" ht="12.75" customHeight="1" x14ac:dyDescent="0.35">
      <c r="A744" s="714"/>
      <c r="B744" s="714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4">
        <v>1200</v>
      </c>
      <c r="K744" s="59"/>
      <c r="L744" s="53">
        <f t="shared" si="70"/>
        <v>1200</v>
      </c>
    </row>
    <row r="745" spans="1:12" ht="12.75" customHeight="1" x14ac:dyDescent="0.35">
      <c r="A745" s="714"/>
      <c r="B745" s="714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4">
        <v>0</v>
      </c>
      <c r="K745" s="59"/>
      <c r="L745" s="53">
        <f t="shared" si="70"/>
        <v>0</v>
      </c>
    </row>
    <row r="746" spans="1:12" ht="12.75" customHeight="1" x14ac:dyDescent="0.35">
      <c r="A746" s="714"/>
      <c r="B746" s="714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4">
        <v>0</v>
      </c>
      <c r="K746" s="59"/>
      <c r="L746" s="53">
        <f t="shared" si="70"/>
        <v>0</v>
      </c>
    </row>
    <row r="747" spans="1:12" ht="12.75" customHeight="1" x14ac:dyDescent="0.35">
      <c r="A747" s="714"/>
      <c r="B747" s="714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4">
        <v>0</v>
      </c>
      <c r="K747" s="59"/>
      <c r="L747" s="53">
        <f t="shared" si="70"/>
        <v>0</v>
      </c>
    </row>
    <row r="748" spans="1:12" ht="12.75" customHeight="1" x14ac:dyDescent="0.35">
      <c r="A748" s="714"/>
      <c r="B748" s="714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4">
        <v>80</v>
      </c>
      <c r="K748" s="59"/>
      <c r="L748" s="53">
        <f t="shared" si="70"/>
        <v>80</v>
      </c>
    </row>
    <row r="749" spans="1:12" ht="12.75" customHeight="1" x14ac:dyDescent="0.35">
      <c r="A749" s="714"/>
      <c r="B749" s="714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4">
        <v>1000</v>
      </c>
      <c r="K749" s="59"/>
      <c r="L749" s="53">
        <f t="shared" si="70"/>
        <v>1000</v>
      </c>
    </row>
    <row r="750" spans="1:12" ht="12.75" customHeight="1" x14ac:dyDescent="0.35">
      <c r="A750" s="714"/>
      <c r="B750" s="714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4">
        <v>0</v>
      </c>
      <c r="K750" s="59"/>
      <c r="L750" s="53">
        <f t="shared" si="70"/>
        <v>0</v>
      </c>
    </row>
    <row r="751" spans="1:12" ht="12.75" customHeight="1" x14ac:dyDescent="0.35">
      <c r="A751" s="714"/>
      <c r="B751" s="714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4">
        <v>2500</v>
      </c>
      <c r="K751" s="59"/>
      <c r="L751" s="53">
        <f t="shared" si="70"/>
        <v>2500</v>
      </c>
    </row>
    <row r="752" spans="1:12" ht="12.75" customHeight="1" x14ac:dyDescent="0.35">
      <c r="A752" s="714"/>
      <c r="B752" s="719" t="s">
        <v>143</v>
      </c>
      <c r="C752" s="714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7">
        <v>4780</v>
      </c>
      <c r="K752" s="54">
        <f>SUM(K743:K751)</f>
        <v>0</v>
      </c>
      <c r="L752" s="54">
        <f>SUM(L743:L751)</f>
        <v>4780</v>
      </c>
    </row>
    <row r="753" spans="1:12" ht="12.75" customHeight="1" thickBot="1" x14ac:dyDescent="0.4">
      <c r="A753" s="719" t="s">
        <v>250</v>
      </c>
      <c r="B753" s="714"/>
      <c r="C753" s="714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8">
        <v>-4780</v>
      </c>
      <c r="K753" s="55">
        <f>-K752</f>
        <v>0</v>
      </c>
      <c r="L753" s="55">
        <f>-L752</f>
        <v>-4780</v>
      </c>
    </row>
    <row r="754" spans="1:12" ht="12.75" customHeight="1" thickTop="1" x14ac:dyDescent="0.35">
      <c r="A754" s="722" t="s">
        <v>251</v>
      </c>
      <c r="B754" s="714"/>
      <c r="C754" s="714"/>
      <c r="D754" s="714"/>
      <c r="E754" s="714"/>
      <c r="F754" s="714"/>
      <c r="G754" s="714"/>
      <c r="H754" s="714"/>
      <c r="I754" s="714"/>
      <c r="J754" s="714"/>
      <c r="K754" s="714"/>
      <c r="L754" s="714"/>
    </row>
    <row r="755" spans="1:12" ht="12.75" customHeight="1" x14ac:dyDescent="0.35">
      <c r="A755" s="714"/>
      <c r="B755" s="722" t="s">
        <v>141</v>
      </c>
      <c r="C755" s="714"/>
      <c r="D755" s="714"/>
      <c r="E755" s="714"/>
      <c r="F755" s="714"/>
      <c r="G755" s="714"/>
      <c r="H755" s="714"/>
      <c r="I755" s="714"/>
      <c r="J755" s="714"/>
      <c r="K755" s="714"/>
      <c r="L755" s="714"/>
    </row>
    <row r="756" spans="1:12" ht="12.75" customHeight="1" x14ac:dyDescent="0.35">
      <c r="A756" s="714"/>
      <c r="B756" s="714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4">
        <v>21315</v>
      </c>
      <c r="K756" s="59"/>
      <c r="L756" s="53">
        <f t="shared" ref="L756:L769" si="73">J756-K756</f>
        <v>21315</v>
      </c>
    </row>
    <row r="757" spans="1:12" ht="12.75" customHeight="1" x14ac:dyDescent="0.35">
      <c r="A757" s="714"/>
      <c r="B757" s="714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4">
        <v>0</v>
      </c>
      <c r="K757" s="59"/>
      <c r="L757" s="53">
        <f t="shared" si="73"/>
        <v>0</v>
      </c>
    </row>
    <row r="758" spans="1:12" ht="12.75" customHeight="1" x14ac:dyDescent="0.35">
      <c r="A758" s="714"/>
      <c r="B758" s="714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4">
        <v>1599</v>
      </c>
      <c r="K758" s="59"/>
      <c r="L758" s="53">
        <f t="shared" si="73"/>
        <v>1599</v>
      </c>
    </row>
    <row r="759" spans="1:12" ht="12.75" customHeight="1" x14ac:dyDescent="0.35">
      <c r="A759" s="714"/>
      <c r="B759" s="714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4">
        <v>0</v>
      </c>
      <c r="K759" s="59"/>
      <c r="L759" s="53">
        <f t="shared" si="73"/>
        <v>0</v>
      </c>
    </row>
    <row r="760" spans="1:12" ht="12.75" customHeight="1" x14ac:dyDescent="0.35">
      <c r="A760" s="714"/>
      <c r="B760" s="714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4">
        <v>493</v>
      </c>
      <c r="K760" s="59"/>
      <c r="L760" s="53">
        <f t="shared" si="73"/>
        <v>493</v>
      </c>
    </row>
    <row r="761" spans="1:12" ht="12.75" customHeight="1" x14ac:dyDescent="0.35">
      <c r="A761" s="714"/>
      <c r="B761" s="714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4">
        <v>6925</v>
      </c>
      <c r="K761" s="59"/>
      <c r="L761" s="53">
        <f t="shared" si="73"/>
        <v>6925</v>
      </c>
    </row>
    <row r="762" spans="1:12" ht="12.75" customHeight="1" x14ac:dyDescent="0.35">
      <c r="A762" s="714"/>
      <c r="B762" s="714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4">
        <v>74</v>
      </c>
      <c r="K762" s="59"/>
      <c r="L762" s="53">
        <f t="shared" si="73"/>
        <v>74</v>
      </c>
    </row>
    <row r="763" spans="1:12" ht="12.75" customHeight="1" x14ac:dyDescent="0.35">
      <c r="A763" s="714"/>
      <c r="B763" s="714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4">
        <v>0</v>
      </c>
      <c r="K763" s="59"/>
      <c r="L763" s="53">
        <f t="shared" si="73"/>
        <v>0</v>
      </c>
    </row>
    <row r="764" spans="1:12" ht="12.75" customHeight="1" x14ac:dyDescent="0.35">
      <c r="A764" s="714"/>
      <c r="B764" s="714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4">
        <v>0</v>
      </c>
      <c r="K764" s="59"/>
      <c r="L764" s="53">
        <f t="shared" si="73"/>
        <v>0</v>
      </c>
    </row>
    <row r="765" spans="1:12" ht="12.75" customHeight="1" x14ac:dyDescent="0.35">
      <c r="A765" s="714"/>
      <c r="B765" s="714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4">
        <v>309</v>
      </c>
      <c r="K765" s="59"/>
      <c r="L765" s="53">
        <f t="shared" si="73"/>
        <v>309</v>
      </c>
    </row>
    <row r="766" spans="1:12" ht="12.75" customHeight="1" x14ac:dyDescent="0.35">
      <c r="A766" s="714"/>
      <c r="B766" s="714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4">
        <v>1500</v>
      </c>
      <c r="K766" s="59"/>
      <c r="L766" s="53">
        <f t="shared" si="73"/>
        <v>1500</v>
      </c>
    </row>
    <row r="767" spans="1:12" ht="12.75" customHeight="1" x14ac:dyDescent="0.35">
      <c r="A767" s="714"/>
      <c r="B767" s="714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4">
        <v>600</v>
      </c>
      <c r="K767" s="59"/>
      <c r="L767" s="53">
        <f t="shared" si="73"/>
        <v>600</v>
      </c>
    </row>
    <row r="768" spans="1:12" ht="12.75" customHeight="1" x14ac:dyDescent="0.35">
      <c r="A768" s="714"/>
      <c r="B768" s="714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4">
        <v>180000</v>
      </c>
      <c r="K768" s="59"/>
      <c r="L768" s="53">
        <f t="shared" si="73"/>
        <v>180000</v>
      </c>
    </row>
    <row r="769" spans="1:12" ht="12.75" customHeight="1" x14ac:dyDescent="0.35">
      <c r="A769" s="714"/>
      <c r="B769" s="714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4">
        <v>0</v>
      </c>
      <c r="K769" s="59"/>
      <c r="L769" s="53">
        <f t="shared" si="73"/>
        <v>0</v>
      </c>
    </row>
    <row r="770" spans="1:12" ht="12.75" customHeight="1" x14ac:dyDescent="0.35">
      <c r="A770" s="714"/>
      <c r="B770" s="719" t="s">
        <v>143</v>
      </c>
      <c r="C770" s="714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7">
        <v>212815</v>
      </c>
      <c r="K770" s="54">
        <f>SUM(K756:K769)</f>
        <v>0</v>
      </c>
      <c r="L770" s="54">
        <f>SUM(L756:L769)</f>
        <v>212815</v>
      </c>
    </row>
    <row r="771" spans="1:12" ht="12.75" customHeight="1" thickBot="1" x14ac:dyDescent="0.4">
      <c r="A771" s="719" t="s">
        <v>252</v>
      </c>
      <c r="B771" s="714"/>
      <c r="C771" s="714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8">
        <v>-212815</v>
      </c>
      <c r="K771" s="55">
        <f>-K770</f>
        <v>0</v>
      </c>
      <c r="L771" s="55">
        <f>-L770</f>
        <v>-212815</v>
      </c>
    </row>
    <row r="772" spans="1:12" ht="12.75" customHeight="1" thickTop="1" x14ac:dyDescent="0.35">
      <c r="A772" s="722" t="s">
        <v>253</v>
      </c>
      <c r="B772" s="714"/>
      <c r="C772" s="714"/>
      <c r="D772" s="714"/>
      <c r="E772" s="714"/>
      <c r="F772" s="714"/>
      <c r="G772" s="714"/>
      <c r="H772" s="714"/>
      <c r="I772" s="714"/>
      <c r="J772" s="714"/>
      <c r="K772" s="714"/>
      <c r="L772" s="714"/>
    </row>
    <row r="773" spans="1:12" ht="12.75" customHeight="1" x14ac:dyDescent="0.35">
      <c r="A773" s="714"/>
      <c r="B773" s="722" t="s">
        <v>141</v>
      </c>
      <c r="C773" s="714"/>
      <c r="D773" s="714"/>
      <c r="E773" s="714"/>
      <c r="F773" s="714"/>
      <c r="G773" s="714"/>
      <c r="H773" s="714"/>
      <c r="I773" s="714"/>
      <c r="J773" s="714"/>
      <c r="K773" s="714"/>
      <c r="L773" s="714"/>
    </row>
    <row r="774" spans="1:12" ht="12.75" customHeight="1" x14ac:dyDescent="0.35">
      <c r="A774" s="714"/>
      <c r="B774" s="714"/>
      <c r="H774" s="23">
        <f>ROUND(F774/9*12,0)</f>
        <v>0</v>
      </c>
      <c r="I774" s="28" t="e">
        <f>H774/G774</f>
        <v>#DIV/0!</v>
      </c>
    </row>
    <row r="775" spans="1:12" ht="12.75" customHeight="1" x14ac:dyDescent="0.35">
      <c r="A775" s="714"/>
      <c r="B775" s="714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4">
        <v>65000</v>
      </c>
      <c r="K775" s="59"/>
      <c r="L775" s="53">
        <f>J775-K775</f>
        <v>65000</v>
      </c>
    </row>
    <row r="776" spans="1:12" ht="12.75" customHeight="1" x14ac:dyDescent="0.35">
      <c r="A776" s="714"/>
      <c r="B776" s="719" t="s">
        <v>143</v>
      </c>
      <c r="C776" s="714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7">
        <v>65000</v>
      </c>
      <c r="K776" s="54">
        <f>SUM(K775)</f>
        <v>0</v>
      </c>
      <c r="L776" s="54">
        <f>SUM(L775)</f>
        <v>65000</v>
      </c>
    </row>
    <row r="777" spans="1:12" ht="12.75" customHeight="1" thickBot="1" x14ac:dyDescent="0.4">
      <c r="A777" s="719" t="s">
        <v>254</v>
      </c>
      <c r="B777" s="714"/>
      <c r="C777" s="714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8">
        <v>-65000</v>
      </c>
      <c r="K777" s="55">
        <f>-K776</f>
        <v>0</v>
      </c>
      <c r="L777" s="55">
        <f>-L776</f>
        <v>-65000</v>
      </c>
    </row>
    <row r="778" spans="1:12" ht="12.75" customHeight="1" thickTop="1" x14ac:dyDescent="0.35">
      <c r="A778" s="722" t="s">
        <v>255</v>
      </c>
      <c r="B778" s="714"/>
      <c r="C778" s="714"/>
      <c r="D778" s="714"/>
      <c r="E778" s="714"/>
      <c r="F778" s="714"/>
      <c r="G778" s="714"/>
      <c r="H778" s="714"/>
      <c r="I778" s="714"/>
      <c r="J778" s="714"/>
      <c r="K778" s="714"/>
      <c r="L778" s="714"/>
    </row>
    <row r="779" spans="1:12" ht="12.75" customHeight="1" x14ac:dyDescent="0.35">
      <c r="A779" s="714"/>
      <c r="B779" s="722" t="s">
        <v>141</v>
      </c>
      <c r="C779" s="714"/>
      <c r="D779" s="714"/>
      <c r="E779" s="714"/>
      <c r="F779" s="714"/>
      <c r="G779" s="714"/>
      <c r="H779" s="714"/>
      <c r="I779" s="714"/>
      <c r="J779" s="714"/>
      <c r="K779" s="714"/>
      <c r="L779" s="714"/>
    </row>
    <row r="780" spans="1:12" ht="12.75" customHeight="1" x14ac:dyDescent="0.35">
      <c r="A780" s="714"/>
      <c r="B780" s="714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4">
        <v>141218</v>
      </c>
      <c r="K780" s="59"/>
      <c r="L780" s="53">
        <f t="shared" ref="L780:L800" si="76">J780-K780</f>
        <v>141218</v>
      </c>
    </row>
    <row r="781" spans="1:12" ht="12.75" customHeight="1" x14ac:dyDescent="0.35">
      <c r="A781" s="714"/>
      <c r="B781" s="714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4">
        <v>0</v>
      </c>
      <c r="K781" s="59"/>
      <c r="L781" s="53">
        <f t="shared" si="76"/>
        <v>0</v>
      </c>
    </row>
    <row r="782" spans="1:12" ht="12.75" customHeight="1" x14ac:dyDescent="0.35">
      <c r="A782" s="714"/>
      <c r="B782" s="714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4">
        <v>0</v>
      </c>
      <c r="K782" s="59"/>
      <c r="L782" s="53">
        <f t="shared" si="76"/>
        <v>0</v>
      </c>
    </row>
    <row r="783" spans="1:12" ht="12.75" customHeight="1" x14ac:dyDescent="0.35">
      <c r="A783" s="714"/>
      <c r="B783" s="714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4">
        <v>28000</v>
      </c>
      <c r="K783" s="59"/>
      <c r="L783" s="53">
        <f t="shared" si="76"/>
        <v>28000</v>
      </c>
    </row>
    <row r="784" spans="1:12" ht="12.75" customHeight="1" x14ac:dyDescent="0.35">
      <c r="A784" s="714"/>
      <c r="B784" s="714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4">
        <v>58000</v>
      </c>
      <c r="K784" s="59"/>
      <c r="L784" s="53">
        <f t="shared" si="76"/>
        <v>58000</v>
      </c>
    </row>
    <row r="785" spans="1:12" ht="12.75" customHeight="1" x14ac:dyDescent="0.35">
      <c r="A785" s="714"/>
      <c r="B785" s="714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4">
        <v>11279</v>
      </c>
      <c r="K785" s="59"/>
      <c r="L785" s="53">
        <f t="shared" si="76"/>
        <v>11279</v>
      </c>
    </row>
    <row r="786" spans="1:12" ht="12.75" customHeight="1" x14ac:dyDescent="0.35">
      <c r="A786" s="714"/>
      <c r="B786" s="714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4">
        <v>20868</v>
      </c>
      <c r="K786" s="59"/>
      <c r="L786" s="53">
        <f t="shared" si="76"/>
        <v>20868</v>
      </c>
    </row>
    <row r="787" spans="1:12" ht="12.75" customHeight="1" x14ac:dyDescent="0.35">
      <c r="A787" s="714"/>
      <c r="B787" s="714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4">
        <v>0</v>
      </c>
      <c r="K787" s="59"/>
      <c r="L787" s="53">
        <f t="shared" si="76"/>
        <v>0</v>
      </c>
    </row>
    <row r="788" spans="1:12" ht="12.75" customHeight="1" x14ac:dyDescent="0.35">
      <c r="A788" s="714"/>
      <c r="B788" s="714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4">
        <v>2957</v>
      </c>
      <c r="K788" s="59"/>
      <c r="L788" s="53">
        <f t="shared" si="76"/>
        <v>2957</v>
      </c>
    </row>
    <row r="789" spans="1:12" ht="12.75" customHeight="1" x14ac:dyDescent="0.35">
      <c r="A789" s="714"/>
      <c r="B789" s="714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4">
        <v>26348</v>
      </c>
      <c r="K789" s="59"/>
      <c r="L789" s="53">
        <f t="shared" si="76"/>
        <v>26348</v>
      </c>
    </row>
    <row r="790" spans="1:12" ht="12.75" customHeight="1" x14ac:dyDescent="0.35">
      <c r="A790" s="714"/>
      <c r="B790" s="714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4">
        <v>504</v>
      </c>
      <c r="K790" s="59"/>
      <c r="L790" s="53">
        <f t="shared" si="76"/>
        <v>504</v>
      </c>
    </row>
    <row r="791" spans="1:12" ht="12.75" customHeight="1" x14ac:dyDescent="0.35">
      <c r="A791" s="714"/>
      <c r="B791" s="714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4">
        <v>0</v>
      </c>
      <c r="K791" s="59"/>
      <c r="L791" s="53">
        <f t="shared" si="76"/>
        <v>0</v>
      </c>
    </row>
    <row r="792" spans="1:12" ht="12.75" customHeight="1" x14ac:dyDescent="0.35">
      <c r="A792" s="714"/>
      <c r="B792" s="714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4">
        <v>0</v>
      </c>
      <c r="K792" s="59"/>
      <c r="L792" s="53">
        <f t="shared" si="76"/>
        <v>0</v>
      </c>
    </row>
    <row r="793" spans="1:12" ht="12.75" customHeight="1" x14ac:dyDescent="0.35">
      <c r="A793" s="714"/>
      <c r="B793" s="714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4">
        <v>2050</v>
      </c>
      <c r="K793" s="59"/>
      <c r="L793" s="53">
        <f t="shared" si="76"/>
        <v>2050</v>
      </c>
    </row>
    <row r="794" spans="1:12" ht="12.75" customHeight="1" x14ac:dyDescent="0.35">
      <c r="A794" s="714"/>
      <c r="B794" s="714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4">
        <v>4000</v>
      </c>
      <c r="K794" s="59"/>
      <c r="L794" s="53">
        <f t="shared" si="76"/>
        <v>4000</v>
      </c>
    </row>
    <row r="795" spans="1:12" ht="12.75" customHeight="1" x14ac:dyDescent="0.35">
      <c r="A795" s="714"/>
      <c r="B795" s="714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4">
        <v>0</v>
      </c>
      <c r="K795" s="59"/>
      <c r="L795" s="53">
        <f t="shared" si="76"/>
        <v>0</v>
      </c>
    </row>
    <row r="796" spans="1:12" ht="12.75" customHeight="1" x14ac:dyDescent="0.35">
      <c r="A796" s="714"/>
      <c r="B796" s="714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4">
        <v>250</v>
      </c>
      <c r="K796" s="59"/>
      <c r="L796" s="53">
        <f t="shared" si="76"/>
        <v>250</v>
      </c>
    </row>
    <row r="797" spans="1:12" ht="12.75" customHeight="1" x14ac:dyDescent="0.35">
      <c r="A797" s="714"/>
      <c r="B797" s="714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4">
        <v>500</v>
      </c>
      <c r="K797" s="59"/>
      <c r="L797" s="53">
        <f t="shared" si="76"/>
        <v>500</v>
      </c>
    </row>
    <row r="798" spans="1:12" ht="12.75" customHeight="1" x14ac:dyDescent="0.35">
      <c r="A798" s="714"/>
      <c r="B798" s="714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4">
        <v>1500</v>
      </c>
      <c r="K798" s="59"/>
      <c r="L798" s="53">
        <f t="shared" si="76"/>
        <v>1500</v>
      </c>
    </row>
    <row r="799" spans="1:12" ht="12.75" customHeight="1" x14ac:dyDescent="0.35">
      <c r="A799" s="714"/>
      <c r="B799" s="714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4">
        <v>10500</v>
      </c>
      <c r="K799" s="59"/>
      <c r="L799" s="53">
        <f t="shared" si="76"/>
        <v>10500</v>
      </c>
    </row>
    <row r="800" spans="1:12" ht="12.75" customHeight="1" x14ac:dyDescent="0.35">
      <c r="A800" s="714"/>
      <c r="B800" s="714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4">
        <v>600</v>
      </c>
      <c r="K800" s="59"/>
      <c r="L800" s="53">
        <f t="shared" si="76"/>
        <v>600</v>
      </c>
    </row>
    <row r="801" spans="1:12" ht="12.75" customHeight="1" x14ac:dyDescent="0.35">
      <c r="A801" s="714"/>
      <c r="B801" s="719" t="s">
        <v>143</v>
      </c>
      <c r="C801" s="714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7">
        <v>308574</v>
      </c>
      <c r="K801" s="54">
        <f>SUM(K780:K800)</f>
        <v>0</v>
      </c>
      <c r="L801" s="54">
        <f>SUM(L780:L800)</f>
        <v>308574</v>
      </c>
    </row>
    <row r="802" spans="1:12" ht="12.75" customHeight="1" thickBot="1" x14ac:dyDescent="0.4">
      <c r="A802" s="719" t="s">
        <v>256</v>
      </c>
      <c r="B802" s="714"/>
      <c r="C802" s="714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8">
        <v>-308574</v>
      </c>
      <c r="K802" s="55">
        <f>-K801</f>
        <v>0</v>
      </c>
      <c r="L802" s="55">
        <f>-L801</f>
        <v>-308574</v>
      </c>
    </row>
    <row r="803" spans="1:12" ht="12.75" customHeight="1" thickTop="1" x14ac:dyDescent="0.35">
      <c r="A803" s="722" t="s">
        <v>257</v>
      </c>
      <c r="B803" s="714"/>
      <c r="C803" s="714"/>
      <c r="D803" s="714"/>
      <c r="E803" s="714"/>
      <c r="F803" s="714"/>
      <c r="G803" s="714"/>
      <c r="H803" s="714"/>
      <c r="I803" s="714"/>
      <c r="J803" s="714"/>
      <c r="K803" s="714"/>
      <c r="L803" s="714"/>
    </row>
    <row r="804" spans="1:12" ht="12.75" customHeight="1" x14ac:dyDescent="0.35">
      <c r="A804" s="714"/>
      <c r="B804" s="722" t="s">
        <v>141</v>
      </c>
      <c r="C804" s="714"/>
      <c r="D804" s="714"/>
      <c r="E804" s="714"/>
      <c r="F804" s="714"/>
      <c r="G804" s="714"/>
      <c r="H804" s="714"/>
      <c r="I804" s="714"/>
      <c r="J804" s="714"/>
      <c r="K804" s="714"/>
      <c r="L804" s="714"/>
    </row>
    <row r="805" spans="1:12" ht="12.75" customHeight="1" x14ac:dyDescent="0.35">
      <c r="A805" s="714"/>
      <c r="B805" s="714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2" ht="12.75" customHeight="1" x14ac:dyDescent="0.35">
      <c r="A806" s="714"/>
      <c r="B806" s="714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4">
        <v>750</v>
      </c>
      <c r="K806" s="59"/>
      <c r="L806" s="53">
        <f t="shared" ref="L806:L811" si="79">J806-K806</f>
        <v>750</v>
      </c>
    </row>
    <row r="807" spans="1:12" ht="12.75" customHeight="1" x14ac:dyDescent="0.35">
      <c r="A807" s="714"/>
      <c r="B807" s="714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4">
        <v>2100</v>
      </c>
      <c r="K807" s="59"/>
      <c r="L807" s="53">
        <f t="shared" si="79"/>
        <v>2100</v>
      </c>
    </row>
    <row r="808" spans="1:12" ht="12.75" customHeight="1" x14ac:dyDescent="0.35">
      <c r="A808" s="714"/>
      <c r="B808" s="714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4">
        <v>250</v>
      </c>
      <c r="K808" s="59"/>
      <c r="L808" s="53">
        <f t="shared" si="79"/>
        <v>250</v>
      </c>
    </row>
    <row r="809" spans="1:12" ht="12.75" customHeight="1" x14ac:dyDescent="0.35">
      <c r="A809" s="714"/>
      <c r="B809" s="714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4">
        <v>12700</v>
      </c>
      <c r="K809" s="59"/>
      <c r="L809" s="53">
        <f t="shared" si="79"/>
        <v>12700</v>
      </c>
    </row>
    <row r="810" spans="1:12" ht="12.75" customHeight="1" x14ac:dyDescent="0.35">
      <c r="A810" s="714"/>
      <c r="B810" s="714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4">
        <v>2500</v>
      </c>
      <c r="K810" s="59"/>
      <c r="L810" s="53">
        <f t="shared" si="79"/>
        <v>2500</v>
      </c>
    </row>
    <row r="811" spans="1:12" ht="12.75" customHeight="1" x14ac:dyDescent="0.35">
      <c r="A811" s="714"/>
      <c r="B811" s="714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4">
        <v>66000</v>
      </c>
      <c r="K811" s="59"/>
      <c r="L811" s="53">
        <f t="shared" si="79"/>
        <v>66000</v>
      </c>
    </row>
    <row r="812" spans="1:12" ht="12.75" customHeight="1" x14ac:dyDescent="0.35">
      <c r="A812" s="714"/>
      <c r="B812" s="719" t="s">
        <v>143</v>
      </c>
      <c r="C812" s="714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7">
        <v>84300</v>
      </c>
      <c r="K812" s="54">
        <f>SUM(K806:K811)</f>
        <v>0</v>
      </c>
      <c r="L812" s="54">
        <f>SUM(L806:L811)</f>
        <v>84300</v>
      </c>
    </row>
    <row r="813" spans="1:12" ht="12.75" customHeight="1" thickBot="1" x14ac:dyDescent="0.4">
      <c r="A813" s="719" t="s">
        <v>258</v>
      </c>
      <c r="B813" s="714"/>
      <c r="C813" s="714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8">
        <v>-84300</v>
      </c>
      <c r="K813" s="55">
        <f>-K812</f>
        <v>0</v>
      </c>
      <c r="L813" s="55">
        <f>-L812</f>
        <v>-84300</v>
      </c>
    </row>
    <row r="814" spans="1:12" ht="12.75" customHeight="1" thickTop="1" x14ac:dyDescent="0.35">
      <c r="A814" s="722" t="s">
        <v>259</v>
      </c>
      <c r="B814" s="714"/>
      <c r="C814" s="714"/>
      <c r="D814" s="714"/>
      <c r="E814" s="714"/>
      <c r="F814" s="714"/>
      <c r="G814" s="714"/>
      <c r="H814" s="714"/>
      <c r="I814" s="714"/>
      <c r="J814" s="714"/>
      <c r="K814" s="714"/>
      <c r="L814" s="714"/>
    </row>
    <row r="815" spans="1:12" ht="12.75" customHeight="1" x14ac:dyDescent="0.35">
      <c r="A815" s="714"/>
      <c r="B815" s="722" t="s">
        <v>141</v>
      </c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</row>
    <row r="816" spans="1:12" ht="12.75" customHeight="1" x14ac:dyDescent="0.35">
      <c r="A816" s="714"/>
      <c r="B816" s="714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4">
        <v>919043</v>
      </c>
      <c r="K816" s="59"/>
      <c r="L816" s="53">
        <f t="shared" ref="L816:L845" si="82">J816-K816</f>
        <v>919043</v>
      </c>
    </row>
    <row r="817" spans="1:12" ht="12.75" customHeight="1" x14ac:dyDescent="0.35">
      <c r="A817" s="714"/>
      <c r="B817" s="714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4">
        <v>0</v>
      </c>
      <c r="K817" s="59"/>
      <c r="L817" s="53">
        <f t="shared" si="82"/>
        <v>0</v>
      </c>
    </row>
    <row r="818" spans="1:12" ht="12.75" customHeight="1" x14ac:dyDescent="0.35">
      <c r="A818" s="714"/>
      <c r="B818" s="714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4">
        <v>0</v>
      </c>
      <c r="K818" s="59"/>
      <c r="L818" s="53">
        <f t="shared" si="82"/>
        <v>0</v>
      </c>
    </row>
    <row r="819" spans="1:12" ht="12.75" customHeight="1" x14ac:dyDescent="0.35">
      <c r="A819" s="714"/>
      <c r="B819" s="714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4">
        <v>0</v>
      </c>
      <c r="K819" s="59"/>
      <c r="L819" s="53">
        <f t="shared" si="82"/>
        <v>0</v>
      </c>
    </row>
    <row r="820" spans="1:12" ht="12.75" customHeight="1" x14ac:dyDescent="0.35">
      <c r="A820" s="714"/>
      <c r="B820" s="714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4">
        <v>93886</v>
      </c>
      <c r="K820" s="59"/>
      <c r="L820" s="53">
        <f t="shared" si="82"/>
        <v>93886</v>
      </c>
    </row>
    <row r="821" spans="1:12" ht="12.75" customHeight="1" x14ac:dyDescent="0.35">
      <c r="A821" s="714"/>
      <c r="B821" s="714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4">
        <v>99970</v>
      </c>
      <c r="K821" s="59"/>
      <c r="L821" s="53">
        <f t="shared" si="82"/>
        <v>99970</v>
      </c>
    </row>
    <row r="822" spans="1:12" ht="12.75" customHeight="1" x14ac:dyDescent="0.35">
      <c r="A822" s="714"/>
      <c r="B822" s="714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4">
        <v>0</v>
      </c>
      <c r="K822" s="59"/>
      <c r="L822" s="53">
        <f t="shared" si="82"/>
        <v>0</v>
      </c>
    </row>
    <row r="823" spans="1:12" ht="12.75" customHeight="1" x14ac:dyDescent="0.35">
      <c r="A823" s="714"/>
      <c r="B823" s="714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4">
        <v>14290</v>
      </c>
      <c r="K823" s="59"/>
      <c r="L823" s="53">
        <f t="shared" si="82"/>
        <v>14290</v>
      </c>
    </row>
    <row r="824" spans="1:12" ht="12.75" customHeight="1" x14ac:dyDescent="0.35">
      <c r="A824" s="714"/>
      <c r="B824" s="714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4">
        <v>122151</v>
      </c>
      <c r="K824" s="59"/>
      <c r="L824" s="53">
        <f t="shared" si="82"/>
        <v>122151</v>
      </c>
    </row>
    <row r="825" spans="1:12" ht="12.75" customHeight="1" x14ac:dyDescent="0.35">
      <c r="A825" s="714"/>
      <c r="B825" s="714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4">
        <v>2825</v>
      </c>
      <c r="K825" s="59"/>
      <c r="L825" s="53">
        <f t="shared" si="82"/>
        <v>2825</v>
      </c>
    </row>
    <row r="826" spans="1:12" ht="12.75" customHeight="1" x14ac:dyDescent="0.35">
      <c r="A826" s="714"/>
      <c r="B826" s="714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4">
        <v>0</v>
      </c>
      <c r="K826" s="59"/>
      <c r="L826" s="53">
        <f t="shared" si="82"/>
        <v>0</v>
      </c>
    </row>
    <row r="827" spans="1:12" ht="12.75" customHeight="1" x14ac:dyDescent="0.35">
      <c r="A827" s="714"/>
      <c r="B827" s="714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4">
        <v>20586</v>
      </c>
      <c r="K827" s="59"/>
      <c r="L827" s="53">
        <f t="shared" si="82"/>
        <v>20586</v>
      </c>
    </row>
    <row r="828" spans="1:12" ht="12.75" customHeight="1" x14ac:dyDescent="0.35">
      <c r="A828" s="714"/>
      <c r="B828" s="714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4">
        <v>0</v>
      </c>
      <c r="K828" s="59"/>
      <c r="L828" s="53">
        <f t="shared" si="82"/>
        <v>0</v>
      </c>
    </row>
    <row r="829" spans="1:12" ht="12.75" customHeight="1" x14ac:dyDescent="0.35">
      <c r="A829" s="714"/>
      <c r="B829" s="714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4">
        <v>0</v>
      </c>
      <c r="K829" s="59"/>
      <c r="L829" s="53">
        <f t="shared" si="82"/>
        <v>0</v>
      </c>
    </row>
    <row r="830" spans="1:12" ht="12.75" customHeight="1" x14ac:dyDescent="0.35">
      <c r="A830" s="714"/>
      <c r="B830" s="714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4">
        <v>14517</v>
      </c>
      <c r="K830" s="59"/>
      <c r="L830" s="53">
        <f t="shared" si="82"/>
        <v>14517</v>
      </c>
    </row>
    <row r="831" spans="1:12" ht="12.75" customHeight="1" x14ac:dyDescent="0.35">
      <c r="A831" s="714"/>
      <c r="B831" s="714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4">
        <v>0</v>
      </c>
      <c r="K831" s="59"/>
      <c r="L831" s="53">
        <f t="shared" si="82"/>
        <v>0</v>
      </c>
    </row>
    <row r="832" spans="1:12" ht="12.75" customHeight="1" x14ac:dyDescent="0.35">
      <c r="A832" s="714"/>
      <c r="B832" s="714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4">
        <v>4000</v>
      </c>
      <c r="K832" s="59"/>
      <c r="L832" s="53">
        <f t="shared" si="82"/>
        <v>4000</v>
      </c>
    </row>
    <row r="833" spans="1:12" ht="12.75" customHeight="1" x14ac:dyDescent="0.35">
      <c r="A833" s="714"/>
      <c r="B833" s="714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4">
        <v>4000</v>
      </c>
      <c r="K833" s="59"/>
      <c r="L833" s="53">
        <f t="shared" si="82"/>
        <v>4000</v>
      </c>
    </row>
    <row r="834" spans="1:12" ht="12.75" customHeight="1" x14ac:dyDescent="0.35">
      <c r="A834" s="714"/>
      <c r="B834" s="714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4">
        <v>3000</v>
      </c>
      <c r="K834" s="59"/>
      <c r="L834" s="53">
        <f t="shared" si="82"/>
        <v>3000</v>
      </c>
    </row>
    <row r="835" spans="1:12" ht="12.75" customHeight="1" x14ac:dyDescent="0.35">
      <c r="A835" s="714"/>
      <c r="B835" s="714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4">
        <v>3000</v>
      </c>
      <c r="K835" s="59"/>
      <c r="L835" s="53">
        <f t="shared" si="82"/>
        <v>3000</v>
      </c>
    </row>
    <row r="836" spans="1:12" ht="12.75" customHeight="1" x14ac:dyDescent="0.35">
      <c r="A836" s="714"/>
      <c r="B836" s="714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4">
        <v>5500</v>
      </c>
      <c r="K836" s="59"/>
      <c r="L836" s="53">
        <f t="shared" si="82"/>
        <v>5500</v>
      </c>
    </row>
    <row r="837" spans="1:12" ht="12.75" customHeight="1" x14ac:dyDescent="0.35">
      <c r="A837" s="714"/>
      <c r="B837" s="714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4">
        <v>5500</v>
      </c>
      <c r="K837" s="59"/>
      <c r="L837" s="53">
        <f t="shared" si="82"/>
        <v>5500</v>
      </c>
    </row>
    <row r="838" spans="1:12" ht="12.75" customHeight="1" x14ac:dyDescent="0.35">
      <c r="A838" s="714"/>
      <c r="B838" s="714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4">
        <v>0</v>
      </c>
      <c r="K838" s="59"/>
      <c r="L838" s="53">
        <f t="shared" si="82"/>
        <v>0</v>
      </c>
    </row>
    <row r="839" spans="1:12" ht="12.75" customHeight="1" x14ac:dyDescent="0.35">
      <c r="A839" s="714"/>
      <c r="B839" s="714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4">
        <v>0</v>
      </c>
      <c r="K839" s="59"/>
      <c r="L839" s="53">
        <f t="shared" si="82"/>
        <v>0</v>
      </c>
    </row>
    <row r="840" spans="1:12" ht="12.75" customHeight="1" x14ac:dyDescent="0.35">
      <c r="A840" s="714"/>
      <c r="B840" s="714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4">
        <v>8610</v>
      </c>
      <c r="K840" s="59"/>
      <c r="L840" s="53">
        <f t="shared" si="82"/>
        <v>8610</v>
      </c>
    </row>
    <row r="841" spans="1:12" ht="12.75" customHeight="1" x14ac:dyDescent="0.35">
      <c r="A841" s="714"/>
      <c r="B841" s="714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4">
        <v>0</v>
      </c>
      <c r="K841" s="59"/>
      <c r="L841" s="53">
        <f t="shared" si="82"/>
        <v>0</v>
      </c>
    </row>
    <row r="842" spans="1:12" ht="12.75" customHeight="1" x14ac:dyDescent="0.35">
      <c r="A842" s="714"/>
      <c r="B842" s="714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4">
        <v>288500</v>
      </c>
      <c r="K842" s="59"/>
      <c r="L842" s="53">
        <f t="shared" si="82"/>
        <v>288500</v>
      </c>
    </row>
    <row r="843" spans="1:12" ht="12.75" customHeight="1" x14ac:dyDescent="0.35">
      <c r="A843" s="714"/>
      <c r="B843" s="714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4">
        <v>0</v>
      </c>
      <c r="K843" s="59"/>
      <c r="L843" s="53">
        <f t="shared" si="82"/>
        <v>0</v>
      </c>
    </row>
    <row r="844" spans="1:12" ht="12.75" customHeight="1" x14ac:dyDescent="0.35">
      <c r="A844" s="714"/>
      <c r="B844" s="714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4">
        <v>0</v>
      </c>
      <c r="K844" s="59"/>
      <c r="L844" s="53">
        <f t="shared" si="82"/>
        <v>0</v>
      </c>
    </row>
    <row r="845" spans="1:12" ht="12.75" customHeight="1" x14ac:dyDescent="0.35">
      <c r="A845" s="714"/>
      <c r="B845" s="714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4">
        <v>5000</v>
      </c>
      <c r="K845" s="59"/>
      <c r="L845" s="53">
        <f t="shared" si="82"/>
        <v>5000</v>
      </c>
    </row>
    <row r="846" spans="1:12" ht="12.75" customHeight="1" x14ac:dyDescent="0.35">
      <c r="A846" s="714"/>
      <c r="B846" s="719" t="s">
        <v>143</v>
      </c>
      <c r="C846" s="714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7">
        <v>1614378</v>
      </c>
      <c r="K846" s="54">
        <f>SUM(K816:K845)</f>
        <v>0</v>
      </c>
      <c r="L846" s="54">
        <f>SUM(L816:L845)</f>
        <v>1614378</v>
      </c>
    </row>
    <row r="847" spans="1:12" ht="12.75" customHeight="1" thickBot="1" x14ac:dyDescent="0.4">
      <c r="A847" s="719" t="s">
        <v>261</v>
      </c>
      <c r="B847" s="714"/>
      <c r="C847" s="714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8">
        <v>-1614378</v>
      </c>
      <c r="K847" s="55">
        <f>-K846</f>
        <v>0</v>
      </c>
      <c r="L847" s="55">
        <f>-L846</f>
        <v>-1614378</v>
      </c>
    </row>
    <row r="848" spans="1:12" ht="12.75" customHeight="1" thickTop="1" x14ac:dyDescent="0.35">
      <c r="A848" s="722" t="s">
        <v>262</v>
      </c>
      <c r="B848" s="714"/>
      <c r="C848" s="714"/>
      <c r="D848" s="714"/>
      <c r="E848" s="714"/>
      <c r="F848" s="714"/>
      <c r="G848" s="714"/>
      <c r="H848" s="714"/>
      <c r="I848" s="714"/>
      <c r="J848" s="714"/>
      <c r="K848" s="714"/>
      <c r="L848" s="714"/>
    </row>
    <row r="849" spans="1:12" ht="12.75" customHeight="1" x14ac:dyDescent="0.35">
      <c r="A849" s="714"/>
      <c r="B849" s="722" t="s">
        <v>141</v>
      </c>
      <c r="C849" s="714"/>
      <c r="D849" s="714"/>
      <c r="E849" s="714"/>
      <c r="F849" s="714"/>
      <c r="G849" s="714"/>
      <c r="H849" s="714"/>
      <c r="I849" s="714"/>
      <c r="J849" s="714"/>
      <c r="K849" s="714"/>
      <c r="L849" s="714"/>
    </row>
    <row r="850" spans="1:12" ht="12.75" customHeight="1" x14ac:dyDescent="0.35">
      <c r="A850" s="714"/>
      <c r="B850" s="714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4">
        <v>801201</v>
      </c>
      <c r="K850" s="59"/>
      <c r="L850" s="53">
        <f t="shared" ref="L850:L875" si="85">J850-K850</f>
        <v>801201</v>
      </c>
    </row>
    <row r="851" spans="1:12" ht="12.75" customHeight="1" x14ac:dyDescent="0.35">
      <c r="A851" s="714"/>
      <c r="B851" s="714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4">
        <v>0</v>
      </c>
      <c r="K851" s="59"/>
      <c r="L851" s="53">
        <f t="shared" si="85"/>
        <v>0</v>
      </c>
    </row>
    <row r="852" spans="1:12" ht="12.75" customHeight="1" x14ac:dyDescent="0.35">
      <c r="A852" s="714"/>
      <c r="B852" s="714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4">
        <v>0</v>
      </c>
      <c r="K852" s="59"/>
      <c r="L852" s="53">
        <f t="shared" si="85"/>
        <v>0</v>
      </c>
    </row>
    <row r="853" spans="1:12" ht="12.75" customHeight="1" x14ac:dyDescent="0.35">
      <c r="A853" s="714"/>
      <c r="B853" s="714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4">
        <v>97983</v>
      </c>
      <c r="K853" s="59"/>
      <c r="L853" s="53">
        <f t="shared" si="85"/>
        <v>97983</v>
      </c>
    </row>
    <row r="854" spans="1:12" ht="12.75" customHeight="1" x14ac:dyDescent="0.35">
      <c r="A854" s="714"/>
      <c r="B854" s="714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4">
        <v>96523</v>
      </c>
      <c r="K854" s="59"/>
      <c r="L854" s="53">
        <f t="shared" si="85"/>
        <v>96523</v>
      </c>
    </row>
    <row r="855" spans="1:12" ht="12.75" customHeight="1" x14ac:dyDescent="0.35">
      <c r="A855" s="714"/>
      <c r="B855" s="714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4">
        <v>13797</v>
      </c>
      <c r="K855" s="59"/>
      <c r="L855" s="53">
        <f t="shared" si="85"/>
        <v>13797</v>
      </c>
    </row>
    <row r="856" spans="1:12" ht="12.75" customHeight="1" x14ac:dyDescent="0.35">
      <c r="A856" s="714"/>
      <c r="B856" s="714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4">
        <v>148465</v>
      </c>
      <c r="K856" s="59"/>
      <c r="L856" s="53">
        <f t="shared" si="85"/>
        <v>148465</v>
      </c>
    </row>
    <row r="857" spans="1:12" ht="12.75" customHeight="1" x14ac:dyDescent="0.35">
      <c r="A857" s="714"/>
      <c r="B857" s="714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4">
        <v>2725</v>
      </c>
      <c r="K857" s="59"/>
      <c r="L857" s="53">
        <f t="shared" si="85"/>
        <v>2725</v>
      </c>
    </row>
    <row r="858" spans="1:12" ht="12.75" customHeight="1" x14ac:dyDescent="0.35">
      <c r="A858" s="714"/>
      <c r="B858" s="714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4">
        <v>0</v>
      </c>
      <c r="K858" s="59"/>
      <c r="L858" s="53">
        <f t="shared" si="85"/>
        <v>0</v>
      </c>
    </row>
    <row r="859" spans="1:12" ht="12.75" customHeight="1" x14ac:dyDescent="0.35">
      <c r="A859" s="714"/>
      <c r="B859" s="714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4">
        <v>25398</v>
      </c>
      <c r="K859" s="59"/>
      <c r="L859" s="53">
        <f t="shared" si="85"/>
        <v>25398</v>
      </c>
    </row>
    <row r="860" spans="1:12" ht="12.75" customHeight="1" x14ac:dyDescent="0.35">
      <c r="A860" s="714"/>
      <c r="B860" s="714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4">
        <v>0</v>
      </c>
      <c r="K860" s="59"/>
      <c r="L860" s="53">
        <f t="shared" si="85"/>
        <v>0</v>
      </c>
    </row>
    <row r="861" spans="1:12" ht="12.75" customHeight="1" x14ac:dyDescent="0.35">
      <c r="A861" s="714"/>
      <c r="B861" s="714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4">
        <v>0</v>
      </c>
      <c r="K861" s="59"/>
      <c r="L861" s="53">
        <f t="shared" si="85"/>
        <v>0</v>
      </c>
    </row>
    <row r="862" spans="1:12" ht="12.75" customHeight="1" x14ac:dyDescent="0.35">
      <c r="A862" s="714"/>
      <c r="B862" s="714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4">
        <v>12036</v>
      </c>
      <c r="K862" s="59"/>
      <c r="L862" s="53">
        <f t="shared" si="85"/>
        <v>12036</v>
      </c>
    </row>
    <row r="863" spans="1:12" ht="12.75" customHeight="1" x14ac:dyDescent="0.35">
      <c r="A863" s="714"/>
      <c r="B863" s="714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4">
        <v>0</v>
      </c>
      <c r="K863" s="59"/>
      <c r="L863" s="53">
        <f t="shared" si="85"/>
        <v>0</v>
      </c>
    </row>
    <row r="864" spans="1:12" ht="12.75" customHeight="1" x14ac:dyDescent="0.35">
      <c r="A864" s="714"/>
      <c r="B864" s="714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4">
        <v>1500</v>
      </c>
      <c r="K864" s="59"/>
      <c r="L864" s="53">
        <f t="shared" si="85"/>
        <v>1500</v>
      </c>
    </row>
    <row r="865" spans="1:12" ht="12.75" customHeight="1" x14ac:dyDescent="0.35">
      <c r="A865" s="714"/>
      <c r="B865" s="714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4">
        <v>25</v>
      </c>
      <c r="K865" s="59"/>
      <c r="L865" s="53">
        <f t="shared" si="85"/>
        <v>25</v>
      </c>
    </row>
    <row r="866" spans="1:12" ht="12.75" customHeight="1" x14ac:dyDescent="0.35">
      <c r="A866" s="714"/>
      <c r="B866" s="714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4">
        <v>500</v>
      </c>
      <c r="K866" s="59"/>
      <c r="L866" s="53">
        <f t="shared" si="85"/>
        <v>500</v>
      </c>
    </row>
    <row r="867" spans="1:12" ht="12.75" customHeight="1" x14ac:dyDescent="0.35">
      <c r="A867" s="714"/>
      <c r="B867" s="714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4">
        <v>9700</v>
      </c>
      <c r="K867" s="59"/>
      <c r="L867" s="53">
        <f t="shared" si="85"/>
        <v>9700</v>
      </c>
    </row>
    <row r="868" spans="1:12" ht="12.75" customHeight="1" x14ac:dyDescent="0.35">
      <c r="A868" s="714"/>
      <c r="B868" s="714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4">
        <v>1500</v>
      </c>
      <c r="K868" s="59"/>
      <c r="L868" s="53">
        <f t="shared" si="85"/>
        <v>1500</v>
      </c>
    </row>
    <row r="869" spans="1:12" ht="12.75" customHeight="1" x14ac:dyDescent="0.35">
      <c r="A869" s="714"/>
      <c r="B869" s="714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4">
        <v>2000</v>
      </c>
      <c r="K869" s="59"/>
      <c r="L869" s="53">
        <f t="shared" si="85"/>
        <v>2000</v>
      </c>
    </row>
    <row r="870" spans="1:12" ht="12.75" customHeight="1" x14ac:dyDescent="0.35">
      <c r="A870" s="714"/>
      <c r="B870" s="714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4">
        <v>5000</v>
      </c>
      <c r="K870" s="59"/>
      <c r="L870" s="53">
        <f t="shared" si="85"/>
        <v>5000</v>
      </c>
    </row>
    <row r="871" spans="1:12" ht="12.75" customHeight="1" x14ac:dyDescent="0.35">
      <c r="A871" s="714"/>
      <c r="B871" s="714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4">
        <v>3200</v>
      </c>
      <c r="K871" s="59"/>
      <c r="L871" s="53">
        <f t="shared" si="85"/>
        <v>3200</v>
      </c>
    </row>
    <row r="872" spans="1:12" ht="12.75" customHeight="1" x14ac:dyDescent="0.35">
      <c r="A872" s="714"/>
      <c r="B872" s="714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4">
        <v>0</v>
      </c>
      <c r="K872" s="59"/>
      <c r="L872" s="53">
        <f t="shared" si="85"/>
        <v>0</v>
      </c>
    </row>
    <row r="873" spans="1:12" ht="12.75" customHeight="1" x14ac:dyDescent="0.35">
      <c r="A873" s="714"/>
      <c r="B873" s="714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4">
        <v>913500</v>
      </c>
      <c r="K873" s="59"/>
      <c r="L873" s="53">
        <f t="shared" si="85"/>
        <v>913500</v>
      </c>
    </row>
    <row r="874" spans="1:12" ht="12.75" customHeight="1" x14ac:dyDescent="0.35">
      <c r="A874" s="714"/>
      <c r="B874" s="714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4">
        <v>0</v>
      </c>
      <c r="K874" s="59"/>
      <c r="L874" s="53">
        <f t="shared" si="85"/>
        <v>0</v>
      </c>
    </row>
    <row r="875" spans="1:12" ht="12.75" customHeight="1" x14ac:dyDescent="0.35">
      <c r="A875" s="714"/>
      <c r="B875" s="714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4">
        <v>0</v>
      </c>
      <c r="K875" s="59"/>
      <c r="L875" s="53">
        <f t="shared" si="85"/>
        <v>0</v>
      </c>
    </row>
    <row r="876" spans="1:12" ht="12.75" customHeight="1" x14ac:dyDescent="0.35">
      <c r="A876" s="714"/>
      <c r="B876" s="719" t="s">
        <v>143</v>
      </c>
      <c r="C876" s="714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7">
        <v>2135053</v>
      </c>
      <c r="K876" s="54">
        <f>SUM(K850:K875)</f>
        <v>0</v>
      </c>
      <c r="L876" s="54">
        <f>SUM(L850:L875)</f>
        <v>2135053</v>
      </c>
    </row>
    <row r="877" spans="1:12" ht="12.75" customHeight="1" thickBot="1" x14ac:dyDescent="0.4">
      <c r="A877" s="719" t="s">
        <v>263</v>
      </c>
      <c r="B877" s="714"/>
      <c r="C877" s="714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8">
        <v>-2135053</v>
      </c>
      <c r="K877" s="55">
        <f>-K876</f>
        <v>0</v>
      </c>
      <c r="L877" s="55">
        <f>-L876</f>
        <v>-2135053</v>
      </c>
    </row>
    <row r="878" spans="1:12" ht="12.75" customHeight="1" thickTop="1" x14ac:dyDescent="0.35">
      <c r="A878" s="722" t="s">
        <v>264</v>
      </c>
      <c r="B878" s="714"/>
      <c r="C878" s="714"/>
      <c r="D878" s="714"/>
      <c r="E878" s="714"/>
      <c r="F878" s="714"/>
      <c r="G878" s="714"/>
      <c r="H878" s="714"/>
      <c r="I878" s="714"/>
      <c r="J878" s="714"/>
      <c r="K878" s="714"/>
      <c r="L878" s="714"/>
    </row>
    <row r="879" spans="1:12" ht="12.75" customHeight="1" x14ac:dyDescent="0.35">
      <c r="A879" s="714"/>
      <c r="B879" s="722" t="s">
        <v>141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</row>
    <row r="880" spans="1:12" ht="12.75" customHeight="1" x14ac:dyDescent="0.35">
      <c r="A880" s="714"/>
      <c r="B880" s="714"/>
      <c r="C880" s="440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441">
        <v>1529554</v>
      </c>
      <c r="K880" s="59">
        <v>0</v>
      </c>
      <c r="L880" s="53">
        <f t="shared" ref="L880:L914" si="88">J880-K880</f>
        <v>1529554</v>
      </c>
    </row>
    <row r="881" spans="1:12" ht="12.75" customHeight="1" x14ac:dyDescent="0.35">
      <c r="A881" s="714"/>
      <c r="B881" s="714"/>
      <c r="C881" s="442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443">
        <v>0</v>
      </c>
      <c r="K881" s="59">
        <v>0</v>
      </c>
      <c r="L881" s="53">
        <f t="shared" si="88"/>
        <v>0</v>
      </c>
    </row>
    <row r="882" spans="1:12" ht="12.75" customHeight="1" x14ac:dyDescent="0.35">
      <c r="A882" s="714"/>
      <c r="B882" s="714"/>
      <c r="C882" s="440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441">
        <v>2500</v>
      </c>
      <c r="K882" s="59">
        <v>0</v>
      </c>
      <c r="L882" s="53">
        <f t="shared" si="88"/>
        <v>2500</v>
      </c>
    </row>
    <row r="883" spans="1:12" ht="12.75" customHeight="1" x14ac:dyDescent="0.35">
      <c r="A883" s="714"/>
      <c r="B883" s="714"/>
      <c r="C883" s="440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441">
        <v>0</v>
      </c>
      <c r="K883" s="59">
        <v>0</v>
      </c>
      <c r="L883" s="53">
        <f t="shared" si="88"/>
        <v>0</v>
      </c>
    </row>
    <row r="884" spans="1:12" ht="12.75" customHeight="1" x14ac:dyDescent="0.35">
      <c r="A884" s="714"/>
      <c r="B884" s="714"/>
      <c r="C884" s="440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441">
        <v>143938</v>
      </c>
      <c r="K884" s="59">
        <v>0</v>
      </c>
      <c r="L884" s="53">
        <f t="shared" si="88"/>
        <v>143938</v>
      </c>
    </row>
    <row r="885" spans="1:12" ht="12.75" customHeight="1" x14ac:dyDescent="0.35">
      <c r="A885" s="714"/>
      <c r="B885" s="714"/>
      <c r="C885" s="440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441">
        <v>165469</v>
      </c>
      <c r="K885" s="59">
        <v>0</v>
      </c>
      <c r="L885" s="53">
        <f t="shared" si="88"/>
        <v>165469</v>
      </c>
    </row>
    <row r="886" spans="1:12" ht="12.75" customHeight="1" x14ac:dyDescent="0.35">
      <c r="A886" s="714"/>
      <c r="B886" s="714"/>
      <c r="C886" s="440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441">
        <v>0</v>
      </c>
      <c r="K886" s="59">
        <v>0</v>
      </c>
      <c r="L886" s="53">
        <f t="shared" si="88"/>
        <v>0</v>
      </c>
    </row>
    <row r="887" spans="1:12" ht="12.75" customHeight="1" x14ac:dyDescent="0.35">
      <c r="A887" s="714"/>
      <c r="B887" s="714"/>
      <c r="C887" s="440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441">
        <v>23653</v>
      </c>
      <c r="K887" s="59">
        <v>0</v>
      </c>
      <c r="L887" s="53">
        <f t="shared" si="88"/>
        <v>23653</v>
      </c>
    </row>
    <row r="888" spans="1:12" ht="12.75" customHeight="1" x14ac:dyDescent="0.35">
      <c r="A888" s="714"/>
      <c r="B888" s="714"/>
      <c r="C888" s="440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441">
        <v>200794</v>
      </c>
      <c r="K888" s="59">
        <v>0</v>
      </c>
      <c r="L888" s="53">
        <f t="shared" si="88"/>
        <v>200794</v>
      </c>
    </row>
    <row r="889" spans="1:12" ht="12.75" customHeight="1" x14ac:dyDescent="0.35">
      <c r="A889" s="714"/>
      <c r="B889" s="714"/>
      <c r="C889" s="440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441">
        <v>4758</v>
      </c>
      <c r="K889" s="59">
        <v>0</v>
      </c>
      <c r="L889" s="53">
        <f t="shared" si="88"/>
        <v>4758</v>
      </c>
    </row>
    <row r="890" spans="1:12" ht="12.75" customHeight="1" x14ac:dyDescent="0.35">
      <c r="A890" s="714"/>
      <c r="B890" s="714"/>
      <c r="C890" s="442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443">
        <v>0</v>
      </c>
      <c r="K890" s="59">
        <v>0</v>
      </c>
      <c r="L890" s="53">
        <f t="shared" si="88"/>
        <v>0</v>
      </c>
    </row>
    <row r="891" spans="1:12" ht="12.75" customHeight="1" x14ac:dyDescent="0.35">
      <c r="A891" s="714"/>
      <c r="B891" s="714"/>
      <c r="C891" s="442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443">
        <v>36776</v>
      </c>
      <c r="K891" s="59">
        <v>0</v>
      </c>
      <c r="L891" s="53">
        <f t="shared" si="88"/>
        <v>36776</v>
      </c>
    </row>
    <row r="892" spans="1:12" ht="12.75" customHeight="1" x14ac:dyDescent="0.35">
      <c r="A892" s="714"/>
      <c r="B892" s="714"/>
      <c r="C892" s="442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443">
        <v>0</v>
      </c>
      <c r="K892" s="59">
        <v>0</v>
      </c>
      <c r="L892" s="53">
        <f t="shared" si="88"/>
        <v>0</v>
      </c>
    </row>
    <row r="893" spans="1:12" ht="12.75" customHeight="1" x14ac:dyDescent="0.35">
      <c r="A893" s="714"/>
      <c r="B893" s="714"/>
      <c r="C893" s="442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443">
        <v>0</v>
      </c>
      <c r="K893" s="59">
        <v>0</v>
      </c>
      <c r="L893" s="53">
        <f t="shared" si="88"/>
        <v>0</v>
      </c>
    </row>
    <row r="894" spans="1:12" ht="12.75" customHeight="1" x14ac:dyDescent="0.35">
      <c r="A894" s="714"/>
      <c r="B894" s="714"/>
      <c r="C894" s="440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441">
        <v>23276</v>
      </c>
      <c r="K894" s="59">
        <v>0</v>
      </c>
      <c r="L894" s="53">
        <f t="shared" si="88"/>
        <v>23276</v>
      </c>
    </row>
    <row r="895" spans="1:12" ht="12.75" customHeight="1" x14ac:dyDescent="0.35">
      <c r="A895" s="714"/>
      <c r="B895" s="714"/>
      <c r="C895" s="440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441">
        <v>0</v>
      </c>
      <c r="K895" s="59"/>
      <c r="L895" s="53">
        <f t="shared" si="88"/>
        <v>0</v>
      </c>
    </row>
    <row r="896" spans="1:12" ht="12.75" customHeight="1" x14ac:dyDescent="0.35">
      <c r="A896" s="714"/>
      <c r="B896" s="714"/>
      <c r="C896" s="442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443">
        <v>0</v>
      </c>
      <c r="K896" s="59"/>
      <c r="L896" s="53">
        <f t="shared" si="88"/>
        <v>0</v>
      </c>
    </row>
    <row r="897" spans="1:12" ht="12.75" customHeight="1" x14ac:dyDescent="0.35">
      <c r="A897" s="714"/>
      <c r="B897" s="714"/>
      <c r="C897" s="440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441">
        <v>1000</v>
      </c>
      <c r="K897" s="59"/>
      <c r="L897" s="53">
        <f t="shared" si="88"/>
        <v>1000</v>
      </c>
    </row>
    <row r="898" spans="1:12" ht="12.75" customHeight="1" x14ac:dyDescent="0.35">
      <c r="A898" s="714"/>
      <c r="B898" s="714"/>
      <c r="C898" s="444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327">
        <v>2500</v>
      </c>
      <c r="K898" s="59">
        <v>100</v>
      </c>
      <c r="L898" s="53">
        <f t="shared" si="88"/>
        <v>2400</v>
      </c>
    </row>
    <row r="899" spans="1:12" ht="12.75" customHeight="1" x14ac:dyDescent="0.35">
      <c r="A899" s="714"/>
      <c r="B899" s="714"/>
      <c r="C899" s="440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441">
        <v>1000</v>
      </c>
      <c r="K899" s="59">
        <v>0</v>
      </c>
      <c r="L899" s="53">
        <f t="shared" si="88"/>
        <v>1000</v>
      </c>
    </row>
    <row r="900" spans="1:12" ht="12.75" customHeight="1" x14ac:dyDescent="0.35">
      <c r="A900" s="714"/>
      <c r="B900" s="714"/>
      <c r="C900" s="442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443">
        <v>1300</v>
      </c>
      <c r="K900" s="59">
        <v>0</v>
      </c>
      <c r="L900" s="53">
        <f t="shared" si="88"/>
        <v>1300</v>
      </c>
    </row>
    <row r="901" spans="1:12" ht="12.75" customHeight="1" x14ac:dyDescent="0.35">
      <c r="A901" s="714"/>
      <c r="B901" s="714"/>
      <c r="C901" s="444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327">
        <v>10000</v>
      </c>
      <c r="K901" s="59">
        <v>9000</v>
      </c>
      <c r="L901" s="53">
        <f t="shared" si="88"/>
        <v>1000</v>
      </c>
    </row>
    <row r="902" spans="1:12" ht="12.75" customHeight="1" x14ac:dyDescent="0.35">
      <c r="A902" s="714"/>
      <c r="B902" s="714"/>
      <c r="C902" s="444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327">
        <v>3500</v>
      </c>
      <c r="K902" s="59">
        <v>500</v>
      </c>
      <c r="L902" s="53">
        <f t="shared" si="88"/>
        <v>3000</v>
      </c>
    </row>
    <row r="903" spans="1:12" ht="12.75" customHeight="1" x14ac:dyDescent="0.35">
      <c r="A903" s="714"/>
      <c r="B903" s="714"/>
      <c r="C903" s="444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327">
        <v>3000</v>
      </c>
      <c r="K903" s="59">
        <v>1500</v>
      </c>
      <c r="L903" s="53">
        <f t="shared" si="88"/>
        <v>1500</v>
      </c>
    </row>
    <row r="904" spans="1:12" ht="12.75" customHeight="1" x14ac:dyDescent="0.35">
      <c r="A904" s="714"/>
      <c r="B904" s="714"/>
      <c r="C904" s="440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441">
        <v>500</v>
      </c>
      <c r="K904" s="59">
        <v>0</v>
      </c>
      <c r="L904" s="53">
        <f t="shared" si="88"/>
        <v>500</v>
      </c>
    </row>
    <row r="905" spans="1:12" ht="12.75" customHeight="1" x14ac:dyDescent="0.35">
      <c r="A905" s="714"/>
      <c r="B905" s="714"/>
      <c r="C905" s="440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441">
        <v>1000</v>
      </c>
      <c r="K905" s="59">
        <v>200</v>
      </c>
      <c r="L905" s="53">
        <f t="shared" si="88"/>
        <v>800</v>
      </c>
    </row>
    <row r="906" spans="1:12" ht="12.75" customHeight="1" x14ac:dyDescent="0.35">
      <c r="A906" s="714"/>
      <c r="B906" s="714"/>
      <c r="C906" s="444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327">
        <v>8500</v>
      </c>
      <c r="K906" s="59">
        <v>2500</v>
      </c>
      <c r="L906" s="53">
        <f t="shared" si="88"/>
        <v>6000</v>
      </c>
    </row>
    <row r="907" spans="1:12" ht="12.75" customHeight="1" x14ac:dyDescent="0.35">
      <c r="A907" s="714"/>
      <c r="B907" s="714"/>
      <c r="C907" s="444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327">
        <v>360</v>
      </c>
      <c r="K907" s="59">
        <v>110</v>
      </c>
      <c r="L907" s="53">
        <f t="shared" si="88"/>
        <v>250</v>
      </c>
    </row>
    <row r="908" spans="1:12" ht="12.75" customHeight="1" x14ac:dyDescent="0.35">
      <c r="A908" s="714"/>
      <c r="B908" s="714"/>
      <c r="C908" s="444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327">
        <v>153400</v>
      </c>
      <c r="K908" s="59">
        <v>40000</v>
      </c>
      <c r="L908" s="53">
        <f t="shared" si="88"/>
        <v>113400</v>
      </c>
    </row>
    <row r="909" spans="1:12" ht="12.75" customHeight="1" x14ac:dyDescent="0.35">
      <c r="A909" s="714"/>
      <c r="B909" s="714"/>
      <c r="C909" s="440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441">
        <v>0</v>
      </c>
      <c r="K909" s="59">
        <v>0</v>
      </c>
      <c r="L909" s="53">
        <f t="shared" si="88"/>
        <v>0</v>
      </c>
    </row>
    <row r="910" spans="1:12" ht="12.75" customHeight="1" x14ac:dyDescent="0.35">
      <c r="A910" s="714"/>
      <c r="B910" s="714"/>
      <c r="C910" s="440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441">
        <v>0</v>
      </c>
      <c r="K910" s="59">
        <v>0</v>
      </c>
      <c r="L910" s="53">
        <f t="shared" si="88"/>
        <v>0</v>
      </c>
    </row>
    <row r="911" spans="1:12" ht="12.75" customHeight="1" x14ac:dyDescent="0.35">
      <c r="A911" s="714"/>
      <c r="B911" s="714"/>
      <c r="C911" s="440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441">
        <v>0</v>
      </c>
      <c r="K911" s="59">
        <v>0</v>
      </c>
      <c r="L911" s="53">
        <f t="shared" si="88"/>
        <v>0</v>
      </c>
    </row>
    <row r="912" spans="1:12" ht="12.75" customHeight="1" x14ac:dyDescent="0.35">
      <c r="A912" s="714"/>
      <c r="B912" s="714"/>
      <c r="C912" s="442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443">
        <v>0</v>
      </c>
      <c r="K912" s="59"/>
      <c r="L912" s="53">
        <f t="shared" si="88"/>
        <v>0</v>
      </c>
    </row>
    <row r="913" spans="1:12" ht="12.75" customHeight="1" x14ac:dyDescent="0.35">
      <c r="A913" s="714"/>
      <c r="B913" s="714"/>
      <c r="C913" s="442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443">
        <v>0</v>
      </c>
      <c r="K913" s="59"/>
      <c r="L913" s="53">
        <f t="shared" si="88"/>
        <v>0</v>
      </c>
    </row>
    <row r="914" spans="1:12" ht="12.75" customHeight="1" x14ac:dyDescent="0.35">
      <c r="A914" s="714"/>
      <c r="B914" s="714"/>
      <c r="C914" s="440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441">
        <v>0</v>
      </c>
      <c r="K914" s="59">
        <v>0</v>
      </c>
      <c r="L914" s="53">
        <f t="shared" si="88"/>
        <v>0</v>
      </c>
    </row>
    <row r="915" spans="1:12" ht="12.75" customHeight="1" x14ac:dyDescent="0.35">
      <c r="A915" s="714"/>
      <c r="B915" s="719" t="s">
        <v>143</v>
      </c>
      <c r="C915" s="714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7">
        <v>2316778</v>
      </c>
      <c r="K915" s="54">
        <f>SUM(K880:K914)</f>
        <v>53910</v>
      </c>
      <c r="L915" s="54">
        <f>SUM(L880:L914)</f>
        <v>2262868</v>
      </c>
    </row>
    <row r="916" spans="1:12" ht="12.75" customHeight="1" thickBot="1" x14ac:dyDescent="0.4">
      <c r="A916" s="719" t="s">
        <v>267</v>
      </c>
      <c r="B916" s="714"/>
      <c r="C916" s="714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8">
        <v>-2316778</v>
      </c>
      <c r="K916" s="55">
        <f>-K915</f>
        <v>-53910</v>
      </c>
      <c r="L916" s="55">
        <f>-L915</f>
        <v>-2262868</v>
      </c>
    </row>
    <row r="917" spans="1:12" ht="12.75" customHeight="1" thickTop="1" x14ac:dyDescent="0.35">
      <c r="A917" s="722" t="s">
        <v>268</v>
      </c>
      <c r="B917" s="714"/>
      <c r="C917" s="714"/>
      <c r="D917" s="714"/>
      <c r="E917" s="714"/>
      <c r="F917" s="714"/>
      <c r="G917" s="714"/>
      <c r="H917" s="714"/>
      <c r="I917" s="714"/>
      <c r="J917" s="714"/>
      <c r="K917" s="714"/>
      <c r="L917" s="714"/>
    </row>
    <row r="918" spans="1:12" ht="12.75" customHeight="1" x14ac:dyDescent="0.35">
      <c r="A918" s="714"/>
      <c r="B918" s="722" t="s">
        <v>141</v>
      </c>
      <c r="C918" s="714"/>
      <c r="D918" s="714"/>
      <c r="E918" s="714"/>
      <c r="F918" s="714"/>
      <c r="G918" s="714"/>
      <c r="H918" s="714"/>
      <c r="I918" s="714"/>
      <c r="J918" s="714"/>
      <c r="K918" s="714"/>
      <c r="L918" s="714"/>
    </row>
    <row r="919" spans="1:12" ht="12.75" customHeight="1" x14ac:dyDescent="0.35">
      <c r="A919" s="714"/>
      <c r="B919" s="714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4">
        <v>41212</v>
      </c>
      <c r="K919" s="59"/>
      <c r="L919" s="53">
        <f t="shared" ref="L919:L936" si="91">J919-K919</f>
        <v>41212</v>
      </c>
    </row>
    <row r="920" spans="1:12" ht="12.75" customHeight="1" x14ac:dyDescent="0.35">
      <c r="A920" s="714"/>
      <c r="B920" s="714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4">
        <v>0</v>
      </c>
      <c r="K920" s="59"/>
      <c r="L920" s="53">
        <f t="shared" si="91"/>
        <v>0</v>
      </c>
    </row>
    <row r="921" spans="1:12" ht="12.75" customHeight="1" x14ac:dyDescent="0.35">
      <c r="A921" s="714"/>
      <c r="B921" s="714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4">
        <v>1500</v>
      </c>
      <c r="K921" s="59"/>
      <c r="L921" s="53">
        <f t="shared" si="91"/>
        <v>1500</v>
      </c>
    </row>
    <row r="922" spans="1:12" ht="12.75" customHeight="1" x14ac:dyDescent="0.35">
      <c r="A922" s="714"/>
      <c r="B922" s="714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4">
        <v>3091</v>
      </c>
      <c r="K922" s="59"/>
      <c r="L922" s="53">
        <f t="shared" si="91"/>
        <v>3091</v>
      </c>
    </row>
    <row r="923" spans="1:12" ht="12.75" customHeight="1" x14ac:dyDescent="0.35">
      <c r="A923" s="714"/>
      <c r="B923" s="714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4">
        <v>0</v>
      </c>
      <c r="K923" s="59"/>
      <c r="L923" s="53">
        <f t="shared" si="91"/>
        <v>0</v>
      </c>
    </row>
    <row r="924" spans="1:12" ht="12.75" customHeight="1" x14ac:dyDescent="0.35">
      <c r="A924" s="714"/>
      <c r="B924" s="714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4">
        <v>3447</v>
      </c>
      <c r="K924" s="59"/>
      <c r="L924" s="53">
        <f t="shared" si="91"/>
        <v>3447</v>
      </c>
    </row>
    <row r="925" spans="1:12" ht="12.75" customHeight="1" x14ac:dyDescent="0.35">
      <c r="A925" s="714"/>
      <c r="B925" s="714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4">
        <v>493</v>
      </c>
      <c r="K925" s="59"/>
      <c r="L925" s="53">
        <f t="shared" si="91"/>
        <v>493</v>
      </c>
    </row>
    <row r="926" spans="1:12" ht="12.75" customHeight="1" x14ac:dyDescent="0.35">
      <c r="A926" s="714"/>
      <c r="B926" s="714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4">
        <v>7357</v>
      </c>
      <c r="K926" s="59"/>
      <c r="L926" s="53">
        <f t="shared" si="91"/>
        <v>7357</v>
      </c>
    </row>
    <row r="927" spans="1:12" ht="12.75" customHeight="1" x14ac:dyDescent="0.35">
      <c r="A927" s="714"/>
      <c r="B927" s="714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4">
        <v>103</v>
      </c>
      <c r="K927" s="59"/>
      <c r="L927" s="53">
        <f t="shared" si="91"/>
        <v>103</v>
      </c>
    </row>
    <row r="928" spans="1:12" ht="12.75" customHeight="1" x14ac:dyDescent="0.35">
      <c r="A928" s="714"/>
      <c r="B928" s="714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4">
        <v>0</v>
      </c>
      <c r="K928" s="59"/>
      <c r="L928" s="53">
        <f t="shared" si="91"/>
        <v>0</v>
      </c>
    </row>
    <row r="929" spans="1:12" ht="12.75" customHeight="1" x14ac:dyDescent="0.35">
      <c r="A929" s="714"/>
      <c r="B929" s="714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4">
        <v>599</v>
      </c>
      <c r="K929" s="59"/>
      <c r="L929" s="53">
        <f t="shared" si="91"/>
        <v>599</v>
      </c>
    </row>
    <row r="930" spans="1:12" ht="12.75" customHeight="1" x14ac:dyDescent="0.35">
      <c r="A930" s="714"/>
      <c r="B930" s="714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4">
        <v>100</v>
      </c>
      <c r="K930" s="59"/>
      <c r="L930" s="53">
        <f t="shared" si="91"/>
        <v>100</v>
      </c>
    </row>
    <row r="931" spans="1:12" ht="12.75" customHeight="1" x14ac:dyDescent="0.35">
      <c r="A931" s="714"/>
      <c r="B931" s="714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4">
        <v>300</v>
      </c>
      <c r="K931" s="59"/>
      <c r="L931" s="53">
        <f t="shared" si="91"/>
        <v>300</v>
      </c>
    </row>
    <row r="932" spans="1:12" ht="12.75" customHeight="1" x14ac:dyDescent="0.35">
      <c r="A932" s="714"/>
      <c r="B932" s="714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4">
        <v>100</v>
      </c>
      <c r="K932" s="59"/>
      <c r="L932" s="53">
        <f t="shared" si="91"/>
        <v>100</v>
      </c>
    </row>
    <row r="933" spans="1:12" ht="12.75" customHeight="1" x14ac:dyDescent="0.35">
      <c r="A933" s="714"/>
      <c r="B933" s="714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4">
        <v>2000</v>
      </c>
      <c r="K933" s="59"/>
      <c r="L933" s="53">
        <f t="shared" si="91"/>
        <v>2000</v>
      </c>
    </row>
    <row r="934" spans="1:12" ht="12.75" customHeight="1" x14ac:dyDescent="0.35">
      <c r="A934" s="714"/>
      <c r="B934" s="714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4">
        <v>2000</v>
      </c>
      <c r="K934" s="59"/>
      <c r="L934" s="53">
        <f t="shared" si="91"/>
        <v>2000</v>
      </c>
    </row>
    <row r="935" spans="1:12" ht="12.75" customHeight="1" x14ac:dyDescent="0.35">
      <c r="A935" s="714"/>
      <c r="B935" s="714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4">
        <v>133500</v>
      </c>
      <c r="K935" s="59"/>
      <c r="L935" s="53">
        <f t="shared" si="91"/>
        <v>133500</v>
      </c>
    </row>
    <row r="936" spans="1:12" ht="12.75" customHeight="1" x14ac:dyDescent="0.35">
      <c r="A936" s="714"/>
      <c r="B936" s="714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4">
        <v>2000</v>
      </c>
      <c r="K936" s="59"/>
      <c r="L936" s="53">
        <f t="shared" si="91"/>
        <v>2000</v>
      </c>
    </row>
    <row r="937" spans="1:12" ht="12.75" customHeight="1" x14ac:dyDescent="0.35">
      <c r="A937" s="714"/>
      <c r="B937" s="719" t="s">
        <v>143</v>
      </c>
      <c r="C937" s="714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7">
        <v>197802</v>
      </c>
      <c r="K937" s="54">
        <f>SUM(K919:K936)</f>
        <v>0</v>
      </c>
      <c r="L937" s="54">
        <f>SUM(L919:L936)</f>
        <v>197802</v>
      </c>
    </row>
    <row r="938" spans="1:12" ht="12.75" customHeight="1" thickBot="1" x14ac:dyDescent="0.4">
      <c r="A938" s="719" t="s">
        <v>270</v>
      </c>
      <c r="B938" s="714"/>
      <c r="C938" s="714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8">
        <v>-197802</v>
      </c>
      <c r="K938" s="55">
        <f>-K937</f>
        <v>0</v>
      </c>
      <c r="L938" s="55">
        <f>-L937</f>
        <v>-197802</v>
      </c>
    </row>
    <row r="939" spans="1:12" ht="12.75" customHeight="1" thickTop="1" x14ac:dyDescent="0.35">
      <c r="A939" s="722" t="s">
        <v>271</v>
      </c>
      <c r="B939" s="714"/>
      <c r="C939" s="714"/>
      <c r="D939" s="714"/>
      <c r="E939" s="714"/>
      <c r="F939" s="714"/>
      <c r="G939" s="714"/>
      <c r="H939" s="714"/>
      <c r="I939" s="714"/>
      <c r="J939" s="714"/>
      <c r="K939" s="714"/>
      <c r="L939" s="714"/>
    </row>
    <row r="940" spans="1:12" ht="12.75" customHeight="1" x14ac:dyDescent="0.35">
      <c r="A940" s="714"/>
      <c r="B940" s="722" t="s">
        <v>141</v>
      </c>
      <c r="C940" s="714"/>
      <c r="D940" s="714"/>
      <c r="E940" s="714"/>
      <c r="F940" s="714"/>
      <c r="G940" s="714"/>
      <c r="H940" s="714"/>
      <c r="I940" s="714"/>
      <c r="J940" s="714"/>
      <c r="K940" s="714"/>
      <c r="L940" s="714"/>
    </row>
    <row r="941" spans="1:12" ht="12.75" customHeight="1" x14ac:dyDescent="0.35">
      <c r="A941" s="714"/>
      <c r="B941" s="714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4">
        <v>38463</v>
      </c>
      <c r="K941" s="59"/>
      <c r="L941" s="53">
        <f t="shared" ref="L941:L958" si="94">J941-K941</f>
        <v>38463</v>
      </c>
    </row>
    <row r="942" spans="1:12" ht="12.75" customHeight="1" x14ac:dyDescent="0.35">
      <c r="A942" s="714"/>
      <c r="B942" s="714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4">
        <v>0</v>
      </c>
      <c r="K942" s="59"/>
      <c r="L942" s="53">
        <f t="shared" si="94"/>
        <v>0</v>
      </c>
    </row>
    <row r="943" spans="1:12" ht="12.75" customHeight="1" x14ac:dyDescent="0.35">
      <c r="A943" s="714"/>
      <c r="B943" s="714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4">
        <v>0</v>
      </c>
      <c r="K943" s="59"/>
      <c r="L943" s="53">
        <f t="shared" si="94"/>
        <v>0</v>
      </c>
    </row>
    <row r="944" spans="1:12" ht="12.75" customHeight="1" x14ac:dyDescent="0.35">
      <c r="A944" s="714"/>
      <c r="B944" s="714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4">
        <v>2899</v>
      </c>
      <c r="K944" s="59"/>
      <c r="L944" s="53">
        <f t="shared" si="94"/>
        <v>2899</v>
      </c>
    </row>
    <row r="945" spans="1:12" ht="12.75" customHeight="1" x14ac:dyDescent="0.35">
      <c r="A945" s="714"/>
      <c r="B945" s="714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4">
        <v>0</v>
      </c>
      <c r="K945" s="59"/>
      <c r="L945" s="53">
        <f t="shared" si="94"/>
        <v>0</v>
      </c>
    </row>
    <row r="946" spans="1:12" ht="12.75" customHeight="1" x14ac:dyDescent="0.35">
      <c r="A946" s="714"/>
      <c r="B946" s="714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4">
        <v>6895</v>
      </c>
      <c r="K946" s="59"/>
      <c r="L946" s="53">
        <f t="shared" si="94"/>
        <v>6895</v>
      </c>
    </row>
    <row r="947" spans="1:12" ht="12.75" customHeight="1" x14ac:dyDescent="0.35">
      <c r="A947" s="714"/>
      <c r="B947" s="714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4">
        <v>986</v>
      </c>
      <c r="K947" s="59"/>
      <c r="L947" s="53">
        <f t="shared" si="94"/>
        <v>986</v>
      </c>
    </row>
    <row r="948" spans="1:12" ht="12.75" customHeight="1" x14ac:dyDescent="0.35">
      <c r="A948" s="714"/>
      <c r="B948" s="714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4">
        <v>14714</v>
      </c>
      <c r="K948" s="59"/>
      <c r="L948" s="53">
        <f t="shared" si="94"/>
        <v>14714</v>
      </c>
    </row>
    <row r="949" spans="1:12" ht="12.75" customHeight="1" x14ac:dyDescent="0.35">
      <c r="A949" s="714"/>
      <c r="B949" s="714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4">
        <v>0</v>
      </c>
      <c r="K949" s="59"/>
      <c r="L949" s="53">
        <f t="shared" si="94"/>
        <v>0</v>
      </c>
    </row>
    <row r="950" spans="1:12" ht="12.75" customHeight="1" x14ac:dyDescent="0.35">
      <c r="A950" s="714"/>
      <c r="B950" s="714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4">
        <v>141</v>
      </c>
      <c r="K950" s="59"/>
      <c r="L950" s="53">
        <f t="shared" si="94"/>
        <v>141</v>
      </c>
    </row>
    <row r="951" spans="1:12" ht="12.75" customHeight="1" x14ac:dyDescent="0.35">
      <c r="A951" s="714"/>
      <c r="B951" s="714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4">
        <v>0</v>
      </c>
      <c r="K951" s="59"/>
      <c r="L951" s="53">
        <f t="shared" si="94"/>
        <v>0</v>
      </c>
    </row>
    <row r="952" spans="1:12" ht="12.75" customHeight="1" x14ac:dyDescent="0.35">
      <c r="A952" s="714"/>
      <c r="B952" s="714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4">
        <v>0</v>
      </c>
      <c r="K952" s="59"/>
      <c r="L952" s="53">
        <f t="shared" si="94"/>
        <v>0</v>
      </c>
    </row>
    <row r="953" spans="1:12" ht="12.75" customHeight="1" x14ac:dyDescent="0.35">
      <c r="A953" s="714"/>
      <c r="B953" s="714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4">
        <v>0</v>
      </c>
      <c r="K953" s="59"/>
      <c r="L953" s="53">
        <f t="shared" si="94"/>
        <v>0</v>
      </c>
    </row>
    <row r="954" spans="1:12" ht="12.75" customHeight="1" x14ac:dyDescent="0.35">
      <c r="A954" s="714"/>
      <c r="B954" s="714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4">
        <v>0</v>
      </c>
      <c r="K954" s="59"/>
      <c r="L954" s="53">
        <f t="shared" si="94"/>
        <v>0</v>
      </c>
    </row>
    <row r="955" spans="1:12" ht="12.75" customHeight="1" x14ac:dyDescent="0.35">
      <c r="A955" s="714"/>
      <c r="B955" s="714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4">
        <v>0</v>
      </c>
      <c r="K955" s="59"/>
      <c r="L955" s="53">
        <f t="shared" si="94"/>
        <v>0</v>
      </c>
    </row>
    <row r="956" spans="1:12" ht="12.75" customHeight="1" x14ac:dyDescent="0.35">
      <c r="A956" s="714"/>
      <c r="B956" s="714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4">
        <v>0</v>
      </c>
      <c r="K956" s="59"/>
      <c r="L956" s="53">
        <f t="shared" si="94"/>
        <v>0</v>
      </c>
    </row>
    <row r="957" spans="1:12" ht="12.75" customHeight="1" x14ac:dyDescent="0.35">
      <c r="A957" s="714"/>
      <c r="B957" s="714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4">
        <v>0</v>
      </c>
      <c r="K957" s="59"/>
      <c r="L957" s="53">
        <f t="shared" si="94"/>
        <v>0</v>
      </c>
    </row>
    <row r="958" spans="1:12" ht="12.75" customHeight="1" x14ac:dyDescent="0.35">
      <c r="A958" s="714"/>
      <c r="B958" s="714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4">
        <v>0</v>
      </c>
      <c r="K958" s="59"/>
      <c r="L958" s="53">
        <f t="shared" si="94"/>
        <v>0</v>
      </c>
    </row>
    <row r="959" spans="1:12" ht="12.75" customHeight="1" x14ac:dyDescent="0.35">
      <c r="A959" s="714"/>
      <c r="B959" s="719" t="s">
        <v>143</v>
      </c>
      <c r="C959" s="714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7">
        <v>64098</v>
      </c>
      <c r="K959" s="54">
        <f>SUM(K941:K958)</f>
        <v>0</v>
      </c>
      <c r="L959" s="54">
        <f>SUM(L941:L958)</f>
        <v>64098</v>
      </c>
    </row>
    <row r="960" spans="1:12" ht="12.75" customHeight="1" thickBot="1" x14ac:dyDescent="0.4">
      <c r="A960" s="719" t="s">
        <v>272</v>
      </c>
      <c r="B960" s="714"/>
      <c r="C960" s="714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8">
        <v>-64098</v>
      </c>
      <c r="K960" s="55">
        <f>-K959</f>
        <v>0</v>
      </c>
      <c r="L960" s="55">
        <f>-L959</f>
        <v>-64098</v>
      </c>
    </row>
    <row r="961" spans="1:12" ht="12.75" customHeight="1" thickTop="1" x14ac:dyDescent="0.35">
      <c r="A961" s="722" t="s">
        <v>273</v>
      </c>
      <c r="B961" s="714"/>
      <c r="C961" s="714"/>
      <c r="D961" s="714"/>
      <c r="E961" s="714"/>
      <c r="F961" s="714"/>
      <c r="G961" s="714"/>
      <c r="H961" s="714"/>
      <c r="I961" s="714"/>
      <c r="J961" s="714"/>
      <c r="K961" s="714"/>
      <c r="L961" s="714"/>
    </row>
    <row r="962" spans="1:12" ht="12.75" customHeight="1" x14ac:dyDescent="0.35">
      <c r="A962" s="714"/>
      <c r="B962" s="722" t="s">
        <v>141</v>
      </c>
      <c r="C962" s="714"/>
      <c r="D962" s="714"/>
      <c r="E962" s="714"/>
      <c r="F962" s="714"/>
      <c r="G962" s="714"/>
      <c r="H962" s="714"/>
      <c r="I962" s="714"/>
      <c r="J962" s="714"/>
      <c r="K962" s="714"/>
      <c r="L962" s="714"/>
    </row>
    <row r="963" spans="1:12" ht="12.75" customHeight="1" x14ac:dyDescent="0.35">
      <c r="A963" s="714"/>
      <c r="B963" s="714"/>
    </row>
    <row r="964" spans="1:12" ht="12.75" customHeight="1" x14ac:dyDescent="0.35">
      <c r="A964" s="714"/>
      <c r="B964" s="714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4">
        <v>103005</v>
      </c>
      <c r="K964" s="59"/>
      <c r="L964" s="53">
        <f t="shared" ref="L964:L988" si="97">J964-K964</f>
        <v>103005</v>
      </c>
    </row>
    <row r="965" spans="1:12" ht="12.75" customHeight="1" x14ac:dyDescent="0.35">
      <c r="A965" s="714"/>
      <c r="B965" s="714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4">
        <v>0</v>
      </c>
      <c r="K965" s="59"/>
      <c r="L965" s="53">
        <f t="shared" si="97"/>
        <v>0</v>
      </c>
    </row>
    <row r="966" spans="1:12" ht="12.75" customHeight="1" x14ac:dyDescent="0.35">
      <c r="A966" s="714"/>
      <c r="B966" s="714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4">
        <v>0</v>
      </c>
      <c r="K966" s="59"/>
      <c r="L966" s="53">
        <f t="shared" si="97"/>
        <v>0</v>
      </c>
    </row>
    <row r="967" spans="1:12" ht="12.75" customHeight="1" x14ac:dyDescent="0.35">
      <c r="A967" s="714"/>
      <c r="B967" s="714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4">
        <v>0</v>
      </c>
      <c r="K967" s="59"/>
      <c r="L967" s="53">
        <f t="shared" si="97"/>
        <v>0</v>
      </c>
    </row>
    <row r="968" spans="1:12" ht="12.75" customHeight="1" x14ac:dyDescent="0.35">
      <c r="A968" s="714"/>
      <c r="B968" s="714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4">
        <v>0</v>
      </c>
      <c r="K968" s="59"/>
      <c r="L968" s="53">
        <f t="shared" si="97"/>
        <v>0</v>
      </c>
    </row>
    <row r="969" spans="1:12" ht="12.75" customHeight="1" x14ac:dyDescent="0.35">
      <c r="A969" s="714"/>
      <c r="B969" s="714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4">
        <v>7800</v>
      </c>
      <c r="K969" s="59"/>
      <c r="L969" s="53">
        <f t="shared" si="97"/>
        <v>7800</v>
      </c>
    </row>
    <row r="970" spans="1:12" ht="12.75" customHeight="1" x14ac:dyDescent="0.35">
      <c r="A970" s="714"/>
      <c r="B970" s="714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4">
        <v>13789</v>
      </c>
      <c r="K970" s="59"/>
      <c r="L970" s="53">
        <f t="shared" si="97"/>
        <v>13789</v>
      </c>
    </row>
    <row r="971" spans="1:12" ht="12.75" customHeight="1" x14ac:dyDescent="0.35">
      <c r="A971" s="714"/>
      <c r="B971" s="714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4">
        <v>0</v>
      </c>
      <c r="K971" s="59"/>
      <c r="L971" s="53">
        <f t="shared" si="97"/>
        <v>0</v>
      </c>
    </row>
    <row r="972" spans="1:12" ht="12.75" customHeight="1" x14ac:dyDescent="0.35">
      <c r="A972" s="714"/>
      <c r="B972" s="714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4">
        <v>1971</v>
      </c>
      <c r="K972" s="59"/>
      <c r="L972" s="53">
        <f t="shared" si="97"/>
        <v>1971</v>
      </c>
    </row>
    <row r="973" spans="1:12" ht="12.75" customHeight="1" x14ac:dyDescent="0.35">
      <c r="A973" s="714"/>
      <c r="B973" s="714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4">
        <v>12381</v>
      </c>
      <c r="K973" s="59"/>
      <c r="L973" s="53">
        <f t="shared" si="97"/>
        <v>12381</v>
      </c>
    </row>
    <row r="974" spans="1:12" ht="12.75" customHeight="1" x14ac:dyDescent="0.35">
      <c r="A974" s="714"/>
      <c r="B974" s="714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4">
        <v>366</v>
      </c>
      <c r="K974" s="59"/>
      <c r="L974" s="53">
        <f t="shared" si="97"/>
        <v>366</v>
      </c>
    </row>
    <row r="975" spans="1:12" ht="12.75" customHeight="1" x14ac:dyDescent="0.35">
      <c r="A975" s="714"/>
      <c r="B975" s="714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4">
        <v>0</v>
      </c>
      <c r="K975" s="59"/>
      <c r="L975" s="53">
        <f t="shared" si="97"/>
        <v>0</v>
      </c>
    </row>
    <row r="976" spans="1:12" ht="12.75" customHeight="1" x14ac:dyDescent="0.35">
      <c r="A976" s="714"/>
      <c r="B976" s="714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4">
        <v>0</v>
      </c>
      <c r="K976" s="59"/>
      <c r="L976" s="53">
        <f t="shared" si="97"/>
        <v>0</v>
      </c>
    </row>
    <row r="977" spans="1:12" ht="12.75" customHeight="1" x14ac:dyDescent="0.35">
      <c r="A977" s="714"/>
      <c r="B977" s="714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4">
        <v>1508</v>
      </c>
      <c r="K977" s="59"/>
      <c r="L977" s="53">
        <f t="shared" si="97"/>
        <v>1508</v>
      </c>
    </row>
    <row r="978" spans="1:12" ht="12.75" customHeight="1" x14ac:dyDescent="0.35">
      <c r="A978" s="714"/>
      <c r="B978" s="714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4">
        <v>0</v>
      </c>
      <c r="K978" s="59"/>
      <c r="L978" s="53">
        <f t="shared" si="97"/>
        <v>0</v>
      </c>
    </row>
    <row r="979" spans="1:12" ht="12.75" customHeight="1" x14ac:dyDescent="0.35">
      <c r="A979" s="714"/>
      <c r="B979" s="714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4">
        <v>1000</v>
      </c>
      <c r="K979" s="59"/>
      <c r="L979" s="53">
        <f t="shared" si="97"/>
        <v>1000</v>
      </c>
    </row>
    <row r="980" spans="1:12" ht="12.75" customHeight="1" x14ac:dyDescent="0.35">
      <c r="A980" s="714"/>
      <c r="B980" s="714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4">
        <v>500</v>
      </c>
      <c r="K980" s="59"/>
      <c r="L980" s="53">
        <f t="shared" si="97"/>
        <v>500</v>
      </c>
    </row>
    <row r="981" spans="1:12" ht="12.75" customHeight="1" x14ac:dyDescent="0.35">
      <c r="A981" s="714"/>
      <c r="B981" s="714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4">
        <v>400</v>
      </c>
      <c r="K981" s="59"/>
      <c r="L981" s="53">
        <f t="shared" si="97"/>
        <v>400</v>
      </c>
    </row>
    <row r="982" spans="1:12" ht="12.75" customHeight="1" x14ac:dyDescent="0.35">
      <c r="A982" s="714"/>
      <c r="B982" s="714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4">
        <v>300</v>
      </c>
      <c r="K982" s="59"/>
      <c r="L982" s="53">
        <f t="shared" si="97"/>
        <v>300</v>
      </c>
    </row>
    <row r="983" spans="1:12" ht="12.75" customHeight="1" x14ac:dyDescent="0.35">
      <c r="A983" s="714"/>
      <c r="B983" s="714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4">
        <v>4100</v>
      </c>
      <c r="K983" s="59"/>
      <c r="L983" s="53">
        <f t="shared" si="97"/>
        <v>4100</v>
      </c>
    </row>
    <row r="984" spans="1:12" ht="12.75" customHeight="1" x14ac:dyDescent="0.35">
      <c r="A984" s="714"/>
      <c r="B984" s="714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4">
        <v>3000</v>
      </c>
      <c r="K984" s="59"/>
      <c r="L984" s="53">
        <f t="shared" si="97"/>
        <v>3000</v>
      </c>
    </row>
    <row r="985" spans="1:12" ht="12.75" customHeight="1" x14ac:dyDescent="0.35">
      <c r="A985" s="714"/>
      <c r="B985" s="714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4">
        <v>500</v>
      </c>
      <c r="K985" s="59"/>
      <c r="L985" s="53">
        <f t="shared" si="97"/>
        <v>500</v>
      </c>
    </row>
    <row r="986" spans="1:12" ht="12.75" customHeight="1" x14ac:dyDescent="0.35">
      <c r="A986" s="714"/>
      <c r="B986" s="714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4">
        <v>0</v>
      </c>
      <c r="K986" s="59"/>
      <c r="L986" s="53">
        <f t="shared" si="97"/>
        <v>0</v>
      </c>
    </row>
    <row r="987" spans="1:12" ht="12.75" customHeight="1" x14ac:dyDescent="0.35">
      <c r="A987" s="714"/>
      <c r="B987" s="714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4">
        <v>35000</v>
      </c>
      <c r="K987" s="59"/>
      <c r="L987" s="53">
        <f t="shared" si="97"/>
        <v>35000</v>
      </c>
    </row>
    <row r="988" spans="1:12" ht="12.75" customHeight="1" x14ac:dyDescent="0.35">
      <c r="A988" s="714"/>
      <c r="B988" s="714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4">
        <v>44500</v>
      </c>
      <c r="K988" s="59"/>
      <c r="L988" s="53">
        <f t="shared" si="97"/>
        <v>44500</v>
      </c>
    </row>
    <row r="989" spans="1:12" ht="12.75" customHeight="1" x14ac:dyDescent="0.35">
      <c r="A989" s="714"/>
      <c r="B989" s="719" t="s">
        <v>143</v>
      </c>
      <c r="C989" s="714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7">
        <v>230120</v>
      </c>
      <c r="K989" s="54">
        <f>SUM(K964:K988)</f>
        <v>0</v>
      </c>
      <c r="L989" s="54">
        <f>SUM(L964:L988)</f>
        <v>230120</v>
      </c>
    </row>
    <row r="990" spans="1:12" ht="12.75" customHeight="1" thickBot="1" x14ac:dyDescent="0.4">
      <c r="A990" s="719" t="s">
        <v>274</v>
      </c>
      <c r="B990" s="714"/>
      <c r="C990" s="714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8">
        <v>-230120</v>
      </c>
      <c r="K990" s="55">
        <f>-K989</f>
        <v>0</v>
      </c>
      <c r="L990" s="55">
        <f>-L989</f>
        <v>-230120</v>
      </c>
    </row>
    <row r="991" spans="1:12" ht="12.75" customHeight="1" thickTop="1" x14ac:dyDescent="0.35">
      <c r="A991" s="722" t="s">
        <v>275</v>
      </c>
      <c r="B991" s="714"/>
      <c r="C991" s="714"/>
      <c r="D991" s="714"/>
      <c r="E991" s="714"/>
      <c r="F991" s="714"/>
      <c r="G991" s="714"/>
      <c r="H991" s="714"/>
      <c r="I991" s="714"/>
      <c r="J991" s="714"/>
      <c r="K991" s="714"/>
      <c r="L991" s="714"/>
    </row>
    <row r="992" spans="1:12" ht="12.75" customHeight="1" x14ac:dyDescent="0.35">
      <c r="A992" s="714"/>
      <c r="B992" s="722" t="s">
        <v>141</v>
      </c>
      <c r="C992" s="714"/>
      <c r="D992" s="714"/>
      <c r="E992" s="714"/>
      <c r="F992" s="714"/>
      <c r="G992" s="714"/>
      <c r="H992" s="714"/>
      <c r="I992" s="714"/>
      <c r="J992" s="714"/>
      <c r="K992" s="714"/>
      <c r="L992" s="714"/>
    </row>
    <row r="993" spans="1:12" ht="12.75" customHeight="1" x14ac:dyDescent="0.35">
      <c r="A993" s="714"/>
      <c r="B993" s="714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4">
        <v>0</v>
      </c>
      <c r="K993" s="59"/>
      <c r="L993" s="53">
        <f t="shared" ref="L993:L1009" si="100">J993-K993</f>
        <v>0</v>
      </c>
    </row>
    <row r="994" spans="1:12" ht="12.75" customHeight="1" x14ac:dyDescent="0.35">
      <c r="A994" s="714"/>
      <c r="B994" s="714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4">
        <v>19000</v>
      </c>
      <c r="K994" s="59"/>
      <c r="L994" s="53">
        <f t="shared" si="100"/>
        <v>19000</v>
      </c>
    </row>
    <row r="995" spans="1:12" ht="12.75" customHeight="1" x14ac:dyDescent="0.35">
      <c r="A995" s="714"/>
      <c r="B995" s="714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4">
        <v>0</v>
      </c>
      <c r="K995" s="59"/>
      <c r="L995" s="53">
        <f t="shared" si="100"/>
        <v>0</v>
      </c>
    </row>
    <row r="996" spans="1:12" ht="12.75" customHeight="1" x14ac:dyDescent="0.35">
      <c r="A996" s="714"/>
      <c r="B996" s="714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4">
        <v>0</v>
      </c>
      <c r="K996" s="59"/>
      <c r="L996" s="53">
        <f t="shared" si="100"/>
        <v>0</v>
      </c>
    </row>
    <row r="997" spans="1:12" ht="12.75" customHeight="1" x14ac:dyDescent="0.35">
      <c r="A997" s="714"/>
      <c r="B997" s="714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4">
        <v>15066</v>
      </c>
      <c r="K997" s="59"/>
      <c r="L997" s="53">
        <f t="shared" si="100"/>
        <v>15066</v>
      </c>
    </row>
    <row r="998" spans="1:12" ht="12.75" customHeight="1" x14ac:dyDescent="0.35">
      <c r="A998" s="714"/>
      <c r="B998" s="714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4">
        <v>260</v>
      </c>
      <c r="K998" s="59"/>
      <c r="L998" s="53">
        <f t="shared" si="100"/>
        <v>260</v>
      </c>
    </row>
    <row r="999" spans="1:12" ht="12.75" customHeight="1" x14ac:dyDescent="0.35">
      <c r="A999" s="714"/>
      <c r="B999" s="714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4">
        <v>30000</v>
      </c>
      <c r="K999" s="59"/>
      <c r="L999" s="53">
        <f t="shared" si="100"/>
        <v>30000</v>
      </c>
    </row>
    <row r="1000" spans="1:12" ht="12.75" customHeight="1" x14ac:dyDescent="0.35">
      <c r="A1000" s="714"/>
      <c r="B1000" s="714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4">
        <v>500</v>
      </c>
      <c r="K1000" s="59"/>
      <c r="L1000" s="53">
        <f t="shared" si="100"/>
        <v>500</v>
      </c>
    </row>
    <row r="1001" spans="1:12" ht="12.75" customHeight="1" x14ac:dyDescent="0.35">
      <c r="A1001" s="714"/>
      <c r="B1001" s="714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4">
        <v>0</v>
      </c>
      <c r="K1001" s="59"/>
      <c r="L1001" s="53">
        <f t="shared" si="100"/>
        <v>0</v>
      </c>
    </row>
    <row r="1002" spans="1:12" ht="12.75" customHeight="1" x14ac:dyDescent="0.35">
      <c r="A1002" s="714"/>
      <c r="B1002" s="714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4">
        <v>500</v>
      </c>
      <c r="K1002" s="59"/>
      <c r="L1002" s="53">
        <f t="shared" si="100"/>
        <v>500</v>
      </c>
    </row>
    <row r="1003" spans="1:12" ht="12.75" customHeight="1" x14ac:dyDescent="0.35">
      <c r="A1003" s="714"/>
      <c r="B1003" s="714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4">
        <v>20000</v>
      </c>
      <c r="K1003" s="59"/>
      <c r="L1003" s="53">
        <f t="shared" si="100"/>
        <v>20000</v>
      </c>
    </row>
    <row r="1004" spans="1:12" ht="12.75" customHeight="1" x14ac:dyDescent="0.35">
      <c r="A1004" s="714"/>
      <c r="B1004" s="714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4">
        <v>32500</v>
      </c>
      <c r="K1004" s="59"/>
      <c r="L1004" s="53">
        <f t="shared" si="100"/>
        <v>32500</v>
      </c>
    </row>
    <row r="1005" spans="1:12" ht="12.75" customHeight="1" x14ac:dyDescent="0.35">
      <c r="A1005" s="714"/>
      <c r="B1005" s="714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4">
        <v>2500</v>
      </c>
      <c r="K1005" s="59"/>
      <c r="L1005" s="53">
        <f t="shared" si="100"/>
        <v>2500</v>
      </c>
    </row>
    <row r="1006" spans="1:12" ht="12.75" customHeight="1" x14ac:dyDescent="0.35">
      <c r="A1006" s="714"/>
      <c r="B1006" s="714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4">
        <v>0</v>
      </c>
      <c r="K1006" s="59"/>
      <c r="L1006" s="53">
        <f t="shared" si="100"/>
        <v>0</v>
      </c>
    </row>
    <row r="1007" spans="1:12" ht="12.75" customHeight="1" x14ac:dyDescent="0.35">
      <c r="A1007" s="714"/>
      <c r="B1007" s="714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4">
        <v>40000</v>
      </c>
      <c r="K1007" s="59"/>
      <c r="L1007" s="53">
        <f t="shared" si="100"/>
        <v>40000</v>
      </c>
    </row>
    <row r="1008" spans="1:12" ht="12.75" customHeight="1" x14ac:dyDescent="0.35">
      <c r="A1008" s="714"/>
      <c r="B1008" s="714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4">
        <v>115000</v>
      </c>
      <c r="K1008" s="59"/>
      <c r="L1008" s="53">
        <f t="shared" si="100"/>
        <v>115000</v>
      </c>
    </row>
    <row r="1009" spans="1:12" ht="12.75" customHeight="1" x14ac:dyDescent="0.35">
      <c r="A1009" s="714"/>
      <c r="B1009" s="714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4">
        <v>25000</v>
      </c>
      <c r="K1009" s="59"/>
      <c r="L1009" s="53">
        <f t="shared" si="100"/>
        <v>25000</v>
      </c>
    </row>
    <row r="1010" spans="1:12" ht="12.75" customHeight="1" x14ac:dyDescent="0.35">
      <c r="A1010" s="714"/>
      <c r="B1010" s="719" t="s">
        <v>143</v>
      </c>
      <c r="C1010" s="714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7">
        <v>300326</v>
      </c>
      <c r="K1010" s="54">
        <f>SUM(K993:K1009)</f>
        <v>0</v>
      </c>
      <c r="L1010" s="54">
        <f>SUM(L993:L1009)</f>
        <v>300326</v>
      </c>
    </row>
    <row r="1011" spans="1:12" ht="12.75" customHeight="1" thickBot="1" x14ac:dyDescent="0.4">
      <c r="A1011" s="719" t="s">
        <v>278</v>
      </c>
      <c r="B1011" s="714"/>
      <c r="C1011" s="714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8">
        <v>-300326</v>
      </c>
      <c r="K1011" s="55">
        <f>-K1010</f>
        <v>0</v>
      </c>
      <c r="L1011" s="55">
        <f>-L1010</f>
        <v>-300326</v>
      </c>
    </row>
    <row r="1012" spans="1:12" ht="12.75" customHeight="1" thickTop="1" x14ac:dyDescent="0.35">
      <c r="A1012" s="722" t="s">
        <v>279</v>
      </c>
      <c r="B1012" s="714"/>
      <c r="C1012" s="714"/>
      <c r="D1012" s="714"/>
      <c r="E1012" s="714"/>
      <c r="F1012" s="714"/>
      <c r="G1012" s="714"/>
      <c r="H1012" s="714"/>
      <c r="I1012" s="714"/>
      <c r="J1012" s="714"/>
      <c r="K1012" s="714"/>
      <c r="L1012" s="714"/>
    </row>
    <row r="1013" spans="1:12" ht="12.75" customHeight="1" x14ac:dyDescent="0.35">
      <c r="A1013" s="714"/>
      <c r="B1013" s="722" t="s">
        <v>141</v>
      </c>
      <c r="C1013" s="714"/>
      <c r="D1013" s="714"/>
      <c r="E1013" s="714"/>
      <c r="F1013" s="714"/>
      <c r="G1013" s="714"/>
      <c r="H1013" s="714"/>
      <c r="I1013" s="714"/>
      <c r="J1013" s="714"/>
      <c r="K1013" s="714"/>
      <c r="L1013" s="714"/>
    </row>
    <row r="1014" spans="1:12" ht="12.75" customHeight="1" x14ac:dyDescent="0.35">
      <c r="A1014" s="714"/>
      <c r="B1014" s="714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4">
        <v>618884</v>
      </c>
      <c r="K1014" s="59"/>
      <c r="L1014" s="53">
        <f t="shared" ref="L1014:L1042" si="103">J1014-K1014</f>
        <v>618884</v>
      </c>
    </row>
    <row r="1015" spans="1:12" ht="12.75" customHeight="1" x14ac:dyDescent="0.35">
      <c r="A1015" s="714"/>
      <c r="B1015" s="714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4">
        <v>0</v>
      </c>
      <c r="K1015" s="59"/>
      <c r="L1015" s="53">
        <f t="shared" si="103"/>
        <v>0</v>
      </c>
    </row>
    <row r="1016" spans="1:12" ht="12.75" customHeight="1" x14ac:dyDescent="0.35">
      <c r="A1016" s="714"/>
      <c r="B1016" s="714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4">
        <v>0</v>
      </c>
      <c r="K1016" s="59"/>
      <c r="L1016" s="53">
        <f t="shared" si="103"/>
        <v>0</v>
      </c>
    </row>
    <row r="1017" spans="1:12" ht="12.75" customHeight="1" x14ac:dyDescent="0.35">
      <c r="A1017" s="714"/>
      <c r="B1017" s="714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4">
        <v>0</v>
      </c>
      <c r="K1017" s="59"/>
      <c r="L1017" s="53">
        <f t="shared" si="103"/>
        <v>0</v>
      </c>
    </row>
    <row r="1018" spans="1:12" ht="12.75" customHeight="1" x14ac:dyDescent="0.35">
      <c r="A1018" s="714"/>
      <c r="B1018" s="714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4">
        <v>60000</v>
      </c>
      <c r="K1018" s="59"/>
      <c r="L1018" s="53">
        <f t="shared" si="103"/>
        <v>60000</v>
      </c>
    </row>
    <row r="1019" spans="1:12" ht="12.75" customHeight="1" x14ac:dyDescent="0.35">
      <c r="A1019" s="714"/>
      <c r="B1019" s="714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4">
        <v>49150</v>
      </c>
      <c r="K1019" s="59"/>
      <c r="L1019" s="53">
        <f t="shared" si="103"/>
        <v>49150</v>
      </c>
    </row>
    <row r="1020" spans="1:12" ht="12.75" customHeight="1" x14ac:dyDescent="0.35">
      <c r="A1020" s="714"/>
      <c r="B1020" s="714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4">
        <v>55648</v>
      </c>
      <c r="K1020" s="59"/>
      <c r="L1020" s="53">
        <f t="shared" si="103"/>
        <v>55648</v>
      </c>
    </row>
    <row r="1021" spans="1:12" ht="12.75" customHeight="1" x14ac:dyDescent="0.35">
      <c r="A1021" s="714"/>
      <c r="B1021" s="714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4">
        <v>0</v>
      </c>
      <c r="K1021" s="59"/>
      <c r="L1021" s="53">
        <f t="shared" si="103"/>
        <v>0</v>
      </c>
    </row>
    <row r="1022" spans="1:12" ht="12.75" customHeight="1" x14ac:dyDescent="0.35">
      <c r="A1022" s="714"/>
      <c r="B1022" s="714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4">
        <v>7884</v>
      </c>
      <c r="K1022" s="59"/>
      <c r="L1022" s="53">
        <f t="shared" si="103"/>
        <v>7884</v>
      </c>
    </row>
    <row r="1023" spans="1:12" ht="12.75" customHeight="1" x14ac:dyDescent="0.35">
      <c r="A1023" s="714"/>
      <c r="B1023" s="714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4">
        <v>82677</v>
      </c>
      <c r="K1023" s="59"/>
      <c r="L1023" s="53">
        <f t="shared" si="103"/>
        <v>82677</v>
      </c>
    </row>
    <row r="1024" spans="1:12" ht="12.75" customHeight="1" x14ac:dyDescent="0.35">
      <c r="A1024" s="714"/>
      <c r="B1024" s="714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4">
        <v>1619</v>
      </c>
      <c r="K1024" s="59"/>
      <c r="L1024" s="53">
        <f t="shared" si="103"/>
        <v>1619</v>
      </c>
    </row>
    <row r="1025" spans="1:12" ht="12.75" customHeight="1" x14ac:dyDescent="0.35">
      <c r="A1025" s="714"/>
      <c r="B1025" s="714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4">
        <v>0</v>
      </c>
      <c r="K1025" s="59"/>
      <c r="L1025" s="53">
        <f t="shared" si="103"/>
        <v>0</v>
      </c>
    </row>
    <row r="1026" spans="1:12" ht="12.75" customHeight="1" x14ac:dyDescent="0.35">
      <c r="A1026" s="714"/>
      <c r="B1026" s="714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4">
        <v>19740</v>
      </c>
      <c r="K1026" s="59"/>
      <c r="L1026" s="53">
        <f t="shared" si="103"/>
        <v>19740</v>
      </c>
    </row>
    <row r="1027" spans="1:12" ht="12.75" customHeight="1" x14ac:dyDescent="0.35">
      <c r="A1027" s="714"/>
      <c r="B1027" s="714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4">
        <v>0</v>
      </c>
      <c r="K1027" s="59"/>
      <c r="L1027" s="53">
        <f t="shared" si="103"/>
        <v>0</v>
      </c>
    </row>
    <row r="1028" spans="1:12" ht="12.75" customHeight="1" x14ac:dyDescent="0.35">
      <c r="A1028" s="714"/>
      <c r="B1028" s="714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4">
        <v>0</v>
      </c>
      <c r="K1028" s="59"/>
      <c r="L1028" s="53">
        <f t="shared" si="103"/>
        <v>0</v>
      </c>
    </row>
    <row r="1029" spans="1:12" ht="12.75" customHeight="1" x14ac:dyDescent="0.35">
      <c r="A1029" s="714"/>
      <c r="B1029" s="714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4">
        <v>9576</v>
      </c>
      <c r="K1029" s="59"/>
      <c r="L1029" s="53">
        <f t="shared" si="103"/>
        <v>9576</v>
      </c>
    </row>
    <row r="1030" spans="1:12" ht="12.75" customHeight="1" x14ac:dyDescent="0.35">
      <c r="A1030" s="714"/>
      <c r="B1030" s="714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4">
        <v>375</v>
      </c>
      <c r="K1030" s="59"/>
      <c r="L1030" s="53">
        <f t="shared" si="103"/>
        <v>375</v>
      </c>
    </row>
    <row r="1031" spans="1:12" ht="12.75" customHeight="1" x14ac:dyDescent="0.35">
      <c r="A1031" s="714"/>
      <c r="B1031" s="714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4">
        <v>500</v>
      </c>
      <c r="K1031" s="59"/>
      <c r="L1031" s="53">
        <f t="shared" si="103"/>
        <v>500</v>
      </c>
    </row>
    <row r="1032" spans="1:12" ht="12.75" customHeight="1" x14ac:dyDescent="0.35">
      <c r="A1032" s="714"/>
      <c r="B1032" s="714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4">
        <v>0</v>
      </c>
      <c r="K1032" s="59"/>
      <c r="L1032" s="53">
        <f t="shared" si="103"/>
        <v>0</v>
      </c>
    </row>
    <row r="1033" spans="1:12" ht="12.75" customHeight="1" x14ac:dyDescent="0.35">
      <c r="A1033" s="714"/>
      <c r="B1033" s="714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4">
        <v>0</v>
      </c>
      <c r="K1033" s="59"/>
      <c r="L1033" s="53">
        <f t="shared" si="103"/>
        <v>0</v>
      </c>
    </row>
    <row r="1034" spans="1:12" ht="12.75" customHeight="1" x14ac:dyDescent="0.35">
      <c r="A1034" s="714"/>
      <c r="B1034" s="714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4">
        <v>18500</v>
      </c>
      <c r="K1034" s="59"/>
      <c r="L1034" s="53">
        <f t="shared" si="103"/>
        <v>18500</v>
      </c>
    </row>
    <row r="1035" spans="1:12" ht="12.75" customHeight="1" x14ac:dyDescent="0.35">
      <c r="A1035" s="714"/>
      <c r="B1035" s="714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4">
        <v>3000</v>
      </c>
      <c r="K1035" s="59"/>
      <c r="L1035" s="53">
        <f t="shared" si="103"/>
        <v>3000</v>
      </c>
    </row>
    <row r="1036" spans="1:12" ht="12.75" customHeight="1" x14ac:dyDescent="0.35">
      <c r="A1036" s="714"/>
      <c r="B1036" s="714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4">
        <v>0</v>
      </c>
      <c r="K1036" s="59"/>
      <c r="L1036" s="53">
        <f t="shared" si="103"/>
        <v>0</v>
      </c>
    </row>
    <row r="1037" spans="1:12" ht="12.75" customHeight="1" x14ac:dyDescent="0.35">
      <c r="A1037" s="714"/>
      <c r="B1037" s="714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4">
        <v>45000</v>
      </c>
      <c r="K1037" s="59"/>
      <c r="L1037" s="53">
        <f t="shared" si="103"/>
        <v>45000</v>
      </c>
    </row>
    <row r="1038" spans="1:12" ht="12.75" customHeight="1" x14ac:dyDescent="0.35">
      <c r="A1038" s="714"/>
      <c r="B1038" s="714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4">
        <v>180</v>
      </c>
      <c r="K1038" s="59"/>
      <c r="L1038" s="53">
        <f t="shared" si="103"/>
        <v>180</v>
      </c>
    </row>
    <row r="1039" spans="1:12" ht="12.75" customHeight="1" x14ac:dyDescent="0.35">
      <c r="A1039" s="714"/>
      <c r="B1039" s="714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4">
        <v>2500</v>
      </c>
      <c r="K1039" s="59"/>
      <c r="L1039" s="53">
        <f t="shared" si="103"/>
        <v>2500</v>
      </c>
    </row>
    <row r="1040" spans="1:12" ht="12.75" customHeight="1" x14ac:dyDescent="0.35">
      <c r="A1040" s="714"/>
      <c r="B1040" s="714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4">
        <v>0</v>
      </c>
      <c r="K1040" s="59"/>
      <c r="L1040" s="53">
        <f t="shared" si="103"/>
        <v>0</v>
      </c>
    </row>
    <row r="1041" spans="1:12" ht="12.75" customHeight="1" x14ac:dyDescent="0.35">
      <c r="A1041" s="714"/>
      <c r="B1041" s="714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4">
        <v>3000</v>
      </c>
      <c r="K1041" s="59"/>
      <c r="L1041" s="53">
        <f t="shared" si="103"/>
        <v>3000</v>
      </c>
    </row>
    <row r="1042" spans="1:12" ht="12.75" customHeight="1" x14ac:dyDescent="0.35">
      <c r="A1042" s="714"/>
      <c r="B1042" s="714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4">
        <v>0</v>
      </c>
      <c r="K1042" s="59"/>
      <c r="L1042" s="53">
        <f t="shared" si="103"/>
        <v>0</v>
      </c>
    </row>
    <row r="1043" spans="1:12" ht="12.75" customHeight="1" x14ac:dyDescent="0.35">
      <c r="A1043" s="714"/>
      <c r="B1043" s="719" t="s">
        <v>143</v>
      </c>
      <c r="C1043" s="714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7">
        <v>978233</v>
      </c>
      <c r="K1043" s="54">
        <f>SUM(K1014:K1042)</f>
        <v>0</v>
      </c>
      <c r="L1043" s="54">
        <f>SUM(L1014:L1042)</f>
        <v>978233</v>
      </c>
    </row>
    <row r="1044" spans="1:12" ht="12.75" customHeight="1" thickBot="1" x14ac:dyDescent="0.4">
      <c r="A1044" s="719" t="s">
        <v>280</v>
      </c>
      <c r="B1044" s="714"/>
      <c r="C1044" s="714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8">
        <v>-978233</v>
      </c>
      <c r="K1044" s="55">
        <f>-K1043</f>
        <v>0</v>
      </c>
      <c r="L1044" s="55">
        <f>-L1043</f>
        <v>-978233</v>
      </c>
    </row>
    <row r="1045" spans="1:12" ht="12.75" customHeight="1" thickTop="1" x14ac:dyDescent="0.35">
      <c r="A1045" s="722" t="s">
        <v>281</v>
      </c>
      <c r="B1045" s="714"/>
      <c r="C1045" s="714"/>
      <c r="D1045" s="714"/>
      <c r="E1045" s="714"/>
      <c r="F1045" s="714"/>
      <c r="G1045" s="714"/>
      <c r="H1045" s="714"/>
      <c r="I1045" s="714"/>
      <c r="J1045" s="714"/>
      <c r="K1045" s="714"/>
      <c r="L1045" s="714"/>
    </row>
    <row r="1046" spans="1:12" ht="12.75" customHeight="1" x14ac:dyDescent="0.35">
      <c r="A1046" s="714"/>
      <c r="B1046" s="722" t="s">
        <v>141</v>
      </c>
      <c r="C1046" s="714"/>
      <c r="D1046" s="714"/>
      <c r="E1046" s="714"/>
      <c r="F1046" s="714"/>
      <c r="G1046" s="714"/>
      <c r="H1046" s="714"/>
      <c r="I1046" s="714"/>
      <c r="J1046" s="714"/>
      <c r="K1046" s="714"/>
      <c r="L1046" s="714"/>
    </row>
    <row r="1047" spans="1:12" ht="12.75" customHeight="1" x14ac:dyDescent="0.35">
      <c r="A1047" s="714"/>
      <c r="B1047" s="714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2" ht="12.75" customHeight="1" x14ac:dyDescent="0.35">
      <c r="A1048" s="714"/>
      <c r="B1048" s="714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4">
        <v>0</v>
      </c>
      <c r="K1048" s="59"/>
      <c r="L1048" s="53">
        <f>J1048-K1048</f>
        <v>0</v>
      </c>
    </row>
    <row r="1049" spans="1:12" ht="12.75" customHeight="1" x14ac:dyDescent="0.35">
      <c r="A1049" s="714"/>
      <c r="B1049" s="714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4">
        <v>200000</v>
      </c>
      <c r="K1049" s="59"/>
      <c r="L1049" s="53">
        <f>J1049-K1049</f>
        <v>200000</v>
      </c>
    </row>
    <row r="1050" spans="1:12" ht="12.75" customHeight="1" x14ac:dyDescent="0.35">
      <c r="A1050" s="714"/>
      <c r="B1050" s="714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4">
        <v>1000000</v>
      </c>
      <c r="K1050" s="59"/>
      <c r="L1050" s="53">
        <f>J1050-K1050</f>
        <v>1000000</v>
      </c>
    </row>
    <row r="1051" spans="1:12" ht="12.75" customHeight="1" x14ac:dyDescent="0.35">
      <c r="A1051" s="714"/>
      <c r="B1051" s="714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4">
        <v>12000</v>
      </c>
      <c r="K1051" s="59"/>
      <c r="L1051" s="53">
        <f>J1051-K1051</f>
        <v>12000</v>
      </c>
    </row>
    <row r="1052" spans="1:12" ht="12.75" customHeight="1" x14ac:dyDescent="0.35">
      <c r="A1052" s="714"/>
      <c r="B1052" s="719" t="s">
        <v>143</v>
      </c>
      <c r="C1052" s="714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7">
        <v>1212000</v>
      </c>
      <c r="K1052" s="54">
        <f>SUM(K1048:K1051)</f>
        <v>0</v>
      </c>
      <c r="L1052" s="54">
        <f>SUM(L1048:L1051)</f>
        <v>1212000</v>
      </c>
    </row>
    <row r="1053" spans="1:12" ht="12.75" customHeight="1" thickBot="1" x14ac:dyDescent="0.4">
      <c r="A1053" s="719" t="s">
        <v>284</v>
      </c>
      <c r="B1053" s="714"/>
      <c r="C1053" s="714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8">
        <v>-1212000</v>
      </c>
      <c r="K1053" s="55">
        <f>-K1052</f>
        <v>0</v>
      </c>
      <c r="L1053" s="55">
        <f>-L1052</f>
        <v>-1212000</v>
      </c>
    </row>
    <row r="1054" spans="1:12" ht="12.75" customHeight="1" thickTop="1" x14ac:dyDescent="0.35">
      <c r="A1054" s="722" t="s">
        <v>285</v>
      </c>
      <c r="B1054" s="714"/>
      <c r="C1054" s="714"/>
      <c r="D1054" s="714"/>
      <c r="E1054" s="714"/>
      <c r="F1054" s="714"/>
      <c r="G1054" s="714"/>
      <c r="H1054" s="714"/>
      <c r="I1054" s="714"/>
      <c r="J1054" s="714"/>
      <c r="K1054" s="714"/>
      <c r="L1054" s="714"/>
    </row>
    <row r="1055" spans="1:12" ht="12.75" customHeight="1" x14ac:dyDescent="0.35">
      <c r="A1055" s="714"/>
      <c r="B1055" s="722" t="s">
        <v>141</v>
      </c>
      <c r="C1055" s="714"/>
      <c r="D1055" s="714"/>
      <c r="E1055" s="714"/>
      <c r="F1055" s="714"/>
      <c r="G1055" s="714"/>
      <c r="H1055" s="714"/>
      <c r="I1055" s="714"/>
      <c r="J1055" s="714"/>
      <c r="K1055" s="714"/>
      <c r="L1055" s="714"/>
    </row>
    <row r="1056" spans="1:12" ht="12.75" customHeight="1" x14ac:dyDescent="0.35">
      <c r="A1056" s="714"/>
      <c r="B1056" s="714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4">
        <v>223142</v>
      </c>
      <c r="K1056" s="59"/>
      <c r="L1056" s="53">
        <f t="shared" ref="L1056:L1078" si="108">J1056-K1056</f>
        <v>223142</v>
      </c>
    </row>
    <row r="1057" spans="1:12" ht="12.75" customHeight="1" x14ac:dyDescent="0.35">
      <c r="A1057" s="714"/>
      <c r="B1057" s="714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4">
        <v>0</v>
      </c>
      <c r="K1057" s="59"/>
      <c r="L1057" s="53">
        <f t="shared" si="108"/>
        <v>0</v>
      </c>
    </row>
    <row r="1058" spans="1:12" ht="12.75" customHeight="1" x14ac:dyDescent="0.35">
      <c r="A1058" s="714"/>
      <c r="B1058" s="714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4">
        <v>0</v>
      </c>
      <c r="K1058" s="59"/>
      <c r="L1058" s="53">
        <f t="shared" si="108"/>
        <v>0</v>
      </c>
    </row>
    <row r="1059" spans="1:12" ht="12.75" customHeight="1" x14ac:dyDescent="0.35">
      <c r="A1059" s="714"/>
      <c r="B1059" s="714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4">
        <v>32016</v>
      </c>
      <c r="K1059" s="59"/>
      <c r="L1059" s="53">
        <f t="shared" si="108"/>
        <v>32016</v>
      </c>
    </row>
    <row r="1060" spans="1:12" ht="12.75" customHeight="1" x14ac:dyDescent="0.35">
      <c r="A1060" s="714"/>
      <c r="B1060" s="714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4">
        <v>27824</v>
      </c>
      <c r="K1060" s="59"/>
      <c r="L1060" s="53">
        <f t="shared" si="108"/>
        <v>27824</v>
      </c>
    </row>
    <row r="1061" spans="1:12" ht="12.75" customHeight="1" x14ac:dyDescent="0.35">
      <c r="A1061" s="714"/>
      <c r="B1061" s="714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4">
        <v>3942</v>
      </c>
      <c r="K1061" s="59"/>
      <c r="L1061" s="53">
        <f t="shared" si="108"/>
        <v>3942</v>
      </c>
    </row>
    <row r="1062" spans="1:12" ht="12.75" customHeight="1" x14ac:dyDescent="0.35">
      <c r="A1062" s="714"/>
      <c r="B1062" s="714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4">
        <v>55122</v>
      </c>
      <c r="K1062" s="59"/>
      <c r="L1062" s="53">
        <f t="shared" si="108"/>
        <v>55122</v>
      </c>
    </row>
    <row r="1063" spans="1:12" ht="12.75" customHeight="1" x14ac:dyDescent="0.35">
      <c r="A1063" s="714"/>
      <c r="B1063" s="714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4">
        <v>826</v>
      </c>
      <c r="K1063" s="59"/>
      <c r="L1063" s="53">
        <f t="shared" si="108"/>
        <v>826</v>
      </c>
    </row>
    <row r="1064" spans="1:12" ht="12.75" customHeight="1" x14ac:dyDescent="0.35">
      <c r="A1064" s="714"/>
      <c r="B1064" s="714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4">
        <v>0</v>
      </c>
      <c r="K1064" s="59"/>
      <c r="L1064" s="53">
        <f t="shared" si="108"/>
        <v>0</v>
      </c>
    </row>
    <row r="1065" spans="1:12" ht="12.75" customHeight="1" x14ac:dyDescent="0.35">
      <c r="A1065" s="714"/>
      <c r="B1065" s="714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4">
        <v>0</v>
      </c>
      <c r="K1065" s="59"/>
      <c r="L1065" s="53">
        <f t="shared" si="108"/>
        <v>0</v>
      </c>
    </row>
    <row r="1066" spans="1:12" ht="12.75" customHeight="1" x14ac:dyDescent="0.35">
      <c r="A1066" s="714"/>
      <c r="B1066" s="714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4">
        <v>0</v>
      </c>
      <c r="K1066" s="59"/>
      <c r="L1066" s="53">
        <f t="shared" si="108"/>
        <v>0</v>
      </c>
    </row>
    <row r="1067" spans="1:12" ht="12.75" customHeight="1" x14ac:dyDescent="0.35">
      <c r="A1067" s="714"/>
      <c r="B1067" s="714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4">
        <v>3921</v>
      </c>
      <c r="K1067" s="59"/>
      <c r="L1067" s="53">
        <f t="shared" si="108"/>
        <v>3921</v>
      </c>
    </row>
    <row r="1068" spans="1:12" ht="12.75" customHeight="1" x14ac:dyDescent="0.35">
      <c r="A1068" s="714"/>
      <c r="B1068" s="714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4">
        <v>0</v>
      </c>
      <c r="K1068" s="59"/>
      <c r="L1068" s="53">
        <f t="shared" si="108"/>
        <v>0</v>
      </c>
    </row>
    <row r="1069" spans="1:12" ht="12.75" customHeight="1" x14ac:dyDescent="0.35">
      <c r="A1069" s="714"/>
      <c r="B1069" s="714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4">
        <v>0</v>
      </c>
      <c r="K1069" s="59"/>
      <c r="L1069" s="53">
        <f t="shared" si="108"/>
        <v>0</v>
      </c>
    </row>
    <row r="1070" spans="1:12" ht="12.75" customHeight="1" x14ac:dyDescent="0.35">
      <c r="A1070" s="714"/>
      <c r="B1070" s="714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4">
        <v>1500</v>
      </c>
      <c r="K1070" s="59"/>
      <c r="L1070" s="53">
        <f t="shared" si="108"/>
        <v>1500</v>
      </c>
    </row>
    <row r="1071" spans="1:12" ht="12.75" customHeight="1" x14ac:dyDescent="0.35">
      <c r="A1071" s="714"/>
      <c r="B1071" s="714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4">
        <v>500</v>
      </c>
      <c r="K1071" s="59"/>
      <c r="L1071" s="53">
        <f t="shared" si="108"/>
        <v>500</v>
      </c>
    </row>
    <row r="1072" spans="1:12" ht="12.75" customHeight="1" x14ac:dyDescent="0.35">
      <c r="A1072" s="714"/>
      <c r="B1072" s="714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4">
        <v>500</v>
      </c>
      <c r="K1072" s="59"/>
      <c r="L1072" s="53">
        <f t="shared" si="108"/>
        <v>500</v>
      </c>
    </row>
    <row r="1073" spans="1:12" ht="12.75" customHeight="1" x14ac:dyDescent="0.35">
      <c r="A1073" s="714"/>
      <c r="B1073" s="714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4">
        <v>5000</v>
      </c>
      <c r="K1073" s="59"/>
      <c r="L1073" s="53">
        <f t="shared" si="108"/>
        <v>5000</v>
      </c>
    </row>
    <row r="1074" spans="1:12" ht="12.75" customHeight="1" x14ac:dyDescent="0.35">
      <c r="A1074" s="714"/>
      <c r="B1074" s="714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4">
        <v>900</v>
      </c>
      <c r="K1074" s="59"/>
      <c r="L1074" s="53">
        <f t="shared" si="108"/>
        <v>900</v>
      </c>
    </row>
    <row r="1075" spans="1:12" ht="12.75" customHeight="1" x14ac:dyDescent="0.35">
      <c r="A1075" s="714"/>
      <c r="B1075" s="714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4">
        <v>1200</v>
      </c>
      <c r="K1075" s="59"/>
      <c r="L1075" s="53">
        <f t="shared" si="108"/>
        <v>1200</v>
      </c>
    </row>
    <row r="1076" spans="1:12" ht="12.75" customHeight="1" x14ac:dyDescent="0.35">
      <c r="A1076" s="714"/>
      <c r="B1076" s="714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4">
        <v>285000</v>
      </c>
      <c r="K1076" s="59"/>
      <c r="L1076" s="53">
        <f t="shared" si="108"/>
        <v>285000</v>
      </c>
    </row>
    <row r="1077" spans="1:12" ht="12.75" customHeight="1" x14ac:dyDescent="0.35">
      <c r="A1077" s="714"/>
      <c r="B1077" s="714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4">
        <v>0</v>
      </c>
      <c r="K1077" s="59"/>
      <c r="L1077" s="53">
        <f t="shared" si="108"/>
        <v>0</v>
      </c>
    </row>
    <row r="1078" spans="1:12" ht="12.75" customHeight="1" x14ac:dyDescent="0.35">
      <c r="A1078" s="714"/>
      <c r="B1078" s="714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4">
        <v>0</v>
      </c>
      <c r="K1078" s="59"/>
      <c r="L1078" s="53">
        <f t="shared" si="108"/>
        <v>0</v>
      </c>
    </row>
    <row r="1079" spans="1:12" ht="12.75" customHeight="1" x14ac:dyDescent="0.35">
      <c r="A1079" s="714"/>
      <c r="B1079" s="719" t="s">
        <v>143</v>
      </c>
      <c r="C1079" s="714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7">
        <v>641393</v>
      </c>
      <c r="K1079" s="54">
        <f>SUM(K1056:K1078)</f>
        <v>0</v>
      </c>
      <c r="L1079" s="54">
        <f>SUM(L1056:L1078)</f>
        <v>641393</v>
      </c>
    </row>
    <row r="1080" spans="1:12" ht="12.75" customHeight="1" thickBot="1" x14ac:dyDescent="0.4">
      <c r="A1080" s="719" t="s">
        <v>286</v>
      </c>
      <c r="B1080" s="714"/>
      <c r="C1080" s="714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8">
        <v>-641393</v>
      </c>
      <c r="K1080" s="55">
        <f>-K1079</f>
        <v>0</v>
      </c>
      <c r="L1080" s="55">
        <f>-L1079</f>
        <v>-641393</v>
      </c>
    </row>
    <row r="1081" spans="1:12" ht="12.75" customHeight="1" thickTop="1" x14ac:dyDescent="0.35">
      <c r="A1081" s="722" t="s">
        <v>287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</row>
    <row r="1082" spans="1:12" ht="12.75" customHeight="1" x14ac:dyDescent="0.35">
      <c r="A1082" s="714"/>
      <c r="B1082" s="722" t="s">
        <v>141</v>
      </c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</row>
    <row r="1083" spans="1:12" ht="12.75" customHeight="1" x14ac:dyDescent="0.35">
      <c r="A1083" s="714"/>
      <c r="B1083" s="714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4">
        <v>651079</v>
      </c>
      <c r="K1083" s="59"/>
      <c r="L1083" s="53">
        <f t="shared" ref="L1083:L1113" si="111">J1083-K1083</f>
        <v>651079</v>
      </c>
    </row>
    <row r="1084" spans="1:12" ht="12.75" customHeight="1" x14ac:dyDescent="0.35">
      <c r="A1084" s="714"/>
      <c r="B1084" s="714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4">
        <v>0</v>
      </c>
      <c r="K1084" s="59"/>
      <c r="L1084" s="53">
        <f t="shared" si="111"/>
        <v>0</v>
      </c>
    </row>
    <row r="1085" spans="1:12" ht="12.75" customHeight="1" x14ac:dyDescent="0.35">
      <c r="A1085" s="714"/>
      <c r="B1085" s="714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4">
        <v>0</v>
      </c>
      <c r="K1085" s="59"/>
      <c r="L1085" s="53">
        <f t="shared" si="111"/>
        <v>0</v>
      </c>
    </row>
    <row r="1086" spans="1:12" ht="12.75" customHeight="1" x14ac:dyDescent="0.35">
      <c r="A1086" s="714"/>
      <c r="B1086" s="714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4">
        <v>0</v>
      </c>
      <c r="K1086" s="59"/>
      <c r="L1086" s="53">
        <f t="shared" si="111"/>
        <v>0</v>
      </c>
    </row>
    <row r="1087" spans="1:12" ht="12.75" customHeight="1" x14ac:dyDescent="0.35">
      <c r="A1087" s="714"/>
      <c r="B1087" s="714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4">
        <v>75000</v>
      </c>
      <c r="K1087" s="59"/>
      <c r="L1087" s="53">
        <f t="shared" si="111"/>
        <v>75000</v>
      </c>
    </row>
    <row r="1088" spans="1:12" ht="12.75" customHeight="1" x14ac:dyDescent="0.35">
      <c r="A1088" s="714"/>
      <c r="B1088" s="714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4">
        <v>50000</v>
      </c>
      <c r="K1088" s="59"/>
      <c r="L1088" s="53">
        <f t="shared" si="111"/>
        <v>50000</v>
      </c>
    </row>
    <row r="1089" spans="1:12" ht="12.75" customHeight="1" x14ac:dyDescent="0.35">
      <c r="A1089" s="714"/>
      <c r="B1089" s="714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4">
        <v>62951</v>
      </c>
      <c r="K1089" s="59"/>
      <c r="L1089" s="53">
        <f t="shared" si="111"/>
        <v>62951</v>
      </c>
    </row>
    <row r="1090" spans="1:12" ht="12.75" customHeight="1" x14ac:dyDescent="0.35">
      <c r="A1090" s="714"/>
      <c r="B1090" s="714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4">
        <v>75840</v>
      </c>
      <c r="K1090" s="59"/>
      <c r="L1090" s="53">
        <f t="shared" si="111"/>
        <v>75840</v>
      </c>
    </row>
    <row r="1091" spans="1:12" ht="12.75" customHeight="1" x14ac:dyDescent="0.35">
      <c r="A1091" s="714"/>
      <c r="B1091" s="714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4">
        <v>0</v>
      </c>
      <c r="K1091" s="59"/>
      <c r="L1091" s="53">
        <f t="shared" si="111"/>
        <v>0</v>
      </c>
    </row>
    <row r="1092" spans="1:12" ht="12.75" customHeight="1" x14ac:dyDescent="0.35">
      <c r="A1092" s="714"/>
      <c r="B1092" s="714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4">
        <v>10841</v>
      </c>
      <c r="K1092" s="59"/>
      <c r="L1092" s="53">
        <f t="shared" si="111"/>
        <v>10841</v>
      </c>
    </row>
    <row r="1093" spans="1:12" ht="12.75" customHeight="1" x14ac:dyDescent="0.35">
      <c r="A1093" s="714"/>
      <c r="B1093" s="714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4">
        <v>118716</v>
      </c>
      <c r="K1093" s="59"/>
      <c r="L1093" s="53">
        <f t="shared" si="111"/>
        <v>118716</v>
      </c>
    </row>
    <row r="1094" spans="1:12" ht="12.75" customHeight="1" x14ac:dyDescent="0.35">
      <c r="A1094" s="714"/>
      <c r="B1094" s="714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4">
        <v>1947</v>
      </c>
      <c r="K1094" s="59"/>
      <c r="L1094" s="53">
        <f t="shared" si="111"/>
        <v>1947</v>
      </c>
    </row>
    <row r="1095" spans="1:12" ht="12.75" customHeight="1" x14ac:dyDescent="0.35">
      <c r="A1095" s="714"/>
      <c r="B1095" s="714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4">
        <v>0</v>
      </c>
      <c r="K1095" s="59"/>
      <c r="L1095" s="53">
        <f t="shared" si="111"/>
        <v>0</v>
      </c>
    </row>
    <row r="1096" spans="1:12" ht="12.75" customHeight="1" x14ac:dyDescent="0.35">
      <c r="A1096" s="714"/>
      <c r="B1096" s="714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4">
        <v>12315</v>
      </c>
      <c r="K1096" s="59"/>
      <c r="L1096" s="53">
        <f t="shared" si="111"/>
        <v>12315</v>
      </c>
    </row>
    <row r="1097" spans="1:12" ht="12.75" customHeight="1" x14ac:dyDescent="0.35">
      <c r="A1097" s="714"/>
      <c r="B1097" s="714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4">
        <v>0</v>
      </c>
      <c r="K1097" s="59"/>
      <c r="L1097" s="53">
        <f t="shared" si="111"/>
        <v>0</v>
      </c>
    </row>
    <row r="1098" spans="1:12" ht="12.75" customHeight="1" x14ac:dyDescent="0.35">
      <c r="A1098" s="714"/>
      <c r="B1098" s="714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4">
        <v>0</v>
      </c>
      <c r="K1098" s="59"/>
      <c r="L1098" s="53">
        <f t="shared" si="111"/>
        <v>0</v>
      </c>
    </row>
    <row r="1099" spans="1:12" ht="12.75" customHeight="1" x14ac:dyDescent="0.35">
      <c r="A1099" s="714"/>
      <c r="B1099" s="714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4">
        <v>9687</v>
      </c>
      <c r="K1099" s="59"/>
      <c r="L1099" s="53">
        <f t="shared" si="111"/>
        <v>9687</v>
      </c>
    </row>
    <row r="1100" spans="1:12" ht="12.75" customHeight="1" x14ac:dyDescent="0.35">
      <c r="A1100" s="714"/>
      <c r="B1100" s="714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4">
        <v>0</v>
      </c>
      <c r="K1100" s="59"/>
      <c r="L1100" s="53">
        <f t="shared" si="111"/>
        <v>0</v>
      </c>
    </row>
    <row r="1101" spans="1:12" ht="12.75" customHeight="1" x14ac:dyDescent="0.35">
      <c r="A1101" s="714"/>
      <c r="B1101" s="714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4">
        <v>3600</v>
      </c>
      <c r="K1101" s="59"/>
      <c r="L1101" s="53">
        <f t="shared" si="111"/>
        <v>3600</v>
      </c>
    </row>
    <row r="1102" spans="1:12" ht="12.75" customHeight="1" x14ac:dyDescent="0.35">
      <c r="A1102" s="714"/>
      <c r="B1102" s="714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4">
        <v>900</v>
      </c>
      <c r="K1102" s="59"/>
      <c r="L1102" s="53">
        <f t="shared" si="111"/>
        <v>900</v>
      </c>
    </row>
    <row r="1103" spans="1:12" ht="12.75" customHeight="1" x14ac:dyDescent="0.35">
      <c r="A1103" s="714"/>
      <c r="B1103" s="714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4">
        <v>350</v>
      </c>
      <c r="K1103" s="59"/>
      <c r="L1103" s="53">
        <f t="shared" si="111"/>
        <v>350</v>
      </c>
    </row>
    <row r="1104" spans="1:12" ht="12.75" customHeight="1" x14ac:dyDescent="0.35">
      <c r="A1104" s="714"/>
      <c r="B1104" s="714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4">
        <v>15000</v>
      </c>
      <c r="K1104" s="59"/>
      <c r="L1104" s="53">
        <f t="shared" si="111"/>
        <v>15000</v>
      </c>
    </row>
    <row r="1105" spans="1:12" ht="12.75" customHeight="1" x14ac:dyDescent="0.35">
      <c r="A1105" s="714"/>
      <c r="B1105" s="714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4">
        <v>2000</v>
      </c>
      <c r="K1105" s="59"/>
      <c r="L1105" s="53">
        <f t="shared" si="111"/>
        <v>2000</v>
      </c>
    </row>
    <row r="1106" spans="1:12" ht="12.75" customHeight="1" x14ac:dyDescent="0.35">
      <c r="A1106" s="714"/>
      <c r="B1106" s="714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4">
        <v>5000</v>
      </c>
      <c r="K1106" s="59"/>
      <c r="L1106" s="53">
        <f t="shared" si="111"/>
        <v>5000</v>
      </c>
    </row>
    <row r="1107" spans="1:12" ht="12.75" customHeight="1" x14ac:dyDescent="0.35">
      <c r="A1107" s="714"/>
      <c r="B1107" s="714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4">
        <v>165</v>
      </c>
      <c r="K1107" s="59"/>
      <c r="L1107" s="53">
        <f t="shared" si="111"/>
        <v>165</v>
      </c>
    </row>
    <row r="1108" spans="1:12" ht="12.75" customHeight="1" x14ac:dyDescent="0.35">
      <c r="A1108" s="714"/>
      <c r="B1108" s="714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4">
        <v>305000</v>
      </c>
      <c r="K1108" s="59"/>
      <c r="L1108" s="53">
        <f t="shared" si="111"/>
        <v>305000</v>
      </c>
    </row>
    <row r="1109" spans="1:12" ht="12.75" customHeight="1" x14ac:dyDescent="0.35">
      <c r="A1109" s="714"/>
      <c r="B1109" s="714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4">
        <v>40000</v>
      </c>
      <c r="K1109" s="59"/>
      <c r="L1109" s="53">
        <f t="shared" si="111"/>
        <v>40000</v>
      </c>
    </row>
    <row r="1110" spans="1:12" ht="12.75" customHeight="1" x14ac:dyDescent="0.35">
      <c r="A1110" s="714"/>
      <c r="B1110" s="714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4">
        <v>0</v>
      </c>
      <c r="K1110" s="59"/>
      <c r="L1110" s="53">
        <f t="shared" si="111"/>
        <v>0</v>
      </c>
    </row>
    <row r="1111" spans="1:12" ht="12.75" customHeight="1" x14ac:dyDescent="0.35">
      <c r="A1111" s="714"/>
      <c r="B1111" s="714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4">
        <v>0</v>
      </c>
      <c r="K1111" s="59"/>
      <c r="L1111" s="53">
        <f t="shared" si="111"/>
        <v>0</v>
      </c>
    </row>
    <row r="1112" spans="1:12" ht="12.75" customHeight="1" x14ac:dyDescent="0.35">
      <c r="A1112" s="714"/>
      <c r="B1112" s="714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4">
        <v>0</v>
      </c>
      <c r="K1112" s="59"/>
      <c r="L1112" s="53">
        <f t="shared" si="111"/>
        <v>0</v>
      </c>
    </row>
    <row r="1113" spans="1:12" ht="12.75" customHeight="1" x14ac:dyDescent="0.35">
      <c r="A1113" s="714"/>
      <c r="B1113" s="714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4">
        <v>0</v>
      </c>
      <c r="K1113" s="59"/>
      <c r="L1113" s="53">
        <f t="shared" si="111"/>
        <v>0</v>
      </c>
    </row>
    <row r="1114" spans="1:12" ht="12.75" customHeight="1" x14ac:dyDescent="0.35">
      <c r="A1114" s="714"/>
      <c r="B1114" s="719" t="s">
        <v>143</v>
      </c>
      <c r="C1114" s="714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7">
        <v>1440391</v>
      </c>
      <c r="K1114" s="54">
        <f>SUM(K1083:K1113)</f>
        <v>0</v>
      </c>
      <c r="L1114" s="54">
        <f>SUM(L1083:L1113)</f>
        <v>1440391</v>
      </c>
    </row>
    <row r="1115" spans="1:12" ht="12.75" customHeight="1" thickBot="1" x14ac:dyDescent="0.4">
      <c r="A1115" s="719" t="s">
        <v>288</v>
      </c>
      <c r="B1115" s="714"/>
      <c r="C1115" s="714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8">
        <v>-1440391</v>
      </c>
      <c r="K1115" s="55">
        <f>-K1114</f>
        <v>0</v>
      </c>
      <c r="L1115" s="55">
        <f>-L1114</f>
        <v>-1440391</v>
      </c>
    </row>
    <row r="1116" spans="1:12" ht="12.75" customHeight="1" thickTop="1" x14ac:dyDescent="0.35">
      <c r="A1116" s="722" t="s">
        <v>289</v>
      </c>
      <c r="B1116" s="714"/>
      <c r="C1116" s="714"/>
      <c r="D1116" s="714"/>
      <c r="E1116" s="714"/>
      <c r="F1116" s="714"/>
      <c r="G1116" s="714"/>
      <c r="H1116" s="714"/>
      <c r="I1116" s="714"/>
      <c r="J1116" s="714"/>
      <c r="K1116" s="714"/>
      <c r="L1116" s="714"/>
    </row>
    <row r="1117" spans="1:12" ht="12.75" customHeight="1" x14ac:dyDescent="0.35">
      <c r="A1117" s="714"/>
      <c r="B1117" s="722" t="s">
        <v>141</v>
      </c>
      <c r="C1117" s="714"/>
      <c r="D1117" s="714"/>
      <c r="E1117" s="714"/>
      <c r="F1117" s="714"/>
      <c r="G1117" s="714"/>
      <c r="H1117" s="714"/>
      <c r="I1117" s="714"/>
      <c r="J1117" s="714"/>
      <c r="K1117" s="714"/>
      <c r="L1117" s="714"/>
    </row>
    <row r="1118" spans="1:12" ht="12.75" customHeight="1" x14ac:dyDescent="0.35">
      <c r="A1118" s="714"/>
      <c r="B1118" s="714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4">
        <v>318425</v>
      </c>
      <c r="K1118" s="59"/>
      <c r="L1118" s="53">
        <f t="shared" ref="L1118:L1147" si="114">J1118-K1118</f>
        <v>318425</v>
      </c>
    </row>
    <row r="1119" spans="1:12" ht="12.75" customHeight="1" x14ac:dyDescent="0.35">
      <c r="A1119" s="714"/>
      <c r="B1119" s="714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4">
        <v>0</v>
      </c>
      <c r="K1119" s="59"/>
      <c r="L1119" s="53">
        <f t="shared" si="114"/>
        <v>0</v>
      </c>
    </row>
    <row r="1120" spans="1:12" ht="12.75" customHeight="1" x14ac:dyDescent="0.35">
      <c r="A1120" s="714"/>
      <c r="B1120" s="714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4">
        <v>0</v>
      </c>
      <c r="K1120" s="59"/>
      <c r="L1120" s="53">
        <f t="shared" si="114"/>
        <v>0</v>
      </c>
    </row>
    <row r="1121" spans="1:12" ht="12.75" customHeight="1" x14ac:dyDescent="0.35">
      <c r="A1121" s="714"/>
      <c r="B1121" s="714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4">
        <v>100000</v>
      </c>
      <c r="K1121" s="59"/>
      <c r="L1121" s="53">
        <f t="shared" si="114"/>
        <v>100000</v>
      </c>
    </row>
    <row r="1122" spans="1:12" ht="12.75" customHeight="1" x14ac:dyDescent="0.35">
      <c r="A1122" s="714"/>
      <c r="B1122" s="714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4">
        <v>20000</v>
      </c>
      <c r="K1122" s="59"/>
      <c r="L1122" s="53">
        <f t="shared" si="114"/>
        <v>20000</v>
      </c>
    </row>
    <row r="1123" spans="1:12" ht="12.75" customHeight="1" x14ac:dyDescent="0.35">
      <c r="A1123" s="714"/>
      <c r="B1123" s="714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4">
        <v>27035</v>
      </c>
      <c r="K1123" s="59"/>
      <c r="L1123" s="53">
        <f t="shared" si="114"/>
        <v>27035</v>
      </c>
    </row>
    <row r="1124" spans="1:12" ht="12.75" customHeight="1" x14ac:dyDescent="0.35">
      <c r="A1124" s="714"/>
      <c r="B1124" s="714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4">
        <v>31025</v>
      </c>
      <c r="K1124" s="59"/>
      <c r="L1124" s="53">
        <f t="shared" si="114"/>
        <v>31025</v>
      </c>
    </row>
    <row r="1125" spans="1:12" ht="12.75" customHeight="1" x14ac:dyDescent="0.35">
      <c r="A1125" s="714"/>
      <c r="B1125" s="714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4">
        <v>0</v>
      </c>
      <c r="K1125" s="59"/>
      <c r="L1125" s="53">
        <f t="shared" si="114"/>
        <v>0</v>
      </c>
    </row>
    <row r="1126" spans="1:12" ht="12.75" customHeight="1" x14ac:dyDescent="0.35">
      <c r="A1126" s="714"/>
      <c r="B1126" s="714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4">
        <v>4435</v>
      </c>
      <c r="K1126" s="59"/>
      <c r="L1126" s="53">
        <f t="shared" si="114"/>
        <v>4435</v>
      </c>
    </row>
    <row r="1127" spans="1:12" ht="12.75" customHeight="1" x14ac:dyDescent="0.35">
      <c r="A1127" s="714"/>
      <c r="B1127" s="714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4">
        <v>59010</v>
      </c>
      <c r="K1127" s="59"/>
      <c r="L1127" s="53">
        <f t="shared" si="114"/>
        <v>59010</v>
      </c>
    </row>
    <row r="1128" spans="1:12" ht="12.75" customHeight="1" x14ac:dyDescent="0.35">
      <c r="A1128" s="714"/>
      <c r="B1128" s="714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4">
        <v>929</v>
      </c>
      <c r="K1128" s="59"/>
      <c r="L1128" s="53">
        <f t="shared" si="114"/>
        <v>929</v>
      </c>
    </row>
    <row r="1129" spans="1:12" ht="12.75" customHeight="1" x14ac:dyDescent="0.35">
      <c r="A1129" s="714"/>
      <c r="B1129" s="714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4">
        <v>0</v>
      </c>
      <c r="K1129" s="59"/>
      <c r="L1129" s="53">
        <f t="shared" si="114"/>
        <v>0</v>
      </c>
    </row>
    <row r="1130" spans="1:12" ht="12.75" customHeight="1" x14ac:dyDescent="0.35">
      <c r="A1130" s="714"/>
      <c r="B1130" s="714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4">
        <v>1050</v>
      </c>
      <c r="K1130" s="59"/>
      <c r="L1130" s="53">
        <f t="shared" si="114"/>
        <v>1050</v>
      </c>
    </row>
    <row r="1131" spans="1:12" ht="12.75" customHeight="1" x14ac:dyDescent="0.35">
      <c r="A1131" s="714"/>
      <c r="B1131" s="714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4">
        <v>0</v>
      </c>
      <c r="K1131" s="59"/>
      <c r="L1131" s="53">
        <f t="shared" si="114"/>
        <v>0</v>
      </c>
    </row>
    <row r="1132" spans="1:12" ht="12.75" customHeight="1" x14ac:dyDescent="0.35">
      <c r="A1132" s="714"/>
      <c r="B1132" s="714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4">
        <v>0</v>
      </c>
      <c r="K1132" s="59"/>
      <c r="L1132" s="53">
        <f t="shared" si="114"/>
        <v>0</v>
      </c>
    </row>
    <row r="1133" spans="1:12" ht="12.75" customHeight="1" x14ac:dyDescent="0.35">
      <c r="A1133" s="714"/>
      <c r="B1133" s="714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4">
        <v>4858</v>
      </c>
      <c r="K1133" s="59"/>
      <c r="L1133" s="53">
        <f t="shared" si="114"/>
        <v>4858</v>
      </c>
    </row>
    <row r="1134" spans="1:12" ht="12.75" customHeight="1" x14ac:dyDescent="0.35">
      <c r="A1134" s="714"/>
      <c r="B1134" s="714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4">
        <v>0</v>
      </c>
      <c r="K1134" s="59"/>
      <c r="L1134" s="53">
        <f t="shared" si="114"/>
        <v>0</v>
      </c>
    </row>
    <row r="1135" spans="1:12" ht="12.75" customHeight="1" x14ac:dyDescent="0.35">
      <c r="A1135" s="714"/>
      <c r="B1135" s="714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4">
        <v>2000</v>
      </c>
      <c r="K1135" s="59"/>
      <c r="L1135" s="53">
        <f t="shared" si="114"/>
        <v>2000</v>
      </c>
    </row>
    <row r="1136" spans="1:12" ht="12.75" customHeight="1" x14ac:dyDescent="0.35">
      <c r="A1136" s="714"/>
      <c r="B1136" s="714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4">
        <v>500</v>
      </c>
      <c r="K1136" s="59"/>
      <c r="L1136" s="53">
        <f t="shared" si="114"/>
        <v>500</v>
      </c>
    </row>
    <row r="1137" spans="1:12" ht="12.75" customHeight="1" x14ac:dyDescent="0.35">
      <c r="A1137" s="714"/>
      <c r="B1137" s="714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4">
        <v>300</v>
      </c>
      <c r="K1137" s="59"/>
      <c r="L1137" s="53">
        <f t="shared" si="114"/>
        <v>300</v>
      </c>
    </row>
    <row r="1138" spans="1:12" ht="12.75" customHeight="1" x14ac:dyDescent="0.35">
      <c r="A1138" s="714"/>
      <c r="B1138" s="714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4">
        <v>40000</v>
      </c>
      <c r="K1138" s="59"/>
      <c r="L1138" s="53">
        <f t="shared" si="114"/>
        <v>40000</v>
      </c>
    </row>
    <row r="1139" spans="1:12" ht="12.75" customHeight="1" x14ac:dyDescent="0.35">
      <c r="A1139" s="714"/>
      <c r="B1139" s="714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4">
        <v>10000</v>
      </c>
      <c r="K1139" s="59"/>
      <c r="L1139" s="53">
        <f t="shared" si="114"/>
        <v>10000</v>
      </c>
    </row>
    <row r="1140" spans="1:12" ht="12.75" customHeight="1" x14ac:dyDescent="0.35">
      <c r="A1140" s="714"/>
      <c r="B1140" s="714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4">
        <v>30000</v>
      </c>
      <c r="K1140" s="59"/>
      <c r="L1140" s="53">
        <f t="shared" si="114"/>
        <v>30000</v>
      </c>
    </row>
    <row r="1141" spans="1:12" ht="12.75" customHeight="1" x14ac:dyDescent="0.35">
      <c r="A1141" s="714"/>
      <c r="B1141" s="714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4">
        <v>60</v>
      </c>
      <c r="K1141" s="59"/>
      <c r="L1141" s="53">
        <f t="shared" si="114"/>
        <v>60</v>
      </c>
    </row>
    <row r="1142" spans="1:12" ht="12.75" customHeight="1" x14ac:dyDescent="0.35">
      <c r="A1142" s="714"/>
      <c r="B1142" s="714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4">
        <v>205000</v>
      </c>
      <c r="K1142" s="59"/>
      <c r="L1142" s="53">
        <f t="shared" si="114"/>
        <v>205000</v>
      </c>
    </row>
    <row r="1143" spans="1:12" ht="12.75" customHeight="1" x14ac:dyDescent="0.35">
      <c r="A1143" s="714"/>
      <c r="B1143" s="714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4">
        <v>0</v>
      </c>
      <c r="K1143" s="59"/>
      <c r="L1143" s="53">
        <f t="shared" si="114"/>
        <v>0</v>
      </c>
    </row>
    <row r="1144" spans="1:12" ht="12.75" customHeight="1" x14ac:dyDescent="0.35">
      <c r="A1144" s="714"/>
      <c r="B1144" s="714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4">
        <v>70000</v>
      </c>
      <c r="K1144" s="59"/>
      <c r="L1144" s="53">
        <f t="shared" si="114"/>
        <v>70000</v>
      </c>
    </row>
    <row r="1145" spans="1:12" ht="12.75" customHeight="1" x14ac:dyDescent="0.35">
      <c r="A1145" s="714"/>
      <c r="B1145" s="714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4">
        <v>100</v>
      </c>
      <c r="K1145" s="59"/>
      <c r="L1145" s="53">
        <f t="shared" si="114"/>
        <v>100</v>
      </c>
    </row>
    <row r="1146" spans="1:12" ht="12.75" customHeight="1" x14ac:dyDescent="0.35">
      <c r="A1146" s="714"/>
      <c r="B1146" s="714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4">
        <v>0</v>
      </c>
      <c r="K1146" s="59"/>
      <c r="L1146" s="53">
        <f t="shared" si="114"/>
        <v>0</v>
      </c>
    </row>
    <row r="1147" spans="1:12" ht="12.75" customHeight="1" x14ac:dyDescent="0.35">
      <c r="A1147" s="714"/>
      <c r="B1147" s="714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4">
        <v>0</v>
      </c>
      <c r="K1147" s="59"/>
      <c r="L1147" s="53">
        <f t="shared" si="114"/>
        <v>0</v>
      </c>
    </row>
    <row r="1148" spans="1:12" ht="12.75" customHeight="1" x14ac:dyDescent="0.35">
      <c r="A1148" s="714"/>
      <c r="B1148" s="719" t="s">
        <v>143</v>
      </c>
      <c r="C1148" s="714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7">
        <v>924727</v>
      </c>
      <c r="K1148" s="54">
        <f>SUM(K1118:K1147)</f>
        <v>0</v>
      </c>
      <c r="L1148" s="54">
        <f>SUM(L1118:L1147)</f>
        <v>924727</v>
      </c>
    </row>
    <row r="1149" spans="1:12" ht="12.75" customHeight="1" thickBot="1" x14ac:dyDescent="0.4">
      <c r="A1149" s="719" t="s">
        <v>290</v>
      </c>
      <c r="B1149" s="714"/>
      <c r="C1149" s="714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8">
        <v>-924727</v>
      </c>
      <c r="K1149" s="55">
        <f>-K1148</f>
        <v>0</v>
      </c>
      <c r="L1149" s="55">
        <f>-L1148</f>
        <v>-924727</v>
      </c>
    </row>
    <row r="1150" spans="1:12" ht="12.75" customHeight="1" thickTop="1" x14ac:dyDescent="0.35">
      <c r="A1150" s="722" t="s">
        <v>291</v>
      </c>
      <c r="B1150" s="714"/>
      <c r="C1150" s="714"/>
      <c r="D1150" s="714"/>
      <c r="E1150" s="714"/>
      <c r="F1150" s="714"/>
      <c r="G1150" s="714"/>
      <c r="H1150" s="714"/>
      <c r="I1150" s="714"/>
      <c r="J1150" s="714"/>
      <c r="K1150" s="714"/>
      <c r="L1150" s="714"/>
    </row>
    <row r="1151" spans="1:12" ht="12.75" customHeight="1" x14ac:dyDescent="0.35">
      <c r="A1151" s="714"/>
      <c r="B1151" s="722" t="s">
        <v>141</v>
      </c>
      <c r="C1151" s="714"/>
      <c r="D1151" s="714"/>
      <c r="E1151" s="714"/>
      <c r="F1151" s="714"/>
      <c r="G1151" s="714"/>
      <c r="H1151" s="714"/>
      <c r="I1151" s="714"/>
      <c r="J1151" s="714"/>
      <c r="K1151" s="714"/>
      <c r="L1151" s="714"/>
    </row>
    <row r="1152" spans="1:12" ht="12.75" customHeight="1" x14ac:dyDescent="0.35">
      <c r="A1152" s="714"/>
      <c r="B1152" s="714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4">
        <v>449630</v>
      </c>
      <c r="K1152" s="59"/>
      <c r="L1152" s="53">
        <f t="shared" ref="L1152:L1181" si="117">J1152-K1152</f>
        <v>449630</v>
      </c>
    </row>
    <row r="1153" spans="1:12" ht="12.75" customHeight="1" x14ac:dyDescent="0.35">
      <c r="A1153" s="714"/>
      <c r="B1153" s="714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4">
        <v>0</v>
      </c>
      <c r="K1153" s="59"/>
      <c r="L1153" s="53">
        <f t="shared" si="117"/>
        <v>0</v>
      </c>
    </row>
    <row r="1154" spans="1:12" ht="12.75" customHeight="1" x14ac:dyDescent="0.35">
      <c r="A1154" s="714"/>
      <c r="B1154" s="714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4">
        <v>0</v>
      </c>
      <c r="K1154" s="59"/>
      <c r="L1154" s="53">
        <f t="shared" si="117"/>
        <v>0</v>
      </c>
    </row>
    <row r="1155" spans="1:12" ht="12.75" customHeight="1" x14ac:dyDescent="0.35">
      <c r="A1155" s="714"/>
      <c r="B1155" s="714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4">
        <v>0</v>
      </c>
      <c r="K1155" s="59"/>
      <c r="L1155" s="53">
        <f t="shared" si="117"/>
        <v>0</v>
      </c>
    </row>
    <row r="1156" spans="1:12" ht="12.75" customHeight="1" x14ac:dyDescent="0.35">
      <c r="A1156" s="714"/>
      <c r="B1156" s="714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4">
        <v>60000</v>
      </c>
      <c r="K1156" s="59"/>
      <c r="L1156" s="53">
        <f t="shared" si="117"/>
        <v>60000</v>
      </c>
    </row>
    <row r="1157" spans="1:12" ht="12.75" customHeight="1" x14ac:dyDescent="0.35">
      <c r="A1157" s="714"/>
      <c r="B1157" s="714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4">
        <v>35025</v>
      </c>
      <c r="K1157" s="59"/>
      <c r="L1157" s="53">
        <f t="shared" si="117"/>
        <v>35025</v>
      </c>
    </row>
    <row r="1158" spans="1:12" ht="12.75" customHeight="1" x14ac:dyDescent="0.35">
      <c r="A1158" s="714"/>
      <c r="B1158" s="714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4">
        <v>44814</v>
      </c>
      <c r="K1158" s="59"/>
      <c r="L1158" s="53">
        <f t="shared" si="117"/>
        <v>44814</v>
      </c>
    </row>
    <row r="1159" spans="1:12" ht="12.75" customHeight="1" x14ac:dyDescent="0.35">
      <c r="A1159" s="714"/>
      <c r="B1159" s="714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4">
        <v>0</v>
      </c>
      <c r="K1159" s="59"/>
      <c r="L1159" s="53">
        <f t="shared" si="117"/>
        <v>0</v>
      </c>
    </row>
    <row r="1160" spans="1:12" ht="12.75" customHeight="1" x14ac:dyDescent="0.35">
      <c r="A1160" s="714"/>
      <c r="B1160" s="714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4">
        <v>6406</v>
      </c>
      <c r="K1160" s="59"/>
      <c r="L1160" s="53">
        <f t="shared" si="117"/>
        <v>6406</v>
      </c>
    </row>
    <row r="1161" spans="1:12" ht="12.75" customHeight="1" x14ac:dyDescent="0.35">
      <c r="A1161" s="714"/>
      <c r="B1161" s="714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4">
        <v>86935</v>
      </c>
      <c r="K1161" s="59"/>
      <c r="L1161" s="53">
        <f t="shared" si="117"/>
        <v>86935</v>
      </c>
    </row>
    <row r="1162" spans="1:12" ht="12.75" customHeight="1" x14ac:dyDescent="0.35">
      <c r="A1162" s="714"/>
      <c r="B1162" s="714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4">
        <v>1068</v>
      </c>
      <c r="K1162" s="59"/>
      <c r="L1162" s="53">
        <f t="shared" si="117"/>
        <v>1068</v>
      </c>
    </row>
    <row r="1163" spans="1:12" ht="12.75" customHeight="1" x14ac:dyDescent="0.35">
      <c r="A1163" s="714"/>
      <c r="B1163" s="714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4">
        <v>0</v>
      </c>
      <c r="K1163" s="59"/>
      <c r="L1163" s="53">
        <f t="shared" si="117"/>
        <v>0</v>
      </c>
    </row>
    <row r="1164" spans="1:12" ht="12.75" customHeight="1" x14ac:dyDescent="0.35">
      <c r="A1164" s="714"/>
      <c r="B1164" s="714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4">
        <v>1050</v>
      </c>
      <c r="K1164" s="59"/>
      <c r="L1164" s="53">
        <f t="shared" si="117"/>
        <v>1050</v>
      </c>
    </row>
    <row r="1165" spans="1:12" ht="12.75" customHeight="1" x14ac:dyDescent="0.35">
      <c r="A1165" s="714"/>
      <c r="B1165" s="714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4">
        <v>0</v>
      </c>
      <c r="K1165" s="59"/>
      <c r="L1165" s="53">
        <f t="shared" si="117"/>
        <v>0</v>
      </c>
    </row>
    <row r="1166" spans="1:12" ht="12.75" customHeight="1" x14ac:dyDescent="0.35">
      <c r="A1166" s="714"/>
      <c r="B1166" s="714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4">
        <v>0</v>
      </c>
      <c r="K1166" s="59"/>
      <c r="L1166" s="53">
        <f t="shared" si="117"/>
        <v>0</v>
      </c>
    </row>
    <row r="1167" spans="1:12" ht="12.75" customHeight="1" x14ac:dyDescent="0.35">
      <c r="A1167" s="714"/>
      <c r="B1167" s="714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4">
        <v>6801</v>
      </c>
      <c r="K1167" s="59"/>
      <c r="L1167" s="53">
        <f t="shared" si="117"/>
        <v>6801</v>
      </c>
    </row>
    <row r="1168" spans="1:12" ht="12.75" customHeight="1" x14ac:dyDescent="0.35">
      <c r="A1168" s="714"/>
      <c r="B1168" s="714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4">
        <v>84000</v>
      </c>
      <c r="K1168" s="59"/>
      <c r="L1168" s="53">
        <f t="shared" si="117"/>
        <v>84000</v>
      </c>
    </row>
    <row r="1169" spans="1:12" ht="12.75" customHeight="1" x14ac:dyDescent="0.35">
      <c r="A1169" s="714"/>
      <c r="B1169" s="714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4">
        <v>150</v>
      </c>
      <c r="K1169" s="59"/>
      <c r="L1169" s="53">
        <f t="shared" si="117"/>
        <v>150</v>
      </c>
    </row>
    <row r="1170" spans="1:12" ht="12.75" customHeight="1" x14ac:dyDescent="0.35">
      <c r="A1170" s="714"/>
      <c r="B1170" s="714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4">
        <v>6600</v>
      </c>
      <c r="K1170" s="59"/>
      <c r="L1170" s="53">
        <f t="shared" si="117"/>
        <v>6600</v>
      </c>
    </row>
    <row r="1171" spans="1:12" ht="12.75" customHeight="1" x14ac:dyDescent="0.35">
      <c r="A1171" s="714"/>
      <c r="B1171" s="714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4">
        <v>15000</v>
      </c>
      <c r="K1171" s="59"/>
      <c r="L1171" s="53">
        <f t="shared" si="117"/>
        <v>15000</v>
      </c>
    </row>
    <row r="1172" spans="1:12" ht="12.75" customHeight="1" x14ac:dyDescent="0.35">
      <c r="A1172" s="714"/>
      <c r="B1172" s="714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4">
        <v>600</v>
      </c>
      <c r="K1172" s="59"/>
      <c r="L1172" s="53">
        <f t="shared" si="117"/>
        <v>600</v>
      </c>
    </row>
    <row r="1173" spans="1:12" ht="12.75" customHeight="1" x14ac:dyDescent="0.35">
      <c r="A1173" s="714"/>
      <c r="B1173" s="714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4">
        <v>7000</v>
      </c>
      <c r="K1173" s="59"/>
      <c r="L1173" s="53">
        <f t="shared" si="117"/>
        <v>7000</v>
      </c>
    </row>
    <row r="1174" spans="1:12" ht="12.75" customHeight="1" x14ac:dyDescent="0.35">
      <c r="A1174" s="714"/>
      <c r="B1174" s="714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4">
        <v>120</v>
      </c>
      <c r="K1174" s="59"/>
      <c r="L1174" s="53">
        <f t="shared" si="117"/>
        <v>120</v>
      </c>
    </row>
    <row r="1175" spans="1:12" ht="12.75" customHeight="1" x14ac:dyDescent="0.35">
      <c r="A1175" s="714"/>
      <c r="B1175" s="714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4">
        <v>60000</v>
      </c>
      <c r="K1175" s="59"/>
      <c r="L1175" s="53">
        <f t="shared" si="117"/>
        <v>60000</v>
      </c>
    </row>
    <row r="1176" spans="1:12" ht="12.75" customHeight="1" x14ac:dyDescent="0.35">
      <c r="A1176" s="714"/>
      <c r="B1176" s="714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4">
        <v>96000</v>
      </c>
      <c r="K1176" s="59"/>
      <c r="L1176" s="53">
        <f t="shared" si="117"/>
        <v>96000</v>
      </c>
    </row>
    <row r="1177" spans="1:12" ht="12.75" customHeight="1" x14ac:dyDescent="0.35">
      <c r="A1177" s="714"/>
      <c r="B1177" s="714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4">
        <v>110000</v>
      </c>
      <c r="K1177" s="59"/>
      <c r="L1177" s="53">
        <f t="shared" si="117"/>
        <v>110000</v>
      </c>
    </row>
    <row r="1178" spans="1:12" ht="12.75" customHeight="1" x14ac:dyDescent="0.35">
      <c r="A1178" s="714"/>
      <c r="B1178" s="714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4">
        <v>0</v>
      </c>
      <c r="K1178" s="59"/>
      <c r="L1178" s="53">
        <f t="shared" si="117"/>
        <v>0</v>
      </c>
    </row>
    <row r="1179" spans="1:12" ht="12.75" customHeight="1" x14ac:dyDescent="0.35">
      <c r="A1179" s="714"/>
      <c r="B1179" s="714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4">
        <v>0</v>
      </c>
      <c r="K1179" s="59"/>
      <c r="L1179" s="53">
        <f t="shared" si="117"/>
        <v>0</v>
      </c>
    </row>
    <row r="1180" spans="1:12" ht="12.75" customHeight="1" x14ac:dyDescent="0.35">
      <c r="A1180" s="714"/>
      <c r="B1180" s="714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4">
        <v>3000</v>
      </c>
      <c r="K1180" s="59"/>
      <c r="L1180" s="53">
        <f t="shared" si="117"/>
        <v>3000</v>
      </c>
    </row>
    <row r="1181" spans="1:12" ht="12.75" customHeight="1" x14ac:dyDescent="0.35">
      <c r="A1181" s="714"/>
      <c r="B1181" s="714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4">
        <v>99000</v>
      </c>
      <c r="K1181" s="59"/>
      <c r="L1181" s="53">
        <f t="shared" si="117"/>
        <v>99000</v>
      </c>
    </row>
    <row r="1182" spans="1:12" ht="12.75" customHeight="1" x14ac:dyDescent="0.35">
      <c r="A1182" s="714"/>
      <c r="B1182" s="719" t="s">
        <v>143</v>
      </c>
      <c r="C1182" s="714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7">
        <v>1173199</v>
      </c>
      <c r="K1182" s="54">
        <f>SUM(K1152:K1181)</f>
        <v>0</v>
      </c>
      <c r="L1182" s="54">
        <f>SUM(L1152:L1181)</f>
        <v>1173199</v>
      </c>
    </row>
    <row r="1183" spans="1:12" ht="12.75" customHeight="1" thickBot="1" x14ac:dyDescent="0.4">
      <c r="A1183" s="719" t="s">
        <v>293</v>
      </c>
      <c r="B1183" s="714"/>
      <c r="C1183" s="714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8">
        <v>-1173199</v>
      </c>
      <c r="K1183" s="55">
        <f>-K1182</f>
        <v>0</v>
      </c>
      <c r="L1183" s="55">
        <f>-L1182</f>
        <v>-1173199</v>
      </c>
    </row>
    <row r="1184" spans="1:12" ht="12.75" customHeight="1" thickTop="1" x14ac:dyDescent="0.35">
      <c r="A1184" s="722" t="s">
        <v>294</v>
      </c>
      <c r="B1184" s="714"/>
      <c r="C1184" s="714"/>
      <c r="D1184" s="714"/>
      <c r="E1184" s="714"/>
      <c r="F1184" s="714"/>
      <c r="G1184" s="714"/>
      <c r="H1184" s="714"/>
      <c r="I1184" s="714"/>
      <c r="J1184" s="714"/>
      <c r="K1184" s="714"/>
      <c r="L1184" s="714"/>
    </row>
    <row r="1185" spans="1:12" ht="12.75" customHeight="1" x14ac:dyDescent="0.35">
      <c r="A1185" s="714"/>
      <c r="B1185" s="722" t="s">
        <v>141</v>
      </c>
      <c r="C1185" s="714"/>
      <c r="D1185" s="714"/>
      <c r="E1185" s="714"/>
      <c r="F1185" s="714"/>
      <c r="G1185" s="714"/>
      <c r="H1185" s="714"/>
      <c r="I1185" s="714"/>
      <c r="J1185" s="714"/>
      <c r="K1185" s="714"/>
      <c r="L1185" s="714"/>
    </row>
    <row r="1186" spans="1:12" s="387" customFormat="1" ht="12.75" customHeight="1" x14ac:dyDescent="0.35">
      <c r="A1186" s="714"/>
      <c r="B1186" s="714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47">
        <v>0</v>
      </c>
      <c r="K1186" s="59"/>
      <c r="L1186" s="53">
        <f t="shared" ref="L1186:L1195" si="120">J1186-K1186</f>
        <v>0</v>
      </c>
    </row>
    <row r="1187" spans="1:12" ht="12.75" customHeight="1" x14ac:dyDescent="0.35">
      <c r="A1187" s="714"/>
      <c r="B1187" s="714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4">
        <v>7000</v>
      </c>
      <c r="K1187" s="59"/>
      <c r="L1187" s="53">
        <f t="shared" si="120"/>
        <v>7000</v>
      </c>
    </row>
    <row r="1188" spans="1:12" ht="12.75" customHeight="1" x14ac:dyDescent="0.35">
      <c r="A1188" s="714"/>
      <c r="B1188" s="714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4">
        <v>12000</v>
      </c>
      <c r="K1188" s="59"/>
      <c r="L1188" s="53">
        <f t="shared" si="120"/>
        <v>12000</v>
      </c>
    </row>
    <row r="1189" spans="1:12" ht="12.75" customHeight="1" x14ac:dyDescent="0.35">
      <c r="A1189" s="714"/>
      <c r="B1189" s="714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4">
        <v>1200</v>
      </c>
      <c r="K1189" s="59"/>
      <c r="L1189" s="53">
        <f t="shared" si="120"/>
        <v>1200</v>
      </c>
    </row>
    <row r="1190" spans="1:12" ht="12.75" customHeight="1" x14ac:dyDescent="0.35">
      <c r="A1190" s="714"/>
      <c r="B1190" s="714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4">
        <v>2500</v>
      </c>
      <c r="K1190" s="59"/>
      <c r="L1190" s="53">
        <f t="shared" si="120"/>
        <v>2500</v>
      </c>
    </row>
    <row r="1191" spans="1:12" ht="12.75" customHeight="1" x14ac:dyDescent="0.35">
      <c r="A1191" s="714"/>
      <c r="B1191" s="714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4">
        <v>0</v>
      </c>
      <c r="K1191" s="59"/>
      <c r="L1191" s="53">
        <f t="shared" si="120"/>
        <v>0</v>
      </c>
    </row>
    <row r="1192" spans="1:12" ht="12.75" customHeight="1" x14ac:dyDescent="0.35">
      <c r="A1192" s="714"/>
      <c r="B1192" s="714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4">
        <v>73000</v>
      </c>
      <c r="K1192" s="59"/>
      <c r="L1192" s="53">
        <f t="shared" si="120"/>
        <v>73000</v>
      </c>
    </row>
    <row r="1193" spans="1:12" ht="12.75" customHeight="1" x14ac:dyDescent="0.35">
      <c r="A1193" s="714"/>
      <c r="B1193" s="714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4">
        <v>200000</v>
      </c>
      <c r="K1193" s="59"/>
      <c r="L1193" s="53">
        <f t="shared" si="120"/>
        <v>200000</v>
      </c>
    </row>
    <row r="1194" spans="1:12" ht="12.75" customHeight="1" x14ac:dyDescent="0.35">
      <c r="A1194" s="714"/>
      <c r="B1194" s="714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4">
        <v>2800</v>
      </c>
      <c r="K1194" s="59"/>
      <c r="L1194" s="53">
        <f t="shared" si="120"/>
        <v>2800</v>
      </c>
    </row>
    <row r="1195" spans="1:12" ht="12.75" customHeight="1" x14ac:dyDescent="0.35">
      <c r="A1195" s="714"/>
      <c r="B1195" s="714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4">
        <v>0</v>
      </c>
      <c r="K1195" s="59"/>
      <c r="L1195" s="53">
        <f t="shared" si="120"/>
        <v>0</v>
      </c>
    </row>
    <row r="1196" spans="1:12" ht="12.75" customHeight="1" x14ac:dyDescent="0.35">
      <c r="A1196" s="714"/>
      <c r="B1196" s="719" t="s">
        <v>143</v>
      </c>
      <c r="C1196" s="714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7">
        <v>298500</v>
      </c>
      <c r="K1196" s="54">
        <f>SUM(K1186:K1195)</f>
        <v>0</v>
      </c>
      <c r="L1196" s="54">
        <f>SUM(L1186:L1195)</f>
        <v>298500</v>
      </c>
    </row>
    <row r="1197" spans="1:12" ht="12.75" customHeight="1" thickBot="1" x14ac:dyDescent="0.4">
      <c r="A1197" s="719" t="s">
        <v>296</v>
      </c>
      <c r="B1197" s="714"/>
      <c r="C1197" s="714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8">
        <v>-298500</v>
      </c>
      <c r="K1197" s="55">
        <f>-K1196</f>
        <v>0</v>
      </c>
      <c r="L1197" s="55">
        <f>-L1196</f>
        <v>-298500</v>
      </c>
    </row>
    <row r="1198" spans="1:12" ht="12.75" customHeight="1" thickTop="1" x14ac:dyDescent="0.35">
      <c r="A1198" s="383"/>
      <c r="D1198" s="6"/>
      <c r="E1198" s="6"/>
      <c r="F1198" s="22"/>
      <c r="G1198" s="13"/>
      <c r="H1198" s="27"/>
      <c r="I1198" s="71"/>
      <c r="J1198" s="6"/>
      <c r="K1198" s="72"/>
      <c r="L1198" s="72"/>
    </row>
    <row r="1199" spans="1:12" ht="12.75" customHeight="1" x14ac:dyDescent="0.35">
      <c r="A1199" s="383"/>
      <c r="D1199" s="6"/>
      <c r="E1199" s="6"/>
      <c r="F1199" s="22"/>
      <c r="G1199" s="13"/>
      <c r="H1199" s="27"/>
      <c r="I1199" s="71"/>
      <c r="J1199" s="6"/>
      <c r="K1199" s="72"/>
      <c r="L1199" s="72"/>
    </row>
    <row r="1200" spans="1:12" ht="12.75" customHeight="1" x14ac:dyDescent="0.35">
      <c r="A1200" s="383"/>
      <c r="D1200" s="6"/>
      <c r="E1200" s="6"/>
      <c r="F1200" s="22"/>
      <c r="G1200" s="13"/>
      <c r="H1200" s="27"/>
      <c r="I1200" s="71"/>
      <c r="J1200" s="6"/>
      <c r="K1200" s="72"/>
      <c r="L1200" s="72"/>
    </row>
    <row r="1201" spans="1:12" s="385" customFormat="1" ht="33.700000000000003" customHeight="1" x14ac:dyDescent="0.35">
      <c r="A1201" s="739" t="s">
        <v>306</v>
      </c>
      <c r="B1201" s="740"/>
      <c r="C1201" s="740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L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43460376</v>
      </c>
      <c r="K1201" s="73">
        <f t="shared" si="121"/>
        <v>53910</v>
      </c>
      <c r="L1201" s="73">
        <f t="shared" si="121"/>
        <v>43406466</v>
      </c>
    </row>
    <row r="1202" spans="1:12" ht="12.75" customHeight="1" x14ac:dyDescent="0.35">
      <c r="A1202" s="383"/>
      <c r="D1202" s="6"/>
      <c r="E1202" s="6"/>
      <c r="F1202" s="22"/>
      <c r="G1202" s="13"/>
      <c r="H1202" s="27"/>
      <c r="I1202" s="32"/>
      <c r="J1202" s="6"/>
      <c r="K1202" s="64"/>
      <c r="L1202" s="56"/>
    </row>
    <row r="1203" spans="1:12" ht="12.75" customHeight="1" x14ac:dyDescent="0.35">
      <c r="A1203" s="741">
        <v>43968</v>
      </c>
      <c r="B1203" s="714"/>
      <c r="C1203" s="714"/>
      <c r="D1203" s="714"/>
      <c r="E1203" s="714"/>
      <c r="F1203" s="714"/>
      <c r="G1203" s="742">
        <v>0.45476851000000001</v>
      </c>
      <c r="H1203" s="742"/>
      <c r="I1203" s="742"/>
      <c r="J1203" s="714"/>
      <c r="K1203" s="714"/>
      <c r="L1203" s="714"/>
    </row>
  </sheetData>
  <autoFilter ref="A12:L1197" xr:uid="{434D1D17-1444-4E3A-95DD-020C14314406}"/>
  <mergeCells count="309">
    <mergeCell ref="A1197:C1197"/>
    <mergeCell ref="A1201:C1201"/>
    <mergeCell ref="A1203:F1203"/>
    <mergeCell ref="G1203:L1203"/>
    <mergeCell ref="A1184:L1184"/>
    <mergeCell ref="A1185:A1192"/>
    <mergeCell ref="B1185:L1185"/>
    <mergeCell ref="B1186:B1192"/>
    <mergeCell ref="A1193:A1196"/>
    <mergeCell ref="B1193:B1195"/>
    <mergeCell ref="B1196:C1196"/>
    <mergeCell ref="A1150:L1150"/>
    <mergeCell ref="A1151:A1182"/>
    <mergeCell ref="B1151:L1151"/>
    <mergeCell ref="B1152:B1181"/>
    <mergeCell ref="B1182:C1182"/>
    <mergeCell ref="A1183:C1183"/>
    <mergeCell ref="A1116:L1116"/>
    <mergeCell ref="A1117:A1148"/>
    <mergeCell ref="B1117:L1117"/>
    <mergeCell ref="B1118:B1147"/>
    <mergeCell ref="B1148:C1148"/>
    <mergeCell ref="A1149:C1149"/>
    <mergeCell ref="A1081:L1081"/>
    <mergeCell ref="A1082:A1114"/>
    <mergeCell ref="B1082:L1082"/>
    <mergeCell ref="B1083:B1113"/>
    <mergeCell ref="B1114:C1114"/>
    <mergeCell ref="A1115:C1115"/>
    <mergeCell ref="A1054:L1054"/>
    <mergeCell ref="A1055:A1079"/>
    <mergeCell ref="B1055:L1055"/>
    <mergeCell ref="B1056:B1078"/>
    <mergeCell ref="B1079:C1079"/>
    <mergeCell ref="A1080:C1080"/>
    <mergeCell ref="A1045:L1045"/>
    <mergeCell ref="A1046:A1052"/>
    <mergeCell ref="B1046:L1046"/>
    <mergeCell ref="B1047:B1051"/>
    <mergeCell ref="B1052:C1052"/>
    <mergeCell ref="A1053:C1053"/>
    <mergeCell ref="A1012:L1012"/>
    <mergeCell ref="A1013:A1043"/>
    <mergeCell ref="B1013:L1013"/>
    <mergeCell ref="B1014:B1042"/>
    <mergeCell ref="B1043:C1043"/>
    <mergeCell ref="A1044:C1044"/>
    <mergeCell ref="A991:L991"/>
    <mergeCell ref="A992:A1010"/>
    <mergeCell ref="B992:L992"/>
    <mergeCell ref="B993:B1009"/>
    <mergeCell ref="B1010:C1010"/>
    <mergeCell ref="A1011:C1011"/>
    <mergeCell ref="A961:L961"/>
    <mergeCell ref="A962:A989"/>
    <mergeCell ref="B962:L962"/>
    <mergeCell ref="B963:B988"/>
    <mergeCell ref="B989:C989"/>
    <mergeCell ref="A990:C990"/>
    <mergeCell ref="A939:L939"/>
    <mergeCell ref="A940:A959"/>
    <mergeCell ref="B940:L940"/>
    <mergeCell ref="B941:B958"/>
    <mergeCell ref="B959:C959"/>
    <mergeCell ref="A960:C960"/>
    <mergeCell ref="A917:L917"/>
    <mergeCell ref="A918:A937"/>
    <mergeCell ref="B918:L918"/>
    <mergeCell ref="B919:B936"/>
    <mergeCell ref="B937:C937"/>
    <mergeCell ref="A938:C938"/>
    <mergeCell ref="A878:L878"/>
    <mergeCell ref="A879:A915"/>
    <mergeCell ref="B879:L879"/>
    <mergeCell ref="B880:B914"/>
    <mergeCell ref="B915:C915"/>
    <mergeCell ref="A916:C916"/>
    <mergeCell ref="A848:L848"/>
    <mergeCell ref="A849:A876"/>
    <mergeCell ref="B849:L849"/>
    <mergeCell ref="B850:B875"/>
    <mergeCell ref="B876:C876"/>
    <mergeCell ref="A877:C877"/>
    <mergeCell ref="A814:L814"/>
    <mergeCell ref="A815:A846"/>
    <mergeCell ref="B815:L815"/>
    <mergeCell ref="B816:B845"/>
    <mergeCell ref="B846:C846"/>
    <mergeCell ref="A847:C847"/>
    <mergeCell ref="A803:L803"/>
    <mergeCell ref="A804:A812"/>
    <mergeCell ref="B804:L804"/>
    <mergeCell ref="B805:B811"/>
    <mergeCell ref="B812:C812"/>
    <mergeCell ref="A813:C813"/>
    <mergeCell ref="A778:L778"/>
    <mergeCell ref="A779:A801"/>
    <mergeCell ref="B779:L779"/>
    <mergeCell ref="B780:B800"/>
    <mergeCell ref="B801:C801"/>
    <mergeCell ref="A802:C802"/>
    <mergeCell ref="A772:L772"/>
    <mergeCell ref="A773:A776"/>
    <mergeCell ref="B773:L773"/>
    <mergeCell ref="B774:B775"/>
    <mergeCell ref="B776:C776"/>
    <mergeCell ref="A777:C777"/>
    <mergeCell ref="A754:L754"/>
    <mergeCell ref="A755:A770"/>
    <mergeCell ref="B755:L755"/>
    <mergeCell ref="B756:B769"/>
    <mergeCell ref="B770:C770"/>
    <mergeCell ref="A771:C771"/>
    <mergeCell ref="A741:L741"/>
    <mergeCell ref="A742:A752"/>
    <mergeCell ref="B742:L742"/>
    <mergeCell ref="B743:B751"/>
    <mergeCell ref="B752:C752"/>
    <mergeCell ref="A753:C753"/>
    <mergeCell ref="A724:L724"/>
    <mergeCell ref="A725:A739"/>
    <mergeCell ref="B725:L725"/>
    <mergeCell ref="B726:B738"/>
    <mergeCell ref="B739:C739"/>
    <mergeCell ref="A740:C740"/>
    <mergeCell ref="A705:L705"/>
    <mergeCell ref="A706:A722"/>
    <mergeCell ref="B706:L706"/>
    <mergeCell ref="B707:B721"/>
    <mergeCell ref="B722:C722"/>
    <mergeCell ref="A723:C723"/>
    <mergeCell ref="A697:L697"/>
    <mergeCell ref="A698:A703"/>
    <mergeCell ref="B698:L698"/>
    <mergeCell ref="B699:B702"/>
    <mergeCell ref="B703:C703"/>
    <mergeCell ref="A704:C704"/>
    <mergeCell ref="A689:L689"/>
    <mergeCell ref="A690:A695"/>
    <mergeCell ref="B690:L690"/>
    <mergeCell ref="B691:B694"/>
    <mergeCell ref="B695:C695"/>
    <mergeCell ref="A696:C696"/>
    <mergeCell ref="A681:L681"/>
    <mergeCell ref="A682:A687"/>
    <mergeCell ref="B682:L682"/>
    <mergeCell ref="B683:B686"/>
    <mergeCell ref="B687:C687"/>
    <mergeCell ref="A688:C688"/>
    <mergeCell ref="A674:L674"/>
    <mergeCell ref="A675:A679"/>
    <mergeCell ref="B675:L675"/>
    <mergeCell ref="B676:B678"/>
    <mergeCell ref="B679:C679"/>
    <mergeCell ref="A680:C680"/>
    <mergeCell ref="A653:L653"/>
    <mergeCell ref="A654:A672"/>
    <mergeCell ref="B654:L654"/>
    <mergeCell ref="B655:B671"/>
    <mergeCell ref="B672:C672"/>
    <mergeCell ref="A673:C673"/>
    <mergeCell ref="A628:L628"/>
    <mergeCell ref="A629:A651"/>
    <mergeCell ref="B629:L629"/>
    <mergeCell ref="B630:B650"/>
    <mergeCell ref="B651:C651"/>
    <mergeCell ref="A652:C652"/>
    <mergeCell ref="A613:L613"/>
    <mergeCell ref="A614:A626"/>
    <mergeCell ref="B614:L614"/>
    <mergeCell ref="B615:B625"/>
    <mergeCell ref="B626:C626"/>
    <mergeCell ref="A627:C627"/>
    <mergeCell ref="A604:L604"/>
    <mergeCell ref="A605:A611"/>
    <mergeCell ref="B605:L605"/>
    <mergeCell ref="B606:B610"/>
    <mergeCell ref="B611:C611"/>
    <mergeCell ref="A612:C612"/>
    <mergeCell ref="A595:L595"/>
    <mergeCell ref="A596:A602"/>
    <mergeCell ref="B596:L596"/>
    <mergeCell ref="B597:B601"/>
    <mergeCell ref="B602:C602"/>
    <mergeCell ref="A603:C603"/>
    <mergeCell ref="A586:C586"/>
    <mergeCell ref="A587:A593"/>
    <mergeCell ref="B587:L587"/>
    <mergeCell ref="B588:B592"/>
    <mergeCell ref="B593:C593"/>
    <mergeCell ref="A594:C594"/>
    <mergeCell ref="A579:C579"/>
    <mergeCell ref="A580:L580"/>
    <mergeCell ref="A581:A585"/>
    <mergeCell ref="B581:L581"/>
    <mergeCell ref="B582:B584"/>
    <mergeCell ref="B585:C585"/>
    <mergeCell ref="A570:C570"/>
    <mergeCell ref="A571:L571"/>
    <mergeCell ref="A572:A574"/>
    <mergeCell ref="B572:L572"/>
    <mergeCell ref="B573:B574"/>
    <mergeCell ref="A575:A578"/>
    <mergeCell ref="B575:B577"/>
    <mergeCell ref="B578:C578"/>
    <mergeCell ref="A546:C546"/>
    <mergeCell ref="A547:L547"/>
    <mergeCell ref="A548:A569"/>
    <mergeCell ref="B548:L548"/>
    <mergeCell ref="B549:B568"/>
    <mergeCell ref="B569:C569"/>
    <mergeCell ref="A509:C509"/>
    <mergeCell ref="A510:L510"/>
    <mergeCell ref="A511:A545"/>
    <mergeCell ref="B511:L511"/>
    <mergeCell ref="B512:B544"/>
    <mergeCell ref="B545:C545"/>
    <mergeCell ref="A475:C475"/>
    <mergeCell ref="A476:L476"/>
    <mergeCell ref="A477:A508"/>
    <mergeCell ref="B477:L477"/>
    <mergeCell ref="B478:B507"/>
    <mergeCell ref="B508:C508"/>
    <mergeCell ref="A436:C436"/>
    <mergeCell ref="A437:L437"/>
    <mergeCell ref="A438:A474"/>
    <mergeCell ref="B438:L438"/>
    <mergeCell ref="B439:B473"/>
    <mergeCell ref="B474:C474"/>
    <mergeCell ref="A424:C424"/>
    <mergeCell ref="A425:L425"/>
    <mergeCell ref="A426:A435"/>
    <mergeCell ref="B426:L426"/>
    <mergeCell ref="B427:B434"/>
    <mergeCell ref="B435:C435"/>
    <mergeCell ref="A387:C387"/>
    <mergeCell ref="A388:L388"/>
    <mergeCell ref="A389:A423"/>
    <mergeCell ref="B389:L389"/>
    <mergeCell ref="B390:B422"/>
    <mergeCell ref="B423:C423"/>
    <mergeCell ref="A360:C360"/>
    <mergeCell ref="A361:L361"/>
    <mergeCell ref="A362:A386"/>
    <mergeCell ref="B362:L362"/>
    <mergeCell ref="B363:B385"/>
    <mergeCell ref="B386:C386"/>
    <mergeCell ref="A325:C325"/>
    <mergeCell ref="A326:L326"/>
    <mergeCell ref="A327:A359"/>
    <mergeCell ref="B327:L327"/>
    <mergeCell ref="B328:B358"/>
    <mergeCell ref="B359:C359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442E3-6F24-4F95-94D4-717BCBACFB86}">
  <sheetPr>
    <tabColor theme="9" tint="-0.249977111117893"/>
    <pageSetUpPr fitToPage="1"/>
  </sheetPr>
  <dimension ref="A1:Q197"/>
  <sheetViews>
    <sheetView workbookViewId="0">
      <selection activeCell="B27" sqref="B27"/>
    </sheetView>
  </sheetViews>
  <sheetFormatPr defaultColWidth="9.265625" defaultRowHeight="12.4" x14ac:dyDescent="0.35"/>
  <cols>
    <col min="1" max="1" width="8.53125" style="511" bestFit="1" customWidth="1"/>
    <col min="2" max="2" width="12.33203125" style="511" bestFit="1" customWidth="1"/>
    <col min="3" max="5" width="6.6640625" style="511" bestFit="1" customWidth="1"/>
    <col min="6" max="6" width="12.33203125" style="511" bestFit="1" customWidth="1"/>
    <col min="7" max="7" width="13.73046875" style="511" bestFit="1" customWidth="1"/>
    <col min="8" max="8" width="27.33203125" style="511" bestFit="1" customWidth="1"/>
    <col min="9" max="9" width="4.53125" style="511" customWidth="1"/>
    <col min="10" max="10" width="8.53125" style="511" bestFit="1" customWidth="1"/>
    <col min="11" max="11" width="12.33203125" style="511" bestFit="1" customWidth="1"/>
    <col min="12" max="14" width="6.6640625" style="511" bestFit="1" customWidth="1"/>
    <col min="15" max="15" width="12.33203125" style="511" bestFit="1" customWidth="1"/>
    <col min="16" max="16" width="13.73046875" style="511" bestFit="1" customWidth="1"/>
    <col min="17" max="17" width="27.33203125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15" t="s">
        <v>511</v>
      </c>
      <c r="K2" s="509"/>
      <c r="L2" s="509"/>
      <c r="M2" s="509"/>
      <c r="N2" s="509"/>
      <c r="O2" s="509"/>
    </row>
    <row r="3" spans="1:17" ht="14.25" x14ac:dyDescent="0.45">
      <c r="A3" s="750" t="s">
        <v>473</v>
      </c>
      <c r="B3" s="750"/>
      <c r="C3" s="750"/>
      <c r="D3" s="750"/>
      <c r="E3" s="750"/>
      <c r="F3" s="750"/>
      <c r="G3" s="750"/>
      <c r="H3" s="750"/>
      <c r="I3" s="526"/>
      <c r="J3" s="750" t="s">
        <v>473</v>
      </c>
      <c r="K3" s="750"/>
      <c r="L3" s="750"/>
      <c r="M3" s="750"/>
      <c r="N3" s="750"/>
      <c r="O3" s="750"/>
      <c r="P3" s="750"/>
      <c r="Q3" s="750"/>
    </row>
    <row r="4" spans="1:17" ht="14.65" thickBot="1" x14ac:dyDescent="0.5">
      <c r="A4" s="512" t="s">
        <v>474</v>
      </c>
      <c r="B4" s="513" t="s">
        <v>475</v>
      </c>
      <c r="C4" s="513" t="s">
        <v>476</v>
      </c>
      <c r="D4" s="513" t="s">
        <v>477</v>
      </c>
      <c r="E4" s="513" t="s">
        <v>478</v>
      </c>
      <c r="F4" s="513" t="s">
        <v>479</v>
      </c>
      <c r="G4" s="513" t="s">
        <v>480</v>
      </c>
      <c r="H4" s="513" t="s">
        <v>481</v>
      </c>
      <c r="I4" s="389"/>
      <c r="J4" s="512" t="s">
        <v>474</v>
      </c>
      <c r="K4" s="513" t="s">
        <v>475</v>
      </c>
      <c r="L4" s="513" t="s">
        <v>476</v>
      </c>
      <c r="M4" s="513" t="s">
        <v>477</v>
      </c>
      <c r="N4" s="513" t="s">
        <v>478</v>
      </c>
      <c r="O4" s="513" t="s">
        <v>479</v>
      </c>
      <c r="P4" s="513" t="s">
        <v>480</v>
      </c>
      <c r="Q4" s="513" t="s">
        <v>481</v>
      </c>
    </row>
    <row r="5" spans="1:17" ht="14.65" thickTop="1" x14ac:dyDescent="0.45">
      <c r="A5" s="527" t="s">
        <v>482</v>
      </c>
      <c r="B5" s="528">
        <v>702158</v>
      </c>
      <c r="C5" s="528">
        <v>0</v>
      </c>
      <c r="D5" s="528">
        <v>0</v>
      </c>
      <c r="E5" s="528">
        <v>0</v>
      </c>
      <c r="F5" s="528">
        <v>702158</v>
      </c>
      <c r="G5" s="518" t="s">
        <v>566</v>
      </c>
      <c r="H5" s="518" t="s">
        <v>567</v>
      </c>
      <c r="I5" s="389"/>
      <c r="J5" s="527" t="s">
        <v>482</v>
      </c>
      <c r="K5" s="529">
        <v>702158</v>
      </c>
      <c r="L5" s="529">
        <v>0</v>
      </c>
      <c r="M5" s="529">
        <v>0</v>
      </c>
      <c r="N5" s="529">
        <v>0</v>
      </c>
      <c r="O5" s="528">
        <v>702158</v>
      </c>
      <c r="P5" s="518" t="s">
        <v>566</v>
      </c>
      <c r="Q5" s="518" t="s">
        <v>567</v>
      </c>
    </row>
    <row r="6" spans="1:17" ht="14.25" x14ac:dyDescent="0.45">
      <c r="A6" s="527" t="s">
        <v>483</v>
      </c>
      <c r="B6" s="528">
        <v>324770</v>
      </c>
      <c r="C6" s="528">
        <v>0</v>
      </c>
      <c r="D6" s="528">
        <v>0</v>
      </c>
      <c r="E6" s="528">
        <v>0</v>
      </c>
      <c r="F6" s="528">
        <v>324770</v>
      </c>
      <c r="G6" s="518" t="s">
        <v>566</v>
      </c>
      <c r="H6" s="518" t="s">
        <v>568</v>
      </c>
      <c r="I6" s="389"/>
      <c r="J6" s="527" t="s">
        <v>483</v>
      </c>
      <c r="K6" s="529">
        <v>324770</v>
      </c>
      <c r="L6" s="529">
        <v>0</v>
      </c>
      <c r="M6" s="529">
        <v>0</v>
      </c>
      <c r="N6" s="529">
        <v>0</v>
      </c>
      <c r="O6" s="528">
        <v>324770</v>
      </c>
      <c r="P6" s="518" t="s">
        <v>566</v>
      </c>
      <c r="Q6" s="518" t="s">
        <v>568</v>
      </c>
    </row>
    <row r="7" spans="1:17" ht="14.25" x14ac:dyDescent="0.45">
      <c r="A7" s="527" t="s">
        <v>484</v>
      </c>
      <c r="B7" s="528">
        <v>0</v>
      </c>
      <c r="C7" s="528">
        <v>0</v>
      </c>
      <c r="D7" s="528">
        <v>0</v>
      </c>
      <c r="E7" s="528">
        <v>0</v>
      </c>
      <c r="F7" s="528">
        <v>0</v>
      </c>
      <c r="G7" s="518" t="s">
        <v>566</v>
      </c>
      <c r="H7" s="518" t="s">
        <v>569</v>
      </c>
      <c r="I7" s="389"/>
      <c r="J7" s="527" t="s">
        <v>484</v>
      </c>
      <c r="K7" s="529">
        <v>0</v>
      </c>
      <c r="L7" s="529">
        <v>0</v>
      </c>
      <c r="M7" s="529">
        <v>0</v>
      </c>
      <c r="N7" s="529">
        <v>0</v>
      </c>
      <c r="O7" s="528">
        <v>0</v>
      </c>
      <c r="P7" s="518" t="s">
        <v>566</v>
      </c>
      <c r="Q7" s="518" t="s">
        <v>569</v>
      </c>
    </row>
    <row r="8" spans="1:17" ht="14.25" x14ac:dyDescent="0.45">
      <c r="A8" s="527" t="s">
        <v>485</v>
      </c>
      <c r="B8" s="528">
        <v>462868</v>
      </c>
      <c r="C8" s="528">
        <v>0</v>
      </c>
      <c r="D8" s="528">
        <v>0</v>
      </c>
      <c r="E8" s="528">
        <v>0</v>
      </c>
      <c r="F8" s="528">
        <v>462868</v>
      </c>
      <c r="G8" s="518" t="s">
        <v>566</v>
      </c>
      <c r="H8" s="518" t="s">
        <v>570</v>
      </c>
      <c r="I8" s="389"/>
      <c r="J8" s="527" t="s">
        <v>485</v>
      </c>
      <c r="K8" s="529">
        <v>462868</v>
      </c>
      <c r="L8" s="529">
        <v>0</v>
      </c>
      <c r="M8" s="529">
        <v>0</v>
      </c>
      <c r="N8" s="529">
        <v>0</v>
      </c>
      <c r="O8" s="528">
        <v>462868</v>
      </c>
      <c r="P8" s="518" t="s">
        <v>566</v>
      </c>
      <c r="Q8" s="518" t="s">
        <v>570</v>
      </c>
    </row>
    <row r="9" spans="1:17" ht="14.25" x14ac:dyDescent="0.45">
      <c r="A9" s="527" t="s">
        <v>486</v>
      </c>
      <c r="B9" s="528">
        <v>0</v>
      </c>
      <c r="C9" s="528">
        <v>0</v>
      </c>
      <c r="D9" s="528">
        <v>0</v>
      </c>
      <c r="E9" s="528">
        <v>0</v>
      </c>
      <c r="F9" s="528">
        <v>0</v>
      </c>
      <c r="G9" s="518" t="s">
        <v>566</v>
      </c>
      <c r="H9" s="518" t="s">
        <v>571</v>
      </c>
      <c r="I9" s="389"/>
      <c r="J9" s="527" t="s">
        <v>486</v>
      </c>
      <c r="K9" s="529">
        <v>0</v>
      </c>
      <c r="L9" s="529">
        <v>0</v>
      </c>
      <c r="M9" s="529">
        <v>0</v>
      </c>
      <c r="N9" s="529">
        <v>0</v>
      </c>
      <c r="O9" s="528">
        <v>0</v>
      </c>
      <c r="P9" s="518" t="s">
        <v>566</v>
      </c>
      <c r="Q9" s="518" t="s">
        <v>571</v>
      </c>
    </row>
    <row r="10" spans="1:17" ht="14.25" x14ac:dyDescent="0.45">
      <c r="A10" s="527"/>
      <c r="B10" s="528"/>
      <c r="C10" s="528"/>
      <c r="D10" s="528"/>
      <c r="E10" s="528"/>
      <c r="F10" s="528"/>
      <c r="G10" s="518"/>
      <c r="H10" s="518"/>
      <c r="I10" s="389"/>
      <c r="J10" s="527"/>
      <c r="K10" s="529"/>
      <c r="L10" s="529"/>
      <c r="M10" s="529"/>
      <c r="N10" s="529"/>
      <c r="O10" s="528"/>
      <c r="P10" s="518"/>
      <c r="Q10" s="518"/>
    </row>
    <row r="11" spans="1:17" ht="14.25" x14ac:dyDescent="0.45">
      <c r="A11" s="527"/>
      <c r="B11" s="528"/>
      <c r="C11" s="528"/>
      <c r="D11" s="528"/>
      <c r="E11" s="528"/>
      <c r="F11" s="528"/>
      <c r="G11" s="518"/>
      <c r="H11" s="518"/>
      <c r="I11" s="389"/>
      <c r="J11" s="527"/>
      <c r="K11" s="529"/>
      <c r="L11" s="529"/>
      <c r="M11" s="529"/>
      <c r="N11" s="529"/>
      <c r="O11" s="528"/>
      <c r="P11" s="518"/>
      <c r="Q11" s="518"/>
    </row>
    <row r="12" spans="1:17" ht="14.25" x14ac:dyDescent="0.45">
      <c r="A12" s="527"/>
      <c r="B12" s="528"/>
      <c r="C12" s="528"/>
      <c r="D12" s="528"/>
      <c r="E12" s="528"/>
      <c r="F12" s="528"/>
      <c r="G12" s="518"/>
      <c r="H12" s="518"/>
      <c r="I12" s="389"/>
      <c r="J12" s="527"/>
      <c r="K12" s="529"/>
      <c r="L12" s="529"/>
      <c r="M12" s="529"/>
      <c r="N12" s="529"/>
      <c r="O12" s="528"/>
      <c r="P12" s="518"/>
      <c r="Q12" s="518"/>
    </row>
    <row r="13" spans="1:17" ht="14.25" x14ac:dyDescent="0.45">
      <c r="A13" s="527"/>
      <c r="B13" s="528"/>
      <c r="C13" s="528"/>
      <c r="D13" s="528"/>
      <c r="E13" s="528"/>
      <c r="F13" s="528"/>
      <c r="G13" s="518"/>
      <c r="H13" s="518"/>
      <c r="I13" s="389"/>
      <c r="J13" s="527"/>
      <c r="K13" s="529"/>
      <c r="L13" s="529"/>
      <c r="M13" s="529"/>
      <c r="N13" s="529"/>
      <c r="O13" s="528"/>
      <c r="P13" s="518"/>
      <c r="Q13" s="518"/>
    </row>
    <row r="14" spans="1:17" ht="14.25" x14ac:dyDescent="0.45">
      <c r="A14" s="527"/>
      <c r="B14" s="528"/>
      <c r="C14" s="528"/>
      <c r="D14" s="528"/>
      <c r="E14" s="528"/>
      <c r="F14" s="528"/>
      <c r="G14" s="518"/>
      <c r="H14" s="518"/>
      <c r="I14" s="389"/>
      <c r="J14" s="527"/>
      <c r="K14" s="529"/>
      <c r="L14" s="529"/>
      <c r="M14" s="529"/>
      <c r="N14" s="529"/>
      <c r="O14" s="528"/>
      <c r="P14" s="518"/>
      <c r="Q14" s="518"/>
    </row>
    <row r="15" spans="1:17" ht="14.65" thickBot="1" x14ac:dyDescent="0.5">
      <c r="A15" s="527"/>
      <c r="B15" s="528"/>
      <c r="C15" s="528"/>
      <c r="D15" s="528"/>
      <c r="E15" s="528"/>
      <c r="F15" s="528"/>
      <c r="G15" s="518"/>
      <c r="H15" s="518"/>
      <c r="I15" s="389"/>
      <c r="J15" s="527"/>
      <c r="K15" s="529"/>
      <c r="L15" s="529"/>
      <c r="M15" s="529"/>
      <c r="N15" s="529"/>
      <c r="O15" s="528"/>
      <c r="P15" s="518"/>
      <c r="Q15" s="518"/>
    </row>
    <row r="16" spans="1:17" ht="13.5" thickTop="1" x14ac:dyDescent="0.4">
      <c r="A16" s="530" t="s">
        <v>479</v>
      </c>
      <c r="B16" s="531">
        <v>1489796</v>
      </c>
      <c r="C16" s="531">
        <v>0</v>
      </c>
      <c r="D16" s="531">
        <v>0</v>
      </c>
      <c r="E16" s="531">
        <v>0</v>
      </c>
      <c r="F16" s="531">
        <v>1489796</v>
      </c>
      <c r="G16" s="519"/>
      <c r="H16" s="519"/>
      <c r="I16" s="389"/>
      <c r="J16" s="530" t="s">
        <v>479</v>
      </c>
      <c r="K16" s="531">
        <v>1489796</v>
      </c>
      <c r="L16" s="531">
        <v>0</v>
      </c>
      <c r="M16" s="531">
        <v>0</v>
      </c>
      <c r="N16" s="531">
        <v>0</v>
      </c>
      <c r="O16" s="531">
        <v>1489796</v>
      </c>
      <c r="P16" s="519"/>
      <c r="Q16" s="519"/>
    </row>
    <row r="17" spans="1:17" ht="12.75" x14ac:dyDescent="0.35">
      <c r="A17" s="389"/>
      <c r="B17" s="389"/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</row>
    <row r="18" spans="1:17" ht="12.75" x14ac:dyDescent="0.35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</row>
    <row r="19" spans="1:17" ht="14.25" x14ac:dyDescent="0.45">
      <c r="A19" s="746" t="s">
        <v>487</v>
      </c>
      <c r="B19" s="746"/>
      <c r="C19" s="746"/>
      <c r="D19" s="746"/>
      <c r="E19" s="746"/>
      <c r="F19" s="746"/>
      <c r="G19" s="746"/>
      <c r="H19" s="746"/>
      <c r="I19" s="526"/>
      <c r="J19" s="746" t="s">
        <v>487</v>
      </c>
      <c r="K19" s="746"/>
      <c r="L19" s="746"/>
      <c r="M19" s="746"/>
      <c r="N19" s="746"/>
      <c r="O19" s="746"/>
      <c r="P19" s="746"/>
      <c r="Q19" s="746"/>
    </row>
    <row r="20" spans="1:17" ht="14.65" thickBot="1" x14ac:dyDescent="0.5">
      <c r="A20" s="512" t="s">
        <v>474</v>
      </c>
      <c r="B20" s="513" t="s">
        <v>475</v>
      </c>
      <c r="C20" s="513" t="s">
        <v>476</v>
      </c>
      <c r="D20" s="513" t="s">
        <v>477</v>
      </c>
      <c r="E20" s="513" t="s">
        <v>478</v>
      </c>
      <c r="F20" s="513" t="s">
        <v>479</v>
      </c>
      <c r="G20" s="513" t="s">
        <v>480</v>
      </c>
      <c r="H20" s="513" t="s">
        <v>481</v>
      </c>
      <c r="I20" s="389"/>
      <c r="J20" s="512" t="s">
        <v>474</v>
      </c>
      <c r="K20" s="513" t="s">
        <v>475</v>
      </c>
      <c r="L20" s="513" t="s">
        <v>476</v>
      </c>
      <c r="M20" s="513" t="s">
        <v>477</v>
      </c>
      <c r="N20" s="513" t="s">
        <v>478</v>
      </c>
      <c r="O20" s="513" t="s">
        <v>479</v>
      </c>
      <c r="P20" s="513" t="s">
        <v>480</v>
      </c>
      <c r="Q20" s="513" t="s">
        <v>481</v>
      </c>
    </row>
    <row r="21" spans="1:17" ht="14.65" thickTop="1" x14ac:dyDescent="0.45">
      <c r="A21" s="527" t="s">
        <v>482</v>
      </c>
      <c r="B21" s="528">
        <v>0</v>
      </c>
      <c r="C21" s="528">
        <v>0</v>
      </c>
      <c r="D21" s="528">
        <v>0</v>
      </c>
      <c r="E21" s="528">
        <v>0</v>
      </c>
      <c r="F21" s="528">
        <v>0</v>
      </c>
      <c r="G21" s="518" t="s">
        <v>566</v>
      </c>
      <c r="H21" s="518" t="s">
        <v>567</v>
      </c>
      <c r="I21" s="389"/>
      <c r="J21" s="527" t="s">
        <v>482</v>
      </c>
      <c r="K21" s="528">
        <v>0</v>
      </c>
      <c r="L21" s="528">
        <v>0</v>
      </c>
      <c r="M21" s="528">
        <v>0</v>
      </c>
      <c r="N21" s="528">
        <v>0</v>
      </c>
      <c r="O21" s="528">
        <v>0</v>
      </c>
      <c r="P21" s="518" t="s">
        <v>566</v>
      </c>
      <c r="Q21" s="518" t="s">
        <v>567</v>
      </c>
    </row>
    <row r="22" spans="1:17" ht="14.25" x14ac:dyDescent="0.45">
      <c r="A22" s="527" t="s">
        <v>483</v>
      </c>
      <c r="B22" s="528">
        <v>0</v>
      </c>
      <c r="C22" s="528">
        <v>0</v>
      </c>
      <c r="D22" s="528">
        <v>0</v>
      </c>
      <c r="E22" s="528">
        <v>0</v>
      </c>
      <c r="F22" s="528">
        <v>0</v>
      </c>
      <c r="G22" s="518" t="s">
        <v>566</v>
      </c>
      <c r="H22" s="518" t="s">
        <v>568</v>
      </c>
      <c r="I22" s="389"/>
      <c r="J22" s="527" t="s">
        <v>483</v>
      </c>
      <c r="K22" s="528">
        <v>0</v>
      </c>
      <c r="L22" s="528">
        <v>0</v>
      </c>
      <c r="M22" s="528">
        <v>0</v>
      </c>
      <c r="N22" s="528">
        <v>0</v>
      </c>
      <c r="O22" s="528">
        <v>0</v>
      </c>
      <c r="P22" s="518" t="s">
        <v>566</v>
      </c>
      <c r="Q22" s="518" t="s">
        <v>568</v>
      </c>
    </row>
    <row r="23" spans="1:17" ht="14.25" x14ac:dyDescent="0.45">
      <c r="A23" s="527" t="s">
        <v>484</v>
      </c>
      <c r="B23" s="528">
        <v>0</v>
      </c>
      <c r="C23" s="528">
        <v>0</v>
      </c>
      <c r="D23" s="528">
        <v>0</v>
      </c>
      <c r="E23" s="528">
        <v>0</v>
      </c>
      <c r="F23" s="528">
        <v>0</v>
      </c>
      <c r="G23" s="518" t="s">
        <v>566</v>
      </c>
      <c r="H23" s="518" t="s">
        <v>569</v>
      </c>
      <c r="I23" s="389"/>
      <c r="J23" s="527" t="s">
        <v>484</v>
      </c>
      <c r="K23" s="528">
        <v>0</v>
      </c>
      <c r="L23" s="528">
        <v>0</v>
      </c>
      <c r="M23" s="528">
        <v>0</v>
      </c>
      <c r="N23" s="528">
        <v>0</v>
      </c>
      <c r="O23" s="528">
        <v>0</v>
      </c>
      <c r="P23" s="518" t="s">
        <v>566</v>
      </c>
      <c r="Q23" s="518" t="s">
        <v>569</v>
      </c>
    </row>
    <row r="24" spans="1:17" ht="14.25" x14ac:dyDescent="0.45">
      <c r="A24" s="527" t="s">
        <v>485</v>
      </c>
      <c r="B24" s="528">
        <v>0</v>
      </c>
      <c r="C24" s="528">
        <v>0</v>
      </c>
      <c r="D24" s="528">
        <v>0</v>
      </c>
      <c r="E24" s="528">
        <v>0</v>
      </c>
      <c r="F24" s="528">
        <v>0</v>
      </c>
      <c r="G24" s="518" t="s">
        <v>566</v>
      </c>
      <c r="H24" s="518" t="s">
        <v>570</v>
      </c>
      <c r="I24" s="389"/>
      <c r="J24" s="527" t="s">
        <v>485</v>
      </c>
      <c r="K24" s="528">
        <v>0</v>
      </c>
      <c r="L24" s="528">
        <v>0</v>
      </c>
      <c r="M24" s="528">
        <v>0</v>
      </c>
      <c r="N24" s="528">
        <v>0</v>
      </c>
      <c r="O24" s="528">
        <v>0</v>
      </c>
      <c r="P24" s="518" t="s">
        <v>566</v>
      </c>
      <c r="Q24" s="518" t="s">
        <v>570</v>
      </c>
    </row>
    <row r="25" spans="1:17" ht="14.25" x14ac:dyDescent="0.45">
      <c r="A25" s="527" t="s">
        <v>486</v>
      </c>
      <c r="B25" s="528">
        <v>0</v>
      </c>
      <c r="C25" s="528">
        <v>0</v>
      </c>
      <c r="D25" s="528">
        <v>0</v>
      </c>
      <c r="E25" s="528">
        <v>0</v>
      </c>
      <c r="F25" s="528">
        <v>0</v>
      </c>
      <c r="G25" s="518" t="s">
        <v>566</v>
      </c>
      <c r="H25" s="518" t="s">
        <v>571</v>
      </c>
      <c r="I25" s="389"/>
      <c r="J25" s="527" t="s">
        <v>486</v>
      </c>
      <c r="K25" s="528">
        <v>0</v>
      </c>
      <c r="L25" s="528">
        <v>0</v>
      </c>
      <c r="M25" s="528">
        <v>0</v>
      </c>
      <c r="N25" s="528">
        <v>0</v>
      </c>
      <c r="O25" s="528">
        <v>0</v>
      </c>
      <c r="P25" s="518" t="s">
        <v>566</v>
      </c>
      <c r="Q25" s="518" t="s">
        <v>571</v>
      </c>
    </row>
    <row r="26" spans="1:17" ht="14.25" x14ac:dyDescent="0.45">
      <c r="A26" s="527"/>
      <c r="B26" s="528"/>
      <c r="C26" s="528"/>
      <c r="D26" s="528"/>
      <c r="E26" s="528"/>
      <c r="F26" s="528"/>
      <c r="G26" s="518"/>
      <c r="H26" s="518"/>
      <c r="I26" s="389"/>
      <c r="J26" s="527"/>
      <c r="K26" s="528"/>
      <c r="L26" s="528"/>
      <c r="M26" s="528"/>
      <c r="N26" s="528"/>
      <c r="O26" s="528"/>
      <c r="P26" s="518"/>
      <c r="Q26" s="518"/>
    </row>
    <row r="27" spans="1:17" ht="14.25" x14ac:dyDescent="0.45">
      <c r="A27" s="527"/>
      <c r="B27" s="528"/>
      <c r="C27" s="528"/>
      <c r="D27" s="528"/>
      <c r="E27" s="528"/>
      <c r="F27" s="528"/>
      <c r="G27" s="518"/>
      <c r="H27" s="518"/>
      <c r="I27" s="389"/>
      <c r="J27" s="527"/>
      <c r="K27" s="528"/>
      <c r="L27" s="528"/>
      <c r="M27" s="528"/>
      <c r="N27" s="528"/>
      <c r="O27" s="528"/>
      <c r="P27" s="518"/>
      <c r="Q27" s="518"/>
    </row>
    <row r="28" spans="1:17" ht="14.25" x14ac:dyDescent="0.45">
      <c r="A28" s="527"/>
      <c r="B28" s="528"/>
      <c r="C28" s="528"/>
      <c r="D28" s="528"/>
      <c r="E28" s="528"/>
      <c r="F28" s="528"/>
      <c r="G28" s="518"/>
      <c r="H28" s="518"/>
      <c r="I28" s="389"/>
      <c r="J28" s="527"/>
      <c r="K28" s="528"/>
      <c r="L28" s="528"/>
      <c r="M28" s="528"/>
      <c r="N28" s="528"/>
      <c r="O28" s="528"/>
      <c r="P28" s="518"/>
      <c r="Q28" s="518"/>
    </row>
    <row r="29" spans="1:17" ht="14.25" x14ac:dyDescent="0.45">
      <c r="A29" s="527"/>
      <c r="B29" s="528"/>
      <c r="C29" s="528"/>
      <c r="D29" s="528"/>
      <c r="E29" s="528"/>
      <c r="F29" s="528"/>
      <c r="G29" s="518"/>
      <c r="H29" s="518"/>
      <c r="I29" s="389"/>
      <c r="J29" s="527"/>
      <c r="K29" s="528"/>
      <c r="L29" s="528"/>
      <c r="M29" s="528"/>
      <c r="N29" s="528"/>
      <c r="O29" s="528"/>
      <c r="P29" s="518"/>
      <c r="Q29" s="518"/>
    </row>
    <row r="30" spans="1:17" ht="14.25" x14ac:dyDescent="0.45">
      <c r="A30" s="527"/>
      <c r="B30" s="528"/>
      <c r="C30" s="528"/>
      <c r="D30" s="528"/>
      <c r="E30" s="528"/>
      <c r="F30" s="528"/>
      <c r="G30" s="518"/>
      <c r="H30" s="518"/>
      <c r="I30" s="389"/>
      <c r="J30" s="527"/>
      <c r="K30" s="528"/>
      <c r="L30" s="528"/>
      <c r="M30" s="528"/>
      <c r="N30" s="528"/>
      <c r="O30" s="528"/>
      <c r="P30" s="518"/>
      <c r="Q30" s="518"/>
    </row>
    <row r="31" spans="1:17" ht="14.65" thickBot="1" x14ac:dyDescent="0.5">
      <c r="A31" s="527"/>
      <c r="B31" s="528"/>
      <c r="C31" s="528"/>
      <c r="D31" s="528"/>
      <c r="E31" s="528"/>
      <c r="F31" s="528"/>
      <c r="G31" s="518"/>
      <c r="H31" s="518"/>
      <c r="I31" s="389"/>
      <c r="J31" s="527"/>
      <c r="K31" s="528"/>
      <c r="L31" s="528"/>
      <c r="M31" s="528"/>
      <c r="N31" s="528"/>
      <c r="O31" s="528"/>
      <c r="P31" s="518"/>
      <c r="Q31" s="518"/>
    </row>
    <row r="32" spans="1:17" ht="13.5" thickTop="1" x14ac:dyDescent="0.4">
      <c r="A32" s="530" t="s">
        <v>479</v>
      </c>
      <c r="B32" s="531">
        <v>0</v>
      </c>
      <c r="C32" s="531">
        <v>0</v>
      </c>
      <c r="D32" s="531">
        <v>0</v>
      </c>
      <c r="E32" s="531">
        <v>0</v>
      </c>
      <c r="F32" s="531">
        <v>0</v>
      </c>
      <c r="G32" s="519"/>
      <c r="H32" s="519"/>
      <c r="I32" s="389"/>
      <c r="J32" s="530" t="s">
        <v>479</v>
      </c>
      <c r="K32" s="531">
        <v>0</v>
      </c>
      <c r="L32" s="531">
        <v>0</v>
      </c>
      <c r="M32" s="531">
        <v>0</v>
      </c>
      <c r="N32" s="531">
        <v>0</v>
      </c>
      <c r="O32" s="531">
        <v>0</v>
      </c>
      <c r="P32" s="519"/>
      <c r="Q32" s="519"/>
    </row>
    <row r="33" spans="1:17" ht="13.15" x14ac:dyDescent="0.4">
      <c r="A33" s="532"/>
      <c r="B33" s="533"/>
      <c r="C33" s="533"/>
      <c r="D33" s="533"/>
      <c r="E33" s="533"/>
      <c r="F33" s="533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</row>
    <row r="34" spans="1:17" ht="12.75" x14ac:dyDescent="0.35">
      <c r="A34" s="389"/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4.25" x14ac:dyDescent="0.45">
      <c r="A35" s="746" t="s">
        <v>488</v>
      </c>
      <c r="B35" s="746"/>
      <c r="C35" s="746"/>
      <c r="D35" s="746"/>
      <c r="E35" s="746"/>
      <c r="F35" s="746"/>
      <c r="G35" s="746"/>
      <c r="H35" s="746"/>
      <c r="I35" s="526"/>
      <c r="J35" s="746" t="s">
        <v>488</v>
      </c>
      <c r="K35" s="746"/>
      <c r="L35" s="746"/>
      <c r="M35" s="746"/>
      <c r="N35" s="746"/>
      <c r="O35" s="746"/>
      <c r="P35" s="746"/>
      <c r="Q35" s="746"/>
    </row>
    <row r="36" spans="1:17" ht="14.65" thickBot="1" x14ac:dyDescent="0.5">
      <c r="A36" s="512" t="s">
        <v>474</v>
      </c>
      <c r="B36" s="513" t="s">
        <v>475</v>
      </c>
      <c r="C36" s="513" t="s">
        <v>476</v>
      </c>
      <c r="D36" s="513" t="s">
        <v>477</v>
      </c>
      <c r="E36" s="513" t="s">
        <v>478</v>
      </c>
      <c r="F36" s="513" t="s">
        <v>479</v>
      </c>
      <c r="G36" s="513" t="s">
        <v>480</v>
      </c>
      <c r="H36" s="513" t="s">
        <v>481</v>
      </c>
      <c r="I36" s="389"/>
      <c r="J36" s="512" t="s">
        <v>474</v>
      </c>
      <c r="K36" s="513" t="s">
        <v>475</v>
      </c>
      <c r="L36" s="513" t="s">
        <v>476</v>
      </c>
      <c r="M36" s="513" t="s">
        <v>477</v>
      </c>
      <c r="N36" s="513" t="s">
        <v>478</v>
      </c>
      <c r="O36" s="513" t="s">
        <v>479</v>
      </c>
      <c r="P36" s="513" t="s">
        <v>480</v>
      </c>
      <c r="Q36" s="513" t="s">
        <v>481</v>
      </c>
    </row>
    <row r="37" spans="1:17" ht="14.65" thickTop="1" x14ac:dyDescent="0.45">
      <c r="A37" s="527" t="s">
        <v>482</v>
      </c>
      <c r="B37" s="528">
        <v>0</v>
      </c>
      <c r="C37" s="528">
        <v>0</v>
      </c>
      <c r="D37" s="528">
        <v>0</v>
      </c>
      <c r="E37" s="528">
        <v>0</v>
      </c>
      <c r="F37" s="528">
        <v>0</v>
      </c>
      <c r="G37" s="518" t="s">
        <v>566</v>
      </c>
      <c r="H37" s="518" t="s">
        <v>567</v>
      </c>
      <c r="I37" s="389"/>
      <c r="J37" s="527" t="s">
        <v>482</v>
      </c>
      <c r="K37" s="528">
        <v>0</v>
      </c>
      <c r="L37" s="528">
        <v>0</v>
      </c>
      <c r="M37" s="528">
        <v>0</v>
      </c>
      <c r="N37" s="528">
        <v>0</v>
      </c>
      <c r="O37" s="528">
        <v>0</v>
      </c>
      <c r="P37" s="518" t="s">
        <v>566</v>
      </c>
      <c r="Q37" s="518" t="s">
        <v>567</v>
      </c>
    </row>
    <row r="38" spans="1:17" ht="14.25" x14ac:dyDescent="0.45">
      <c r="A38" s="527" t="s">
        <v>483</v>
      </c>
      <c r="B38" s="528">
        <v>0</v>
      </c>
      <c r="C38" s="528">
        <v>0</v>
      </c>
      <c r="D38" s="528">
        <v>0</v>
      </c>
      <c r="E38" s="528">
        <v>0</v>
      </c>
      <c r="F38" s="528">
        <v>0</v>
      </c>
      <c r="G38" s="518" t="s">
        <v>566</v>
      </c>
      <c r="H38" s="518" t="s">
        <v>568</v>
      </c>
      <c r="I38" s="389"/>
      <c r="J38" s="527" t="s">
        <v>483</v>
      </c>
      <c r="K38" s="528">
        <v>0</v>
      </c>
      <c r="L38" s="528">
        <v>0</v>
      </c>
      <c r="M38" s="528">
        <v>0</v>
      </c>
      <c r="N38" s="528">
        <v>0</v>
      </c>
      <c r="O38" s="528">
        <v>0</v>
      </c>
      <c r="P38" s="518" t="s">
        <v>566</v>
      </c>
      <c r="Q38" s="518" t="s">
        <v>568</v>
      </c>
    </row>
    <row r="39" spans="1:17" ht="14.25" x14ac:dyDescent="0.45">
      <c r="A39" s="527" t="s">
        <v>484</v>
      </c>
      <c r="B39" s="528">
        <v>0</v>
      </c>
      <c r="C39" s="528">
        <v>0</v>
      </c>
      <c r="D39" s="528">
        <v>0</v>
      </c>
      <c r="E39" s="528">
        <v>0</v>
      </c>
      <c r="F39" s="528">
        <v>0</v>
      </c>
      <c r="G39" s="518" t="s">
        <v>566</v>
      </c>
      <c r="H39" s="518" t="s">
        <v>569</v>
      </c>
      <c r="I39" s="389"/>
      <c r="J39" s="527" t="s">
        <v>484</v>
      </c>
      <c r="K39" s="528">
        <v>0</v>
      </c>
      <c r="L39" s="528">
        <v>0</v>
      </c>
      <c r="M39" s="528">
        <v>0</v>
      </c>
      <c r="N39" s="528">
        <v>0</v>
      </c>
      <c r="O39" s="528">
        <v>0</v>
      </c>
      <c r="P39" s="518" t="s">
        <v>566</v>
      </c>
      <c r="Q39" s="518" t="s">
        <v>569</v>
      </c>
    </row>
    <row r="40" spans="1:17" ht="14.25" x14ac:dyDescent="0.45">
      <c r="A40" s="527" t="s">
        <v>485</v>
      </c>
      <c r="B40" s="528">
        <v>0</v>
      </c>
      <c r="C40" s="528">
        <v>0</v>
      </c>
      <c r="D40" s="528">
        <v>0</v>
      </c>
      <c r="E40" s="528">
        <v>0</v>
      </c>
      <c r="F40" s="528">
        <v>0</v>
      </c>
      <c r="G40" s="518" t="s">
        <v>566</v>
      </c>
      <c r="H40" s="518" t="s">
        <v>570</v>
      </c>
      <c r="I40" s="389"/>
      <c r="J40" s="527" t="s">
        <v>485</v>
      </c>
      <c r="K40" s="528">
        <v>0</v>
      </c>
      <c r="L40" s="528">
        <v>0</v>
      </c>
      <c r="M40" s="528">
        <v>0</v>
      </c>
      <c r="N40" s="528">
        <v>0</v>
      </c>
      <c r="O40" s="528">
        <v>0</v>
      </c>
      <c r="P40" s="518" t="s">
        <v>566</v>
      </c>
      <c r="Q40" s="518" t="s">
        <v>570</v>
      </c>
    </row>
    <row r="41" spans="1:17" ht="14.25" x14ac:dyDescent="0.45">
      <c r="A41" s="527" t="s">
        <v>486</v>
      </c>
      <c r="B41" s="528">
        <v>0</v>
      </c>
      <c r="C41" s="528">
        <v>0</v>
      </c>
      <c r="D41" s="528">
        <v>0</v>
      </c>
      <c r="E41" s="528">
        <v>0</v>
      </c>
      <c r="F41" s="528">
        <v>0</v>
      </c>
      <c r="G41" s="518" t="s">
        <v>566</v>
      </c>
      <c r="H41" s="518" t="s">
        <v>571</v>
      </c>
      <c r="I41" s="389"/>
      <c r="J41" s="527" t="s">
        <v>486</v>
      </c>
      <c r="K41" s="528">
        <v>0</v>
      </c>
      <c r="L41" s="528">
        <v>0</v>
      </c>
      <c r="M41" s="528">
        <v>0</v>
      </c>
      <c r="N41" s="528">
        <v>0</v>
      </c>
      <c r="O41" s="528">
        <v>0</v>
      </c>
      <c r="P41" s="518" t="s">
        <v>566</v>
      </c>
      <c r="Q41" s="518" t="s">
        <v>571</v>
      </c>
    </row>
    <row r="42" spans="1:17" ht="14.25" x14ac:dyDescent="0.45">
      <c r="A42" s="527"/>
      <c r="B42" s="528"/>
      <c r="C42" s="528"/>
      <c r="D42" s="528"/>
      <c r="E42" s="528"/>
      <c r="F42" s="528"/>
      <c r="G42" s="518"/>
      <c r="H42" s="518"/>
      <c r="I42" s="389"/>
      <c r="J42" s="527"/>
      <c r="K42" s="528"/>
      <c r="L42" s="528"/>
      <c r="M42" s="528"/>
      <c r="N42" s="528"/>
      <c r="O42" s="528"/>
      <c r="P42" s="518"/>
      <c r="Q42" s="518"/>
    </row>
    <row r="43" spans="1:17" ht="14.25" x14ac:dyDescent="0.45">
      <c r="A43" s="527"/>
      <c r="B43" s="528"/>
      <c r="C43" s="528"/>
      <c r="D43" s="528"/>
      <c r="E43" s="528"/>
      <c r="F43" s="528"/>
      <c r="G43" s="518"/>
      <c r="H43" s="518"/>
      <c r="I43" s="389"/>
      <c r="J43" s="527"/>
      <c r="K43" s="528"/>
      <c r="L43" s="528"/>
      <c r="M43" s="528"/>
      <c r="N43" s="528"/>
      <c r="O43" s="528"/>
      <c r="P43" s="518"/>
      <c r="Q43" s="518"/>
    </row>
    <row r="44" spans="1:17" ht="14.25" x14ac:dyDescent="0.45">
      <c r="A44" s="527"/>
      <c r="B44" s="528"/>
      <c r="C44" s="528"/>
      <c r="D44" s="528"/>
      <c r="E44" s="528"/>
      <c r="F44" s="528"/>
      <c r="G44" s="518"/>
      <c r="H44" s="518"/>
      <c r="I44" s="389"/>
      <c r="J44" s="527"/>
      <c r="K44" s="528"/>
      <c r="L44" s="528"/>
      <c r="M44" s="528"/>
      <c r="N44" s="528"/>
      <c r="O44" s="528"/>
      <c r="P44" s="518"/>
      <c r="Q44" s="518"/>
    </row>
    <row r="45" spans="1:17" ht="14.25" x14ac:dyDescent="0.45">
      <c r="A45" s="527"/>
      <c r="B45" s="528"/>
      <c r="C45" s="528"/>
      <c r="D45" s="528"/>
      <c r="E45" s="528"/>
      <c r="F45" s="528"/>
      <c r="G45" s="518"/>
      <c r="H45" s="518"/>
      <c r="I45" s="389"/>
      <c r="J45" s="527"/>
      <c r="K45" s="528"/>
      <c r="L45" s="528"/>
      <c r="M45" s="528"/>
      <c r="N45" s="528"/>
      <c r="O45" s="528"/>
      <c r="P45" s="518"/>
      <c r="Q45" s="518"/>
    </row>
    <row r="46" spans="1:17" ht="14.25" x14ac:dyDescent="0.45">
      <c r="A46" s="527"/>
      <c r="B46" s="528"/>
      <c r="C46" s="528"/>
      <c r="D46" s="528"/>
      <c r="E46" s="528"/>
      <c r="F46" s="528"/>
      <c r="G46" s="518"/>
      <c r="H46" s="518"/>
      <c r="I46" s="389"/>
      <c r="J46" s="527"/>
      <c r="K46" s="528"/>
      <c r="L46" s="528"/>
      <c r="M46" s="528"/>
      <c r="N46" s="528"/>
      <c r="O46" s="528"/>
      <c r="P46" s="518"/>
      <c r="Q46" s="518"/>
    </row>
    <row r="47" spans="1:17" ht="14.65" thickBot="1" x14ac:dyDescent="0.5">
      <c r="A47" s="527"/>
      <c r="B47" s="528"/>
      <c r="C47" s="528"/>
      <c r="D47" s="528"/>
      <c r="E47" s="528"/>
      <c r="F47" s="528"/>
      <c r="G47" s="518"/>
      <c r="H47" s="518"/>
      <c r="I47" s="389"/>
      <c r="J47" s="527"/>
      <c r="K47" s="528"/>
      <c r="L47" s="528"/>
      <c r="M47" s="528"/>
      <c r="N47" s="528"/>
      <c r="O47" s="528"/>
      <c r="P47" s="518"/>
      <c r="Q47" s="518"/>
    </row>
    <row r="48" spans="1:17" ht="13.5" thickTop="1" x14ac:dyDescent="0.4">
      <c r="A48" s="530" t="s">
        <v>479</v>
      </c>
      <c r="B48" s="531">
        <v>0</v>
      </c>
      <c r="C48" s="531">
        <v>0</v>
      </c>
      <c r="D48" s="531">
        <v>0</v>
      </c>
      <c r="E48" s="531">
        <v>0</v>
      </c>
      <c r="F48" s="531">
        <v>0</v>
      </c>
      <c r="G48" s="519"/>
      <c r="H48" s="519"/>
      <c r="I48" s="389"/>
      <c r="J48" s="530" t="s">
        <v>479</v>
      </c>
      <c r="K48" s="531">
        <v>0</v>
      </c>
      <c r="L48" s="531">
        <v>0</v>
      </c>
      <c r="M48" s="531">
        <v>0</v>
      </c>
      <c r="N48" s="531">
        <v>0</v>
      </c>
      <c r="O48" s="531">
        <v>0</v>
      </c>
      <c r="P48" s="519"/>
      <c r="Q48" s="519"/>
    </row>
    <row r="49" spans="1:17" ht="13.15" x14ac:dyDescent="0.4">
      <c r="A49" s="532"/>
      <c r="B49" s="533"/>
      <c r="C49" s="533"/>
      <c r="D49" s="533"/>
      <c r="E49" s="533"/>
      <c r="F49" s="533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</row>
    <row r="50" spans="1:17" ht="13.15" x14ac:dyDescent="0.4">
      <c r="A50" s="532"/>
      <c r="B50" s="533"/>
      <c r="C50" s="533"/>
      <c r="D50" s="533"/>
      <c r="E50" s="533"/>
      <c r="F50" s="533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</row>
    <row r="51" spans="1:17" ht="14.25" x14ac:dyDescent="0.45">
      <c r="A51" s="749" t="s">
        <v>489</v>
      </c>
      <c r="B51" s="749"/>
      <c r="C51" s="749"/>
      <c r="D51" s="749"/>
      <c r="E51" s="749"/>
      <c r="F51" s="749"/>
      <c r="G51" s="749"/>
      <c r="H51" s="749"/>
      <c r="I51" s="389"/>
      <c r="J51" s="749" t="s">
        <v>489</v>
      </c>
      <c r="K51" s="749"/>
      <c r="L51" s="749"/>
      <c r="M51" s="749"/>
      <c r="N51" s="749"/>
      <c r="O51" s="749"/>
      <c r="P51" s="749"/>
      <c r="Q51" s="749"/>
    </row>
    <row r="52" spans="1:17" ht="14.65" thickBot="1" x14ac:dyDescent="0.5">
      <c r="A52" s="512" t="s">
        <v>474</v>
      </c>
      <c r="B52" s="513" t="s">
        <v>475</v>
      </c>
      <c r="C52" s="513" t="s">
        <v>476</v>
      </c>
      <c r="D52" s="513" t="s">
        <v>477</v>
      </c>
      <c r="E52" s="513" t="s">
        <v>478</v>
      </c>
      <c r="F52" s="513" t="s">
        <v>479</v>
      </c>
      <c r="G52" s="513" t="s">
        <v>480</v>
      </c>
      <c r="H52" s="513" t="s">
        <v>481</v>
      </c>
      <c r="I52" s="389"/>
      <c r="J52" s="512" t="s">
        <v>474</v>
      </c>
      <c r="K52" s="513" t="s">
        <v>475</v>
      </c>
      <c r="L52" s="513" t="s">
        <v>476</v>
      </c>
      <c r="M52" s="513" t="s">
        <v>477</v>
      </c>
      <c r="N52" s="513" t="s">
        <v>478</v>
      </c>
      <c r="O52" s="513" t="s">
        <v>479</v>
      </c>
      <c r="P52" s="513" t="s">
        <v>480</v>
      </c>
      <c r="Q52" s="513" t="s">
        <v>481</v>
      </c>
    </row>
    <row r="53" spans="1:17" ht="14.65" thickTop="1" x14ac:dyDescent="0.45">
      <c r="A53" s="527" t="s">
        <v>482</v>
      </c>
      <c r="B53" s="528">
        <v>56011</v>
      </c>
      <c r="C53" s="528">
        <v>0</v>
      </c>
      <c r="D53" s="528">
        <v>0</v>
      </c>
      <c r="E53" s="528">
        <v>0</v>
      </c>
      <c r="F53" s="528">
        <v>56011</v>
      </c>
      <c r="G53" s="518" t="s">
        <v>566</v>
      </c>
      <c r="H53" s="518" t="s">
        <v>567</v>
      </c>
      <c r="I53" s="389"/>
      <c r="J53" s="527" t="s">
        <v>482</v>
      </c>
      <c r="K53" s="528">
        <v>54606</v>
      </c>
      <c r="L53" s="528">
        <v>0</v>
      </c>
      <c r="M53" s="528">
        <v>0</v>
      </c>
      <c r="N53" s="528">
        <v>0</v>
      </c>
      <c r="O53" s="528">
        <v>54606</v>
      </c>
      <c r="P53" s="518" t="s">
        <v>566</v>
      </c>
      <c r="Q53" s="518" t="s">
        <v>567</v>
      </c>
    </row>
    <row r="54" spans="1:17" ht="14.25" x14ac:dyDescent="0.45">
      <c r="A54" s="527" t="s">
        <v>483</v>
      </c>
      <c r="B54" s="528">
        <v>26831</v>
      </c>
      <c r="C54" s="528">
        <v>0</v>
      </c>
      <c r="D54" s="528">
        <v>0</v>
      </c>
      <c r="E54" s="528">
        <v>0</v>
      </c>
      <c r="F54" s="528">
        <v>26831</v>
      </c>
      <c r="G54" s="518" t="s">
        <v>566</v>
      </c>
      <c r="H54" s="518" t="s">
        <v>568</v>
      </c>
      <c r="I54" s="389"/>
      <c r="J54" s="527" t="s">
        <v>483</v>
      </c>
      <c r="K54" s="528">
        <v>26302</v>
      </c>
      <c r="L54" s="528">
        <v>0</v>
      </c>
      <c r="M54" s="528">
        <v>0</v>
      </c>
      <c r="N54" s="528">
        <v>0</v>
      </c>
      <c r="O54" s="528">
        <v>26302</v>
      </c>
      <c r="P54" s="518" t="s">
        <v>566</v>
      </c>
      <c r="Q54" s="518" t="s">
        <v>568</v>
      </c>
    </row>
    <row r="55" spans="1:17" ht="14.25" x14ac:dyDescent="0.45">
      <c r="A55" s="527" t="s">
        <v>484</v>
      </c>
      <c r="B55" s="528">
        <v>0</v>
      </c>
      <c r="C55" s="528">
        <v>0</v>
      </c>
      <c r="D55" s="528">
        <v>0</v>
      </c>
      <c r="E55" s="528">
        <v>0</v>
      </c>
      <c r="F55" s="528">
        <v>0</v>
      </c>
      <c r="G55" s="518" t="s">
        <v>566</v>
      </c>
      <c r="H55" s="518" t="s">
        <v>569</v>
      </c>
      <c r="I55" s="389"/>
      <c r="J55" s="527" t="s">
        <v>484</v>
      </c>
      <c r="K55" s="528">
        <v>0</v>
      </c>
      <c r="L55" s="528">
        <v>0</v>
      </c>
      <c r="M55" s="528">
        <v>0</v>
      </c>
      <c r="N55" s="528">
        <v>0</v>
      </c>
      <c r="O55" s="528">
        <v>0</v>
      </c>
      <c r="P55" s="518" t="s">
        <v>566</v>
      </c>
      <c r="Q55" s="518" t="s">
        <v>569</v>
      </c>
    </row>
    <row r="56" spans="1:17" ht="14.25" x14ac:dyDescent="0.45">
      <c r="A56" s="527" t="s">
        <v>485</v>
      </c>
      <c r="B56" s="528">
        <v>35789</v>
      </c>
      <c r="C56" s="528">
        <v>0</v>
      </c>
      <c r="D56" s="528">
        <v>0</v>
      </c>
      <c r="E56" s="528">
        <v>0</v>
      </c>
      <c r="F56" s="528">
        <v>35789</v>
      </c>
      <c r="G56" s="518" t="s">
        <v>566</v>
      </c>
      <c r="H56" s="518" t="s">
        <v>570</v>
      </c>
      <c r="I56" s="389"/>
      <c r="J56" s="527" t="s">
        <v>485</v>
      </c>
      <c r="K56" s="528">
        <v>34715</v>
      </c>
      <c r="L56" s="528">
        <v>0</v>
      </c>
      <c r="M56" s="528">
        <v>0</v>
      </c>
      <c r="N56" s="528">
        <v>0</v>
      </c>
      <c r="O56" s="528">
        <v>34715</v>
      </c>
      <c r="P56" s="518" t="s">
        <v>566</v>
      </c>
      <c r="Q56" s="518" t="s">
        <v>570</v>
      </c>
    </row>
    <row r="57" spans="1:17" ht="14.25" x14ac:dyDescent="0.45">
      <c r="A57" s="527" t="s">
        <v>486</v>
      </c>
      <c r="B57" s="528">
        <v>0</v>
      </c>
      <c r="C57" s="528">
        <v>0</v>
      </c>
      <c r="D57" s="528">
        <v>0</v>
      </c>
      <c r="E57" s="528">
        <v>0</v>
      </c>
      <c r="F57" s="528">
        <v>0</v>
      </c>
      <c r="G57" s="518" t="s">
        <v>566</v>
      </c>
      <c r="H57" s="518" t="s">
        <v>571</v>
      </c>
      <c r="I57" s="389"/>
      <c r="J57" s="527" t="s">
        <v>486</v>
      </c>
      <c r="K57" s="528">
        <v>0</v>
      </c>
      <c r="L57" s="528">
        <v>0</v>
      </c>
      <c r="M57" s="528">
        <v>0</v>
      </c>
      <c r="N57" s="528">
        <v>0</v>
      </c>
      <c r="O57" s="528">
        <v>0</v>
      </c>
      <c r="P57" s="518" t="s">
        <v>566</v>
      </c>
      <c r="Q57" s="518" t="s">
        <v>571</v>
      </c>
    </row>
    <row r="58" spans="1:17" ht="14.25" x14ac:dyDescent="0.45">
      <c r="A58" s="527"/>
      <c r="B58" s="528"/>
      <c r="C58" s="528"/>
      <c r="D58" s="528"/>
      <c r="E58" s="528"/>
      <c r="F58" s="528"/>
      <c r="G58" s="518"/>
      <c r="H58" s="518"/>
      <c r="I58" s="389"/>
      <c r="J58" s="527"/>
      <c r="K58" s="528"/>
      <c r="L58" s="528"/>
      <c r="M58" s="528"/>
      <c r="N58" s="528"/>
      <c r="O58" s="528"/>
      <c r="P58" s="518"/>
      <c r="Q58" s="518"/>
    </row>
    <row r="59" spans="1:17" ht="14.25" x14ac:dyDescent="0.45">
      <c r="A59" s="527"/>
      <c r="B59" s="528"/>
      <c r="C59" s="528"/>
      <c r="D59" s="528"/>
      <c r="E59" s="528"/>
      <c r="F59" s="528"/>
      <c r="G59" s="518"/>
      <c r="H59" s="518"/>
      <c r="I59" s="389"/>
      <c r="J59" s="527"/>
      <c r="K59" s="528"/>
      <c r="L59" s="528"/>
      <c r="M59" s="528"/>
      <c r="N59" s="528"/>
      <c r="O59" s="528"/>
      <c r="P59" s="518"/>
      <c r="Q59" s="518"/>
    </row>
    <row r="60" spans="1:17" ht="14.25" x14ac:dyDescent="0.45">
      <c r="A60" s="527"/>
      <c r="B60" s="528"/>
      <c r="C60" s="528"/>
      <c r="D60" s="528"/>
      <c r="E60" s="528"/>
      <c r="F60" s="528"/>
      <c r="G60" s="518"/>
      <c r="H60" s="518"/>
      <c r="I60" s="389"/>
      <c r="J60" s="527"/>
      <c r="K60" s="528"/>
      <c r="L60" s="528"/>
      <c r="M60" s="528"/>
      <c r="N60" s="528"/>
      <c r="O60" s="528"/>
      <c r="P60" s="518"/>
      <c r="Q60" s="518"/>
    </row>
    <row r="61" spans="1:17" ht="14.25" x14ac:dyDescent="0.45">
      <c r="A61" s="527"/>
      <c r="B61" s="528"/>
      <c r="C61" s="528"/>
      <c r="D61" s="528"/>
      <c r="E61" s="528"/>
      <c r="F61" s="528"/>
      <c r="G61" s="518"/>
      <c r="H61" s="518"/>
      <c r="I61" s="389"/>
      <c r="J61" s="527"/>
      <c r="K61" s="528"/>
      <c r="L61" s="528"/>
      <c r="M61" s="528"/>
      <c r="N61" s="528"/>
      <c r="O61" s="528"/>
      <c r="P61" s="518"/>
      <c r="Q61" s="518"/>
    </row>
    <row r="62" spans="1:17" ht="14.25" x14ac:dyDescent="0.45">
      <c r="A62" s="527"/>
      <c r="B62" s="528"/>
      <c r="C62" s="528"/>
      <c r="D62" s="528"/>
      <c r="E62" s="528"/>
      <c r="F62" s="528"/>
      <c r="G62" s="518"/>
      <c r="H62" s="518"/>
      <c r="I62" s="389"/>
      <c r="J62" s="527"/>
      <c r="K62" s="528"/>
      <c r="L62" s="528"/>
      <c r="M62" s="528"/>
      <c r="N62" s="528"/>
      <c r="O62" s="528"/>
      <c r="P62" s="518"/>
      <c r="Q62" s="518"/>
    </row>
    <row r="63" spans="1:17" ht="14.65" thickBot="1" x14ac:dyDescent="0.5">
      <c r="A63" s="527"/>
      <c r="B63" s="528"/>
      <c r="C63" s="528"/>
      <c r="D63" s="528"/>
      <c r="E63" s="528"/>
      <c r="F63" s="528"/>
      <c r="G63" s="518"/>
      <c r="H63" s="518"/>
      <c r="I63" s="389"/>
      <c r="J63" s="527"/>
      <c r="K63" s="528"/>
      <c r="L63" s="528"/>
      <c r="M63" s="528"/>
      <c r="N63" s="528"/>
      <c r="O63" s="528"/>
      <c r="P63" s="518"/>
      <c r="Q63" s="518"/>
    </row>
    <row r="64" spans="1:17" ht="13.5" thickTop="1" x14ac:dyDescent="0.4">
      <c r="A64" s="530" t="s">
        <v>479</v>
      </c>
      <c r="B64" s="531">
        <v>118631</v>
      </c>
      <c r="C64" s="531">
        <v>0</v>
      </c>
      <c r="D64" s="531">
        <v>0</v>
      </c>
      <c r="E64" s="531">
        <v>0</v>
      </c>
      <c r="F64" s="531">
        <v>118631</v>
      </c>
      <c r="G64" s="519"/>
      <c r="H64" s="519"/>
      <c r="I64" s="389"/>
      <c r="J64" s="530" t="s">
        <v>479</v>
      </c>
      <c r="K64" s="531">
        <v>115623</v>
      </c>
      <c r="L64" s="531">
        <v>0</v>
      </c>
      <c r="M64" s="531">
        <v>0</v>
      </c>
      <c r="N64" s="531">
        <v>0</v>
      </c>
      <c r="O64" s="531">
        <v>115623</v>
      </c>
      <c r="P64" s="519"/>
      <c r="Q64" s="519"/>
    </row>
    <row r="65" spans="1:17" ht="12.75" x14ac:dyDescent="0.35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</row>
    <row r="66" spans="1:17" ht="12.75" x14ac:dyDescent="0.3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</row>
    <row r="67" spans="1:17" ht="14.25" x14ac:dyDescent="0.45">
      <c r="A67" s="749" t="s">
        <v>490</v>
      </c>
      <c r="B67" s="749"/>
      <c r="C67" s="749"/>
      <c r="D67" s="749"/>
      <c r="E67" s="749"/>
      <c r="F67" s="749"/>
      <c r="G67" s="749"/>
      <c r="H67" s="749"/>
      <c r="I67" s="389"/>
      <c r="J67" s="749" t="s">
        <v>490</v>
      </c>
      <c r="K67" s="749"/>
      <c r="L67" s="749"/>
      <c r="M67" s="749"/>
      <c r="N67" s="749"/>
      <c r="O67" s="749"/>
      <c r="P67" s="749"/>
      <c r="Q67" s="749"/>
    </row>
    <row r="68" spans="1:17" ht="14.65" thickBot="1" x14ac:dyDescent="0.5">
      <c r="A68" s="512" t="s">
        <v>474</v>
      </c>
      <c r="B68" s="513" t="s">
        <v>475</v>
      </c>
      <c r="C68" s="513" t="s">
        <v>476</v>
      </c>
      <c r="D68" s="513" t="s">
        <v>477</v>
      </c>
      <c r="E68" s="513" t="s">
        <v>478</v>
      </c>
      <c r="F68" s="513" t="s">
        <v>479</v>
      </c>
      <c r="G68" s="513" t="s">
        <v>480</v>
      </c>
      <c r="H68" s="513" t="s">
        <v>481</v>
      </c>
      <c r="I68" s="389"/>
      <c r="J68" s="512" t="s">
        <v>474</v>
      </c>
      <c r="K68" s="513" t="s">
        <v>475</v>
      </c>
      <c r="L68" s="513" t="s">
        <v>476</v>
      </c>
      <c r="M68" s="513" t="s">
        <v>477</v>
      </c>
      <c r="N68" s="513" t="s">
        <v>478</v>
      </c>
      <c r="O68" s="513" t="s">
        <v>479</v>
      </c>
      <c r="P68" s="513" t="s">
        <v>480</v>
      </c>
      <c r="Q68" s="513" t="s">
        <v>481</v>
      </c>
    </row>
    <row r="69" spans="1:17" ht="14.65" thickTop="1" x14ac:dyDescent="0.45">
      <c r="A69" s="527" t="s">
        <v>482</v>
      </c>
      <c r="B69" s="528">
        <v>100360</v>
      </c>
      <c r="C69" s="528">
        <v>0</v>
      </c>
      <c r="D69" s="528">
        <v>0</v>
      </c>
      <c r="E69" s="528">
        <v>0</v>
      </c>
      <c r="F69" s="528">
        <v>100360</v>
      </c>
      <c r="G69" s="518" t="s">
        <v>566</v>
      </c>
      <c r="H69" s="518" t="s">
        <v>567</v>
      </c>
      <c r="I69" s="389"/>
      <c r="J69" s="527" t="s">
        <v>482</v>
      </c>
      <c r="K69" s="528">
        <v>96395</v>
      </c>
      <c r="L69" s="528">
        <v>0</v>
      </c>
      <c r="M69" s="528">
        <v>0</v>
      </c>
      <c r="N69" s="528">
        <v>0</v>
      </c>
      <c r="O69" s="528">
        <v>96395</v>
      </c>
      <c r="P69" s="518" t="s">
        <v>566</v>
      </c>
      <c r="Q69" s="518" t="s">
        <v>567</v>
      </c>
    </row>
    <row r="70" spans="1:17" ht="14.25" x14ac:dyDescent="0.45">
      <c r="A70" s="527" t="s">
        <v>483</v>
      </c>
      <c r="B70" s="528">
        <v>34740</v>
      </c>
      <c r="C70" s="528">
        <v>0</v>
      </c>
      <c r="D70" s="528">
        <v>0</v>
      </c>
      <c r="E70" s="528">
        <v>0</v>
      </c>
      <c r="F70" s="528">
        <v>34740</v>
      </c>
      <c r="G70" s="518" t="s">
        <v>566</v>
      </c>
      <c r="H70" s="518" t="s">
        <v>568</v>
      </c>
      <c r="I70" s="389"/>
      <c r="J70" s="527" t="s">
        <v>483</v>
      </c>
      <c r="K70" s="528">
        <v>33368</v>
      </c>
      <c r="L70" s="528">
        <v>0</v>
      </c>
      <c r="M70" s="528">
        <v>0</v>
      </c>
      <c r="N70" s="528">
        <v>0</v>
      </c>
      <c r="O70" s="528">
        <v>33368</v>
      </c>
      <c r="P70" s="518" t="s">
        <v>566</v>
      </c>
      <c r="Q70" s="518" t="s">
        <v>568</v>
      </c>
    </row>
    <row r="71" spans="1:17" ht="14.25" x14ac:dyDescent="0.45">
      <c r="A71" s="527" t="s">
        <v>484</v>
      </c>
      <c r="B71" s="528">
        <v>0</v>
      </c>
      <c r="C71" s="528">
        <v>0</v>
      </c>
      <c r="D71" s="528">
        <v>0</v>
      </c>
      <c r="E71" s="528">
        <v>0</v>
      </c>
      <c r="F71" s="528">
        <v>0</v>
      </c>
      <c r="G71" s="518" t="s">
        <v>566</v>
      </c>
      <c r="H71" s="518" t="s">
        <v>569</v>
      </c>
      <c r="I71" s="389"/>
      <c r="J71" s="527" t="s">
        <v>484</v>
      </c>
      <c r="K71" s="528">
        <v>0</v>
      </c>
      <c r="L71" s="528">
        <v>0</v>
      </c>
      <c r="M71" s="528">
        <v>0</v>
      </c>
      <c r="N71" s="528">
        <v>0</v>
      </c>
      <c r="O71" s="528">
        <v>0</v>
      </c>
      <c r="P71" s="518" t="s">
        <v>566</v>
      </c>
      <c r="Q71" s="518" t="s">
        <v>569</v>
      </c>
    </row>
    <row r="72" spans="1:17" ht="14.25" x14ac:dyDescent="0.45">
      <c r="A72" s="527" t="s">
        <v>485</v>
      </c>
      <c r="B72" s="528">
        <v>50180</v>
      </c>
      <c r="C72" s="528">
        <v>0</v>
      </c>
      <c r="D72" s="528">
        <v>0</v>
      </c>
      <c r="E72" s="528">
        <v>0</v>
      </c>
      <c r="F72" s="528">
        <v>50180</v>
      </c>
      <c r="G72" s="518" t="s">
        <v>566</v>
      </c>
      <c r="H72" s="518" t="s">
        <v>570</v>
      </c>
      <c r="I72" s="389"/>
      <c r="J72" s="527" t="s">
        <v>485</v>
      </c>
      <c r="K72" s="528">
        <v>48198</v>
      </c>
      <c r="L72" s="528">
        <v>0</v>
      </c>
      <c r="M72" s="528">
        <v>0</v>
      </c>
      <c r="N72" s="528">
        <v>0</v>
      </c>
      <c r="O72" s="528">
        <v>48198</v>
      </c>
      <c r="P72" s="518" t="s">
        <v>566</v>
      </c>
      <c r="Q72" s="518" t="s">
        <v>570</v>
      </c>
    </row>
    <row r="73" spans="1:17" ht="14.25" x14ac:dyDescent="0.45">
      <c r="A73" s="527" t="s">
        <v>486</v>
      </c>
      <c r="B73" s="528">
        <v>0</v>
      </c>
      <c r="C73" s="528">
        <v>0</v>
      </c>
      <c r="D73" s="528">
        <v>0</v>
      </c>
      <c r="E73" s="528">
        <v>0</v>
      </c>
      <c r="F73" s="528">
        <v>0</v>
      </c>
      <c r="G73" s="518" t="s">
        <v>566</v>
      </c>
      <c r="H73" s="518" t="s">
        <v>571</v>
      </c>
      <c r="I73" s="389"/>
      <c r="J73" s="527" t="s">
        <v>486</v>
      </c>
      <c r="K73" s="528">
        <v>0</v>
      </c>
      <c r="L73" s="528">
        <v>0</v>
      </c>
      <c r="M73" s="528">
        <v>0</v>
      </c>
      <c r="N73" s="528">
        <v>0</v>
      </c>
      <c r="O73" s="528">
        <v>0</v>
      </c>
      <c r="P73" s="518" t="s">
        <v>566</v>
      </c>
      <c r="Q73" s="518" t="s">
        <v>571</v>
      </c>
    </row>
    <row r="74" spans="1:17" ht="14.25" x14ac:dyDescent="0.45">
      <c r="A74" s="527"/>
      <c r="B74" s="528"/>
      <c r="C74" s="528"/>
      <c r="D74" s="528"/>
      <c r="E74" s="528"/>
      <c r="F74" s="528"/>
      <c r="G74" s="518"/>
      <c r="H74" s="518"/>
      <c r="I74" s="389"/>
      <c r="J74" s="527"/>
      <c r="K74" s="528"/>
      <c r="L74" s="528"/>
      <c r="M74" s="528"/>
      <c r="N74" s="528"/>
      <c r="O74" s="528"/>
      <c r="P74" s="518"/>
      <c r="Q74" s="518"/>
    </row>
    <row r="75" spans="1:17" ht="14.25" x14ac:dyDescent="0.45">
      <c r="A75" s="527"/>
      <c r="B75" s="528"/>
      <c r="C75" s="528"/>
      <c r="D75" s="528"/>
      <c r="E75" s="528"/>
      <c r="F75" s="528"/>
      <c r="G75" s="518"/>
      <c r="H75" s="518"/>
      <c r="I75" s="389"/>
      <c r="J75" s="527"/>
      <c r="K75" s="528"/>
      <c r="L75" s="528"/>
      <c r="M75" s="528"/>
      <c r="N75" s="528"/>
      <c r="O75" s="528"/>
      <c r="P75" s="518"/>
      <c r="Q75" s="518"/>
    </row>
    <row r="76" spans="1:17" ht="14.25" x14ac:dyDescent="0.45">
      <c r="A76" s="527"/>
      <c r="B76" s="528"/>
      <c r="C76" s="528"/>
      <c r="D76" s="528"/>
      <c r="E76" s="528"/>
      <c r="F76" s="528"/>
      <c r="G76" s="518"/>
      <c r="H76" s="518"/>
      <c r="I76" s="389"/>
      <c r="J76" s="527"/>
      <c r="K76" s="528"/>
      <c r="L76" s="528"/>
      <c r="M76" s="528"/>
      <c r="N76" s="528"/>
      <c r="O76" s="528"/>
      <c r="P76" s="518"/>
      <c r="Q76" s="518"/>
    </row>
    <row r="77" spans="1:17" ht="14.25" x14ac:dyDescent="0.45">
      <c r="A77" s="527"/>
      <c r="B77" s="528"/>
      <c r="C77" s="528"/>
      <c r="D77" s="528"/>
      <c r="E77" s="528"/>
      <c r="F77" s="528"/>
      <c r="G77" s="518"/>
      <c r="H77" s="518"/>
      <c r="I77" s="389"/>
      <c r="J77" s="527"/>
      <c r="K77" s="528"/>
      <c r="L77" s="528"/>
      <c r="M77" s="528"/>
      <c r="N77" s="528"/>
      <c r="O77" s="528"/>
      <c r="P77" s="518"/>
      <c r="Q77" s="518"/>
    </row>
    <row r="78" spans="1:17" ht="14.25" x14ac:dyDescent="0.45">
      <c r="A78" s="527"/>
      <c r="B78" s="528"/>
      <c r="C78" s="528"/>
      <c r="D78" s="528"/>
      <c r="E78" s="528"/>
      <c r="F78" s="528"/>
      <c r="G78" s="518"/>
      <c r="H78" s="518"/>
      <c r="I78" s="389"/>
      <c r="J78" s="527"/>
      <c r="K78" s="528"/>
      <c r="L78" s="528"/>
      <c r="M78" s="528"/>
      <c r="N78" s="528"/>
      <c r="O78" s="528"/>
      <c r="P78" s="518"/>
      <c r="Q78" s="518"/>
    </row>
    <row r="79" spans="1:17" ht="14.65" thickBot="1" x14ac:dyDescent="0.5">
      <c r="A79" s="527"/>
      <c r="B79" s="528"/>
      <c r="C79" s="528"/>
      <c r="D79" s="528"/>
      <c r="E79" s="528"/>
      <c r="F79" s="528"/>
      <c r="G79" s="518"/>
      <c r="H79" s="518"/>
      <c r="I79" s="389"/>
      <c r="J79" s="527"/>
      <c r="K79" s="528"/>
      <c r="L79" s="528"/>
      <c r="M79" s="528"/>
      <c r="N79" s="528"/>
      <c r="O79" s="528"/>
      <c r="P79" s="518"/>
      <c r="Q79" s="518"/>
    </row>
    <row r="80" spans="1:17" ht="13.5" thickTop="1" x14ac:dyDescent="0.4">
      <c r="A80" s="530" t="s">
        <v>479</v>
      </c>
      <c r="B80" s="531">
        <v>185280</v>
      </c>
      <c r="C80" s="531">
        <v>0</v>
      </c>
      <c r="D80" s="531">
        <v>0</v>
      </c>
      <c r="E80" s="531">
        <v>0</v>
      </c>
      <c r="F80" s="531">
        <v>185280</v>
      </c>
      <c r="G80" s="519"/>
      <c r="H80" s="519"/>
      <c r="I80" s="389"/>
      <c r="J80" s="530" t="s">
        <v>479</v>
      </c>
      <c r="K80" s="531">
        <v>177961</v>
      </c>
      <c r="L80" s="531">
        <v>0</v>
      </c>
      <c r="M80" s="531">
        <v>0</v>
      </c>
      <c r="N80" s="531">
        <v>0</v>
      </c>
      <c r="O80" s="531">
        <v>177961</v>
      </c>
      <c r="P80" s="519"/>
      <c r="Q80" s="519"/>
    </row>
    <row r="81" spans="1:17" ht="13.15" x14ac:dyDescent="0.4">
      <c r="A81" s="532"/>
      <c r="B81" s="533"/>
      <c r="C81" s="533"/>
      <c r="D81" s="533"/>
      <c r="E81" s="533"/>
      <c r="F81" s="533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</row>
    <row r="82" spans="1:17" ht="12.75" x14ac:dyDescent="0.35">
      <c r="A82" s="389"/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</row>
    <row r="83" spans="1:17" ht="14.25" x14ac:dyDescent="0.45">
      <c r="A83" s="747" t="s">
        <v>491</v>
      </c>
      <c r="B83" s="747"/>
      <c r="C83" s="747"/>
      <c r="D83" s="747"/>
      <c r="E83" s="747"/>
      <c r="F83" s="747"/>
      <c r="G83" s="747"/>
      <c r="H83" s="747"/>
      <c r="I83" s="389"/>
      <c r="J83" s="747" t="s">
        <v>491</v>
      </c>
      <c r="K83" s="747"/>
      <c r="L83" s="747"/>
      <c r="M83" s="747"/>
      <c r="N83" s="747"/>
      <c r="O83" s="747"/>
      <c r="P83" s="747"/>
      <c r="Q83" s="747"/>
    </row>
    <row r="84" spans="1:17" ht="14.65" thickBot="1" x14ac:dyDescent="0.5">
      <c r="A84" s="512" t="s">
        <v>474</v>
      </c>
      <c r="B84" s="513" t="s">
        <v>475</v>
      </c>
      <c r="C84" s="513" t="s">
        <v>476</v>
      </c>
      <c r="D84" s="513" t="s">
        <v>477</v>
      </c>
      <c r="E84" s="513" t="s">
        <v>478</v>
      </c>
      <c r="F84" s="513" t="s">
        <v>479</v>
      </c>
      <c r="G84" s="513" t="s">
        <v>480</v>
      </c>
      <c r="H84" s="513" t="s">
        <v>481</v>
      </c>
      <c r="I84" s="389"/>
      <c r="J84" s="512" t="s">
        <v>474</v>
      </c>
      <c r="K84" s="513" t="s">
        <v>475</v>
      </c>
      <c r="L84" s="513" t="s">
        <v>476</v>
      </c>
      <c r="M84" s="513" t="s">
        <v>477</v>
      </c>
      <c r="N84" s="513" t="s">
        <v>478</v>
      </c>
      <c r="O84" s="513" t="s">
        <v>479</v>
      </c>
      <c r="P84" s="513" t="s">
        <v>480</v>
      </c>
      <c r="Q84" s="513" t="s">
        <v>481</v>
      </c>
    </row>
    <row r="85" spans="1:17" ht="14.65" thickTop="1" x14ac:dyDescent="0.45">
      <c r="A85" s="527" t="s">
        <v>482</v>
      </c>
      <c r="B85" s="528">
        <v>12812</v>
      </c>
      <c r="C85" s="528">
        <v>0</v>
      </c>
      <c r="D85" s="528">
        <v>0</v>
      </c>
      <c r="E85" s="528">
        <v>0</v>
      </c>
      <c r="F85" s="528">
        <v>12812</v>
      </c>
      <c r="G85" s="518" t="s">
        <v>566</v>
      </c>
      <c r="H85" s="518" t="s">
        <v>567</v>
      </c>
      <c r="I85" s="389"/>
      <c r="J85" s="527" t="s">
        <v>482</v>
      </c>
      <c r="K85" s="528">
        <v>13195</v>
      </c>
      <c r="L85" s="528">
        <v>0</v>
      </c>
      <c r="M85" s="528">
        <v>0</v>
      </c>
      <c r="N85" s="528">
        <v>0</v>
      </c>
      <c r="O85" s="528">
        <v>13195</v>
      </c>
      <c r="P85" s="518" t="s">
        <v>566</v>
      </c>
      <c r="Q85" s="518" t="s">
        <v>567</v>
      </c>
    </row>
    <row r="86" spans="1:17" ht="14.25" x14ac:dyDescent="0.45">
      <c r="A86" s="527" t="s">
        <v>483</v>
      </c>
      <c r="B86" s="528">
        <v>4435</v>
      </c>
      <c r="C86" s="528">
        <v>0</v>
      </c>
      <c r="D86" s="528">
        <v>0</v>
      </c>
      <c r="E86" s="528">
        <v>0</v>
      </c>
      <c r="F86" s="528">
        <v>4435</v>
      </c>
      <c r="G86" s="518" t="s">
        <v>566</v>
      </c>
      <c r="H86" s="518" t="s">
        <v>568</v>
      </c>
      <c r="I86" s="389"/>
      <c r="J86" s="527" t="s">
        <v>483</v>
      </c>
      <c r="K86" s="528">
        <v>4568</v>
      </c>
      <c r="L86" s="528">
        <v>0</v>
      </c>
      <c r="M86" s="528">
        <v>0</v>
      </c>
      <c r="N86" s="528">
        <v>0</v>
      </c>
      <c r="O86" s="528">
        <v>4568</v>
      </c>
      <c r="P86" s="518" t="s">
        <v>566</v>
      </c>
      <c r="Q86" s="518" t="s">
        <v>568</v>
      </c>
    </row>
    <row r="87" spans="1:17" ht="14.25" x14ac:dyDescent="0.45">
      <c r="A87" s="527" t="s">
        <v>484</v>
      </c>
      <c r="B87" s="528">
        <v>0</v>
      </c>
      <c r="C87" s="528">
        <v>0</v>
      </c>
      <c r="D87" s="528">
        <v>0</v>
      </c>
      <c r="E87" s="528">
        <v>0</v>
      </c>
      <c r="F87" s="528">
        <v>0</v>
      </c>
      <c r="G87" s="518" t="s">
        <v>566</v>
      </c>
      <c r="H87" s="518" t="s">
        <v>569</v>
      </c>
      <c r="I87" s="389"/>
      <c r="J87" s="527" t="s">
        <v>484</v>
      </c>
      <c r="K87" s="528">
        <v>0</v>
      </c>
      <c r="L87" s="528">
        <v>0</v>
      </c>
      <c r="M87" s="528">
        <v>0</v>
      </c>
      <c r="N87" s="528">
        <v>0</v>
      </c>
      <c r="O87" s="528">
        <v>0</v>
      </c>
      <c r="P87" s="518" t="s">
        <v>566</v>
      </c>
      <c r="Q87" s="518" t="s">
        <v>569</v>
      </c>
    </row>
    <row r="88" spans="1:17" ht="14.25" x14ac:dyDescent="0.45">
      <c r="A88" s="527" t="s">
        <v>485</v>
      </c>
      <c r="B88" s="528">
        <v>6406</v>
      </c>
      <c r="C88" s="528">
        <v>0</v>
      </c>
      <c r="D88" s="528">
        <v>0</v>
      </c>
      <c r="E88" s="528">
        <v>0</v>
      </c>
      <c r="F88" s="528">
        <v>6406</v>
      </c>
      <c r="G88" s="518" t="s">
        <v>566</v>
      </c>
      <c r="H88" s="518" t="s">
        <v>570</v>
      </c>
      <c r="I88" s="389"/>
      <c r="J88" s="527" t="s">
        <v>485</v>
      </c>
      <c r="K88" s="528">
        <v>6598</v>
      </c>
      <c r="L88" s="528">
        <v>0</v>
      </c>
      <c r="M88" s="528">
        <v>0</v>
      </c>
      <c r="N88" s="528">
        <v>0</v>
      </c>
      <c r="O88" s="528">
        <v>6598</v>
      </c>
      <c r="P88" s="518" t="s">
        <v>566</v>
      </c>
      <c r="Q88" s="518" t="s">
        <v>570</v>
      </c>
    </row>
    <row r="89" spans="1:17" ht="14.25" x14ac:dyDescent="0.45">
      <c r="A89" s="527" t="s">
        <v>486</v>
      </c>
      <c r="B89" s="528">
        <v>0</v>
      </c>
      <c r="C89" s="528">
        <v>0</v>
      </c>
      <c r="D89" s="528">
        <v>0</v>
      </c>
      <c r="E89" s="528">
        <v>0</v>
      </c>
      <c r="F89" s="528">
        <v>0</v>
      </c>
      <c r="G89" s="518" t="s">
        <v>566</v>
      </c>
      <c r="H89" s="518" t="s">
        <v>571</v>
      </c>
      <c r="I89" s="389"/>
      <c r="J89" s="527" t="s">
        <v>486</v>
      </c>
      <c r="K89" s="528">
        <v>0</v>
      </c>
      <c r="L89" s="528">
        <v>0</v>
      </c>
      <c r="M89" s="528">
        <v>0</v>
      </c>
      <c r="N89" s="528">
        <v>0</v>
      </c>
      <c r="O89" s="528">
        <v>0</v>
      </c>
      <c r="P89" s="518" t="s">
        <v>566</v>
      </c>
      <c r="Q89" s="518" t="s">
        <v>571</v>
      </c>
    </row>
    <row r="90" spans="1:17" ht="14.25" x14ac:dyDescent="0.45">
      <c r="A90" s="527"/>
      <c r="B90" s="528"/>
      <c r="C90" s="528"/>
      <c r="D90" s="528"/>
      <c r="E90" s="528"/>
      <c r="F90" s="528"/>
      <c r="G90" s="518"/>
      <c r="H90" s="518"/>
      <c r="I90" s="389"/>
      <c r="J90" s="527"/>
      <c r="K90" s="528"/>
      <c r="L90" s="528"/>
      <c r="M90" s="528"/>
      <c r="N90" s="528"/>
      <c r="O90" s="528"/>
      <c r="P90" s="518"/>
      <c r="Q90" s="518"/>
    </row>
    <row r="91" spans="1:17" ht="14.25" x14ac:dyDescent="0.45">
      <c r="A91" s="527"/>
      <c r="B91" s="528"/>
      <c r="C91" s="528"/>
      <c r="D91" s="528"/>
      <c r="E91" s="528"/>
      <c r="F91" s="528"/>
      <c r="G91" s="518"/>
      <c r="H91" s="518"/>
      <c r="I91" s="389"/>
      <c r="J91" s="527"/>
      <c r="K91" s="528"/>
      <c r="L91" s="528"/>
      <c r="M91" s="528"/>
      <c r="N91" s="528"/>
      <c r="O91" s="528"/>
      <c r="P91" s="518"/>
      <c r="Q91" s="518"/>
    </row>
    <row r="92" spans="1:17" ht="14.25" x14ac:dyDescent="0.45">
      <c r="A92" s="527"/>
      <c r="B92" s="528"/>
      <c r="C92" s="528"/>
      <c r="D92" s="528"/>
      <c r="E92" s="528"/>
      <c r="F92" s="528"/>
      <c r="G92" s="518"/>
      <c r="H92" s="518"/>
      <c r="I92" s="389"/>
      <c r="J92" s="527"/>
      <c r="K92" s="528"/>
      <c r="L92" s="528"/>
      <c r="M92" s="528"/>
      <c r="N92" s="528"/>
      <c r="O92" s="528"/>
      <c r="P92" s="518"/>
      <c r="Q92" s="518"/>
    </row>
    <row r="93" spans="1:17" ht="14.25" x14ac:dyDescent="0.45">
      <c r="A93" s="527"/>
      <c r="B93" s="528"/>
      <c r="C93" s="528"/>
      <c r="D93" s="528"/>
      <c r="E93" s="528"/>
      <c r="F93" s="528"/>
      <c r="G93" s="518"/>
      <c r="H93" s="518"/>
      <c r="I93" s="389"/>
      <c r="J93" s="527"/>
      <c r="K93" s="528"/>
      <c r="L93" s="528"/>
      <c r="M93" s="528"/>
      <c r="N93" s="528"/>
      <c r="O93" s="528"/>
      <c r="P93" s="518"/>
      <c r="Q93" s="518"/>
    </row>
    <row r="94" spans="1:17" ht="14.25" x14ac:dyDescent="0.45">
      <c r="A94" s="527"/>
      <c r="B94" s="528"/>
      <c r="C94" s="528"/>
      <c r="D94" s="528"/>
      <c r="E94" s="528"/>
      <c r="F94" s="528"/>
      <c r="G94" s="518"/>
      <c r="H94" s="518"/>
      <c r="I94" s="389"/>
      <c r="J94" s="527"/>
      <c r="K94" s="528"/>
      <c r="L94" s="528"/>
      <c r="M94" s="528"/>
      <c r="N94" s="528"/>
      <c r="O94" s="528"/>
      <c r="P94" s="518"/>
      <c r="Q94" s="518"/>
    </row>
    <row r="95" spans="1:17" ht="14.65" thickBot="1" x14ac:dyDescent="0.5">
      <c r="A95" s="527"/>
      <c r="B95" s="528"/>
      <c r="C95" s="528"/>
      <c r="D95" s="528"/>
      <c r="E95" s="528"/>
      <c r="F95" s="528"/>
      <c r="G95" s="518"/>
      <c r="H95" s="518"/>
      <c r="I95" s="389"/>
      <c r="J95" s="527"/>
      <c r="K95" s="528"/>
      <c r="L95" s="528"/>
      <c r="M95" s="528"/>
      <c r="N95" s="528"/>
      <c r="O95" s="528"/>
      <c r="P95" s="518"/>
      <c r="Q95" s="518"/>
    </row>
    <row r="96" spans="1:17" ht="13.5" thickTop="1" x14ac:dyDescent="0.4">
      <c r="A96" s="530" t="s">
        <v>479</v>
      </c>
      <c r="B96" s="531">
        <v>23653</v>
      </c>
      <c r="C96" s="531">
        <v>0</v>
      </c>
      <c r="D96" s="531">
        <v>0</v>
      </c>
      <c r="E96" s="531">
        <v>0</v>
      </c>
      <c r="F96" s="531">
        <v>23653</v>
      </c>
      <c r="G96" s="519"/>
      <c r="H96" s="519"/>
      <c r="I96" s="389"/>
      <c r="J96" s="530" t="s">
        <v>479</v>
      </c>
      <c r="K96" s="531">
        <v>24361</v>
      </c>
      <c r="L96" s="531">
        <v>0</v>
      </c>
      <c r="M96" s="531">
        <v>0</v>
      </c>
      <c r="N96" s="531">
        <v>0</v>
      </c>
      <c r="O96" s="531">
        <v>24361</v>
      </c>
      <c r="P96" s="519"/>
      <c r="Q96" s="519"/>
    </row>
    <row r="97" spans="1:17" ht="12.75" x14ac:dyDescent="0.35">
      <c r="A97" s="389"/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  <c r="Q97" s="389"/>
    </row>
    <row r="98" spans="1:17" ht="12.75" x14ac:dyDescent="0.35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ht="14.25" x14ac:dyDescent="0.45">
      <c r="A99" s="747" t="s">
        <v>492</v>
      </c>
      <c r="B99" s="747"/>
      <c r="C99" s="747"/>
      <c r="D99" s="747"/>
      <c r="E99" s="747"/>
      <c r="F99" s="747"/>
      <c r="G99" s="747"/>
      <c r="H99" s="747"/>
      <c r="I99" s="389"/>
      <c r="J99" s="747" t="s">
        <v>492</v>
      </c>
      <c r="K99" s="747"/>
      <c r="L99" s="747"/>
      <c r="M99" s="747"/>
      <c r="N99" s="747"/>
      <c r="O99" s="747"/>
      <c r="P99" s="747"/>
      <c r="Q99" s="747"/>
    </row>
    <row r="100" spans="1:17" ht="14.65" thickBot="1" x14ac:dyDescent="0.5">
      <c r="A100" s="512" t="s">
        <v>474</v>
      </c>
      <c r="B100" s="513" t="s">
        <v>475</v>
      </c>
      <c r="C100" s="513" t="s">
        <v>476</v>
      </c>
      <c r="D100" s="513" t="s">
        <v>477</v>
      </c>
      <c r="E100" s="513" t="s">
        <v>478</v>
      </c>
      <c r="F100" s="513" t="s">
        <v>479</v>
      </c>
      <c r="G100" s="513" t="s">
        <v>480</v>
      </c>
      <c r="H100" s="513" t="s">
        <v>481</v>
      </c>
      <c r="I100" s="389"/>
      <c r="J100" s="512" t="s">
        <v>474</v>
      </c>
      <c r="K100" s="513" t="s">
        <v>475</v>
      </c>
      <c r="L100" s="513" t="s">
        <v>476</v>
      </c>
      <c r="M100" s="513" t="s">
        <v>477</v>
      </c>
      <c r="N100" s="513" t="s">
        <v>478</v>
      </c>
      <c r="O100" s="513" t="s">
        <v>479</v>
      </c>
      <c r="P100" s="513" t="s">
        <v>480</v>
      </c>
      <c r="Q100" s="513" t="s">
        <v>481</v>
      </c>
    </row>
    <row r="101" spans="1:17" ht="14.65" thickTop="1" x14ac:dyDescent="0.45">
      <c r="A101" s="527" t="s">
        <v>482</v>
      </c>
      <c r="B101" s="528">
        <v>109374</v>
      </c>
      <c r="C101" s="528">
        <v>0</v>
      </c>
      <c r="D101" s="528">
        <v>0</v>
      </c>
      <c r="E101" s="528">
        <v>0</v>
      </c>
      <c r="F101" s="528">
        <v>109374</v>
      </c>
      <c r="G101" s="518" t="s">
        <v>566</v>
      </c>
      <c r="H101" s="518" t="s">
        <v>567</v>
      </c>
      <c r="I101" s="389"/>
      <c r="J101" s="527" t="s">
        <v>482</v>
      </c>
      <c r="K101" s="528">
        <v>116732</v>
      </c>
      <c r="L101" s="528">
        <v>0</v>
      </c>
      <c r="M101" s="528">
        <v>0</v>
      </c>
      <c r="N101" s="528">
        <v>0</v>
      </c>
      <c r="O101" s="528">
        <v>116732</v>
      </c>
      <c r="P101" s="518" t="s">
        <v>566</v>
      </c>
      <c r="Q101" s="518" t="s">
        <v>567</v>
      </c>
    </row>
    <row r="102" spans="1:17" ht="14.25" x14ac:dyDescent="0.45">
      <c r="A102" s="527" t="s">
        <v>483</v>
      </c>
      <c r="B102" s="528">
        <v>55934</v>
      </c>
      <c r="C102" s="528">
        <v>0</v>
      </c>
      <c r="D102" s="528">
        <v>0</v>
      </c>
      <c r="E102" s="528">
        <v>0</v>
      </c>
      <c r="F102" s="528">
        <v>55934</v>
      </c>
      <c r="G102" s="518" t="s">
        <v>566</v>
      </c>
      <c r="H102" s="518" t="s">
        <v>568</v>
      </c>
      <c r="I102" s="389"/>
      <c r="J102" s="527" t="s">
        <v>483</v>
      </c>
      <c r="K102" s="528">
        <v>59837</v>
      </c>
      <c r="L102" s="528">
        <v>0</v>
      </c>
      <c r="M102" s="528">
        <v>0</v>
      </c>
      <c r="N102" s="528">
        <v>0</v>
      </c>
      <c r="O102" s="528">
        <v>59837</v>
      </c>
      <c r="P102" s="518" t="s">
        <v>566</v>
      </c>
      <c r="Q102" s="518" t="s">
        <v>568</v>
      </c>
    </row>
    <row r="103" spans="1:17" ht="14.25" x14ac:dyDescent="0.45">
      <c r="A103" s="527" t="s">
        <v>484</v>
      </c>
      <c r="B103" s="528">
        <v>0</v>
      </c>
      <c r="C103" s="528">
        <v>0</v>
      </c>
      <c r="D103" s="528">
        <v>0</v>
      </c>
      <c r="E103" s="528">
        <v>0</v>
      </c>
      <c r="F103" s="528">
        <v>0</v>
      </c>
      <c r="G103" s="518" t="s">
        <v>566</v>
      </c>
      <c r="H103" s="518" t="s">
        <v>569</v>
      </c>
      <c r="I103" s="389"/>
      <c r="J103" s="527" t="s">
        <v>484</v>
      </c>
      <c r="K103" s="528">
        <v>0</v>
      </c>
      <c r="L103" s="528">
        <v>0</v>
      </c>
      <c r="M103" s="528">
        <v>0</v>
      </c>
      <c r="N103" s="528">
        <v>0</v>
      </c>
      <c r="O103" s="528">
        <v>0</v>
      </c>
      <c r="P103" s="518" t="s">
        <v>566</v>
      </c>
      <c r="Q103" s="518" t="s">
        <v>569</v>
      </c>
    </row>
    <row r="104" spans="1:17" ht="14.25" x14ac:dyDescent="0.45">
      <c r="A104" s="527" t="s">
        <v>485</v>
      </c>
      <c r="B104" s="528">
        <v>79103</v>
      </c>
      <c r="C104" s="528">
        <v>0</v>
      </c>
      <c r="D104" s="528">
        <v>0</v>
      </c>
      <c r="E104" s="528">
        <v>0</v>
      </c>
      <c r="F104" s="528">
        <v>79103</v>
      </c>
      <c r="G104" s="518" t="s">
        <v>566</v>
      </c>
      <c r="H104" s="518" t="s">
        <v>570</v>
      </c>
      <c r="I104" s="389"/>
      <c r="J104" s="527" t="s">
        <v>485</v>
      </c>
      <c r="K104" s="528">
        <v>84614</v>
      </c>
      <c r="L104" s="528">
        <v>0</v>
      </c>
      <c r="M104" s="528">
        <v>0</v>
      </c>
      <c r="N104" s="528">
        <v>0</v>
      </c>
      <c r="O104" s="528">
        <v>84614</v>
      </c>
      <c r="P104" s="518" t="s">
        <v>566</v>
      </c>
      <c r="Q104" s="518" t="s">
        <v>570</v>
      </c>
    </row>
    <row r="105" spans="1:17" ht="14.25" x14ac:dyDescent="0.45">
      <c r="A105" s="527" t="s">
        <v>486</v>
      </c>
      <c r="B105" s="528">
        <v>0</v>
      </c>
      <c r="C105" s="528">
        <v>0</v>
      </c>
      <c r="D105" s="528">
        <v>0</v>
      </c>
      <c r="E105" s="528">
        <v>0</v>
      </c>
      <c r="F105" s="528">
        <v>0</v>
      </c>
      <c r="G105" s="518" t="s">
        <v>566</v>
      </c>
      <c r="H105" s="518" t="s">
        <v>571</v>
      </c>
      <c r="I105" s="389"/>
      <c r="J105" s="527" t="s">
        <v>486</v>
      </c>
      <c r="K105" s="528">
        <v>0</v>
      </c>
      <c r="L105" s="528">
        <v>0</v>
      </c>
      <c r="M105" s="528">
        <v>0</v>
      </c>
      <c r="N105" s="528">
        <v>0</v>
      </c>
      <c r="O105" s="528">
        <v>0</v>
      </c>
      <c r="P105" s="518" t="s">
        <v>566</v>
      </c>
      <c r="Q105" s="518" t="s">
        <v>571</v>
      </c>
    </row>
    <row r="106" spans="1:17" ht="14.25" x14ac:dyDescent="0.45">
      <c r="A106" s="527"/>
      <c r="B106" s="528"/>
      <c r="C106" s="528"/>
      <c r="D106" s="528"/>
      <c r="E106" s="528"/>
      <c r="F106" s="528"/>
      <c r="G106" s="518"/>
      <c r="H106" s="518"/>
      <c r="I106" s="389"/>
      <c r="J106" s="527"/>
      <c r="K106" s="528"/>
      <c r="L106" s="528"/>
      <c r="M106" s="528"/>
      <c r="N106" s="528"/>
      <c r="O106" s="528"/>
      <c r="P106" s="518"/>
      <c r="Q106" s="518"/>
    </row>
    <row r="107" spans="1:17" ht="14.25" x14ac:dyDescent="0.45">
      <c r="A107" s="527"/>
      <c r="B107" s="528"/>
      <c r="C107" s="528"/>
      <c r="D107" s="528"/>
      <c r="E107" s="528"/>
      <c r="F107" s="528"/>
      <c r="G107" s="518"/>
      <c r="H107" s="518"/>
      <c r="I107" s="389"/>
      <c r="J107" s="527"/>
      <c r="K107" s="528"/>
      <c r="L107" s="528"/>
      <c r="M107" s="528"/>
      <c r="N107" s="528"/>
      <c r="O107" s="528"/>
      <c r="P107" s="518"/>
      <c r="Q107" s="518"/>
    </row>
    <row r="108" spans="1:17" ht="14.25" x14ac:dyDescent="0.45">
      <c r="A108" s="527"/>
      <c r="B108" s="528"/>
      <c r="C108" s="528"/>
      <c r="D108" s="528"/>
      <c r="E108" s="528"/>
      <c r="F108" s="528"/>
      <c r="G108" s="518"/>
      <c r="H108" s="518"/>
      <c r="I108" s="389"/>
      <c r="J108" s="527"/>
      <c r="K108" s="528"/>
      <c r="L108" s="528"/>
      <c r="M108" s="528"/>
      <c r="N108" s="528"/>
      <c r="O108" s="528"/>
      <c r="P108" s="518"/>
      <c r="Q108" s="518"/>
    </row>
    <row r="109" spans="1:17" ht="14.25" x14ac:dyDescent="0.45">
      <c r="A109" s="527"/>
      <c r="B109" s="528"/>
      <c r="C109" s="528"/>
      <c r="D109" s="528"/>
      <c r="E109" s="528"/>
      <c r="F109" s="528"/>
      <c r="G109" s="518"/>
      <c r="H109" s="518"/>
      <c r="I109" s="389"/>
      <c r="J109" s="527"/>
      <c r="K109" s="528"/>
      <c r="L109" s="528"/>
      <c r="M109" s="528"/>
      <c r="N109" s="528"/>
      <c r="O109" s="528"/>
      <c r="P109" s="518"/>
      <c r="Q109" s="518"/>
    </row>
    <row r="110" spans="1:17" ht="14.25" x14ac:dyDescent="0.45">
      <c r="A110" s="527"/>
      <c r="B110" s="528"/>
      <c r="C110" s="528"/>
      <c r="D110" s="528"/>
      <c r="E110" s="528"/>
      <c r="F110" s="528"/>
      <c r="G110" s="518"/>
      <c r="H110" s="518"/>
      <c r="I110" s="389"/>
      <c r="J110" s="527"/>
      <c r="K110" s="528"/>
      <c r="L110" s="528"/>
      <c r="M110" s="528"/>
      <c r="N110" s="528"/>
      <c r="O110" s="528"/>
      <c r="P110" s="518"/>
      <c r="Q110" s="518"/>
    </row>
    <row r="111" spans="1:17" ht="14.65" thickBot="1" x14ac:dyDescent="0.5">
      <c r="A111" s="527"/>
      <c r="B111" s="528"/>
      <c r="C111" s="528"/>
      <c r="D111" s="528"/>
      <c r="E111" s="528"/>
      <c r="F111" s="528"/>
      <c r="G111" s="518"/>
      <c r="H111" s="518"/>
      <c r="I111" s="389"/>
      <c r="J111" s="527"/>
      <c r="K111" s="528"/>
      <c r="L111" s="528"/>
      <c r="M111" s="528"/>
      <c r="N111" s="528"/>
      <c r="O111" s="528"/>
      <c r="P111" s="518"/>
      <c r="Q111" s="518"/>
    </row>
    <row r="112" spans="1:17" ht="13.5" thickTop="1" x14ac:dyDescent="0.4">
      <c r="A112" s="530" t="s">
        <v>479</v>
      </c>
      <c r="B112" s="531">
        <v>244411</v>
      </c>
      <c r="C112" s="531">
        <v>0</v>
      </c>
      <c r="D112" s="531">
        <v>0</v>
      </c>
      <c r="E112" s="531">
        <v>0</v>
      </c>
      <c r="F112" s="531">
        <v>244411</v>
      </c>
      <c r="G112" s="519"/>
      <c r="H112" s="519"/>
      <c r="I112" s="389"/>
      <c r="J112" s="530" t="s">
        <v>479</v>
      </c>
      <c r="K112" s="531">
        <v>261183</v>
      </c>
      <c r="L112" s="531">
        <v>0</v>
      </c>
      <c r="M112" s="531">
        <v>0</v>
      </c>
      <c r="N112" s="531">
        <v>0</v>
      </c>
      <c r="O112" s="531">
        <v>261183</v>
      </c>
      <c r="P112" s="519"/>
      <c r="Q112" s="519"/>
    </row>
    <row r="113" spans="1:17" ht="12.75" x14ac:dyDescent="0.35">
      <c r="A113" s="389"/>
      <c r="B113" s="389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</row>
    <row r="114" spans="1:17" ht="12.75" x14ac:dyDescent="0.35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</row>
    <row r="115" spans="1:17" ht="14.25" x14ac:dyDescent="0.45">
      <c r="A115" s="747" t="s">
        <v>493</v>
      </c>
      <c r="B115" s="747"/>
      <c r="C115" s="747"/>
      <c r="D115" s="747"/>
      <c r="E115" s="747"/>
      <c r="F115" s="747"/>
      <c r="G115" s="747"/>
      <c r="H115" s="747"/>
      <c r="I115" s="389"/>
      <c r="J115" s="747" t="s">
        <v>493</v>
      </c>
      <c r="K115" s="747"/>
      <c r="L115" s="747"/>
      <c r="M115" s="747"/>
      <c r="N115" s="747"/>
      <c r="O115" s="747"/>
      <c r="P115" s="747"/>
      <c r="Q115" s="747"/>
    </row>
    <row r="116" spans="1:17" ht="14.65" thickBot="1" x14ac:dyDescent="0.5">
      <c r="A116" s="512" t="s">
        <v>474</v>
      </c>
      <c r="B116" s="513" t="s">
        <v>475</v>
      </c>
      <c r="C116" s="513" t="s">
        <v>476</v>
      </c>
      <c r="D116" s="513" t="s">
        <v>477</v>
      </c>
      <c r="E116" s="513" t="s">
        <v>478</v>
      </c>
      <c r="F116" s="513" t="s">
        <v>479</v>
      </c>
      <c r="G116" s="513" t="s">
        <v>480</v>
      </c>
      <c r="H116" s="513" t="s">
        <v>481</v>
      </c>
      <c r="I116" s="389"/>
      <c r="J116" s="512" t="s">
        <v>474</v>
      </c>
      <c r="K116" s="513" t="s">
        <v>475</v>
      </c>
      <c r="L116" s="513" t="s">
        <v>476</v>
      </c>
      <c r="M116" s="513" t="s">
        <v>477</v>
      </c>
      <c r="N116" s="513" t="s">
        <v>478</v>
      </c>
      <c r="O116" s="513" t="s">
        <v>479</v>
      </c>
      <c r="P116" s="513" t="s">
        <v>480</v>
      </c>
      <c r="Q116" s="513" t="s">
        <v>481</v>
      </c>
    </row>
    <row r="117" spans="1:17" ht="14.65" thickTop="1" x14ac:dyDescent="0.45">
      <c r="A117" s="527" t="s">
        <v>482</v>
      </c>
      <c r="B117" s="528">
        <v>0</v>
      </c>
      <c r="C117" s="528">
        <v>0</v>
      </c>
      <c r="D117" s="528">
        <v>0</v>
      </c>
      <c r="E117" s="528">
        <v>0</v>
      </c>
      <c r="F117" s="528">
        <v>0</v>
      </c>
      <c r="G117" s="518" t="s">
        <v>566</v>
      </c>
      <c r="H117" s="518" t="s">
        <v>567</v>
      </c>
      <c r="I117" s="389"/>
      <c r="J117" s="527" t="s">
        <v>482</v>
      </c>
      <c r="K117" s="528">
        <v>0</v>
      </c>
      <c r="L117" s="528">
        <v>0</v>
      </c>
      <c r="M117" s="528">
        <v>0</v>
      </c>
      <c r="N117" s="528">
        <v>0</v>
      </c>
      <c r="O117" s="528">
        <v>0</v>
      </c>
      <c r="P117" s="518" t="s">
        <v>566</v>
      </c>
      <c r="Q117" s="518" t="s">
        <v>567</v>
      </c>
    </row>
    <row r="118" spans="1:17" ht="14.25" x14ac:dyDescent="0.45">
      <c r="A118" s="527" t="s">
        <v>483</v>
      </c>
      <c r="B118" s="528">
        <v>0</v>
      </c>
      <c r="C118" s="528">
        <v>0</v>
      </c>
      <c r="D118" s="528">
        <v>0</v>
      </c>
      <c r="E118" s="528">
        <v>0</v>
      </c>
      <c r="F118" s="528">
        <v>0</v>
      </c>
      <c r="G118" s="518" t="s">
        <v>566</v>
      </c>
      <c r="H118" s="518" t="s">
        <v>568</v>
      </c>
      <c r="I118" s="389"/>
      <c r="J118" s="527" t="s">
        <v>483</v>
      </c>
      <c r="K118" s="528">
        <v>0</v>
      </c>
      <c r="L118" s="528">
        <v>0</v>
      </c>
      <c r="M118" s="528">
        <v>0</v>
      </c>
      <c r="N118" s="528">
        <v>0</v>
      </c>
      <c r="O118" s="528">
        <v>0</v>
      </c>
      <c r="P118" s="518" t="s">
        <v>566</v>
      </c>
      <c r="Q118" s="518" t="s">
        <v>568</v>
      </c>
    </row>
    <row r="119" spans="1:17" ht="14.25" x14ac:dyDescent="0.45">
      <c r="A119" s="527" t="s">
        <v>484</v>
      </c>
      <c r="B119" s="528">
        <v>0</v>
      </c>
      <c r="C119" s="528">
        <v>0</v>
      </c>
      <c r="D119" s="528">
        <v>0</v>
      </c>
      <c r="E119" s="528">
        <v>0</v>
      </c>
      <c r="F119" s="528">
        <v>0</v>
      </c>
      <c r="G119" s="518" t="s">
        <v>566</v>
      </c>
      <c r="H119" s="518" t="s">
        <v>569</v>
      </c>
      <c r="I119" s="389"/>
      <c r="J119" s="527" t="s">
        <v>484</v>
      </c>
      <c r="K119" s="528">
        <v>0</v>
      </c>
      <c r="L119" s="528">
        <v>0</v>
      </c>
      <c r="M119" s="528">
        <v>0</v>
      </c>
      <c r="N119" s="528">
        <v>0</v>
      </c>
      <c r="O119" s="528">
        <v>0</v>
      </c>
      <c r="P119" s="518" t="s">
        <v>566</v>
      </c>
      <c r="Q119" s="518" t="s">
        <v>569</v>
      </c>
    </row>
    <row r="120" spans="1:17" ht="14.25" x14ac:dyDescent="0.45">
      <c r="A120" s="527" t="s">
        <v>485</v>
      </c>
      <c r="B120" s="528">
        <v>0</v>
      </c>
      <c r="C120" s="528">
        <v>0</v>
      </c>
      <c r="D120" s="528">
        <v>0</v>
      </c>
      <c r="E120" s="528">
        <v>0</v>
      </c>
      <c r="F120" s="528">
        <v>0</v>
      </c>
      <c r="G120" s="518" t="s">
        <v>566</v>
      </c>
      <c r="H120" s="518" t="s">
        <v>570</v>
      </c>
      <c r="I120" s="389"/>
      <c r="J120" s="527" t="s">
        <v>485</v>
      </c>
      <c r="K120" s="528">
        <v>0</v>
      </c>
      <c r="L120" s="528">
        <v>0</v>
      </c>
      <c r="M120" s="528">
        <v>0</v>
      </c>
      <c r="N120" s="528">
        <v>0</v>
      </c>
      <c r="O120" s="528">
        <v>0</v>
      </c>
      <c r="P120" s="518" t="s">
        <v>566</v>
      </c>
      <c r="Q120" s="518" t="s">
        <v>570</v>
      </c>
    </row>
    <row r="121" spans="1:17" ht="14.25" x14ac:dyDescent="0.45">
      <c r="A121" s="527" t="s">
        <v>486</v>
      </c>
      <c r="B121" s="528">
        <v>0</v>
      </c>
      <c r="C121" s="528">
        <v>0</v>
      </c>
      <c r="D121" s="528">
        <v>0</v>
      </c>
      <c r="E121" s="528">
        <v>0</v>
      </c>
      <c r="F121" s="528">
        <v>0</v>
      </c>
      <c r="G121" s="518" t="s">
        <v>566</v>
      </c>
      <c r="H121" s="518" t="s">
        <v>571</v>
      </c>
      <c r="I121" s="389"/>
      <c r="J121" s="527" t="s">
        <v>486</v>
      </c>
      <c r="K121" s="528">
        <v>0</v>
      </c>
      <c r="L121" s="528">
        <v>0</v>
      </c>
      <c r="M121" s="528">
        <v>0</v>
      </c>
      <c r="N121" s="528">
        <v>0</v>
      </c>
      <c r="O121" s="528">
        <v>0</v>
      </c>
      <c r="P121" s="518" t="s">
        <v>566</v>
      </c>
      <c r="Q121" s="518" t="s">
        <v>571</v>
      </c>
    </row>
    <row r="122" spans="1:17" ht="14.25" x14ac:dyDescent="0.45">
      <c r="A122" s="527"/>
      <c r="B122" s="528"/>
      <c r="C122" s="528"/>
      <c r="D122" s="528"/>
      <c r="E122" s="528"/>
      <c r="F122" s="528"/>
      <c r="G122" s="518"/>
      <c r="H122" s="518"/>
      <c r="I122" s="389"/>
      <c r="J122" s="527"/>
      <c r="K122" s="528"/>
      <c r="L122" s="528"/>
      <c r="M122" s="528"/>
      <c r="N122" s="528"/>
      <c r="O122" s="528"/>
      <c r="P122" s="518"/>
      <c r="Q122" s="518"/>
    </row>
    <row r="123" spans="1:17" ht="14.25" x14ac:dyDescent="0.45">
      <c r="A123" s="527"/>
      <c r="B123" s="528"/>
      <c r="C123" s="528"/>
      <c r="D123" s="528"/>
      <c r="E123" s="528"/>
      <c r="F123" s="528"/>
      <c r="G123" s="518"/>
      <c r="H123" s="518"/>
      <c r="I123" s="389"/>
      <c r="J123" s="527"/>
      <c r="K123" s="528"/>
      <c r="L123" s="528"/>
      <c r="M123" s="528"/>
      <c r="N123" s="528"/>
      <c r="O123" s="528"/>
      <c r="P123" s="518"/>
      <c r="Q123" s="518"/>
    </row>
    <row r="124" spans="1:17" ht="14.25" x14ac:dyDescent="0.45">
      <c r="A124" s="527"/>
      <c r="B124" s="528"/>
      <c r="C124" s="528"/>
      <c r="D124" s="528"/>
      <c r="E124" s="528"/>
      <c r="F124" s="528"/>
      <c r="G124" s="518"/>
      <c r="H124" s="518"/>
      <c r="I124" s="389"/>
      <c r="J124" s="527"/>
      <c r="K124" s="528"/>
      <c r="L124" s="528"/>
      <c r="M124" s="528"/>
      <c r="N124" s="528"/>
      <c r="O124" s="528"/>
      <c r="P124" s="518"/>
      <c r="Q124" s="518"/>
    </row>
    <row r="125" spans="1:17" ht="14.25" x14ac:dyDescent="0.45">
      <c r="A125" s="527"/>
      <c r="B125" s="528"/>
      <c r="C125" s="528"/>
      <c r="D125" s="528"/>
      <c r="E125" s="528"/>
      <c r="F125" s="528"/>
      <c r="G125" s="518"/>
      <c r="H125" s="518"/>
      <c r="I125" s="389"/>
      <c r="J125" s="527"/>
      <c r="K125" s="528"/>
      <c r="L125" s="528"/>
      <c r="M125" s="528"/>
      <c r="N125" s="528"/>
      <c r="O125" s="528"/>
      <c r="P125" s="518"/>
      <c r="Q125" s="518"/>
    </row>
    <row r="126" spans="1:17" ht="14.25" x14ac:dyDescent="0.45">
      <c r="A126" s="527"/>
      <c r="B126" s="528"/>
      <c r="C126" s="528"/>
      <c r="D126" s="528"/>
      <c r="E126" s="528"/>
      <c r="F126" s="528"/>
      <c r="G126" s="518"/>
      <c r="H126" s="518"/>
      <c r="I126" s="389"/>
      <c r="J126" s="527"/>
      <c r="K126" s="528"/>
      <c r="L126" s="528"/>
      <c r="M126" s="528"/>
      <c r="N126" s="528"/>
      <c r="O126" s="528"/>
      <c r="P126" s="518"/>
      <c r="Q126" s="518"/>
    </row>
    <row r="127" spans="1:17" ht="14.65" thickBot="1" x14ac:dyDescent="0.5">
      <c r="A127" s="527"/>
      <c r="B127" s="528"/>
      <c r="C127" s="528"/>
      <c r="D127" s="528"/>
      <c r="E127" s="528"/>
      <c r="F127" s="528"/>
      <c r="G127" s="518"/>
      <c r="H127" s="518"/>
      <c r="I127" s="389"/>
      <c r="J127" s="527"/>
      <c r="K127" s="528"/>
      <c r="L127" s="528"/>
      <c r="M127" s="528"/>
      <c r="N127" s="528"/>
      <c r="O127" s="528"/>
      <c r="P127" s="518"/>
      <c r="Q127" s="518"/>
    </row>
    <row r="128" spans="1:17" ht="13.5" thickTop="1" x14ac:dyDescent="0.4">
      <c r="A128" s="530" t="s">
        <v>479</v>
      </c>
      <c r="B128" s="531">
        <v>0</v>
      </c>
      <c r="C128" s="531">
        <v>0</v>
      </c>
      <c r="D128" s="531">
        <v>0</v>
      </c>
      <c r="E128" s="531">
        <v>0</v>
      </c>
      <c r="F128" s="531">
        <v>0</v>
      </c>
      <c r="G128" s="519"/>
      <c r="H128" s="519"/>
      <c r="I128" s="389"/>
      <c r="J128" s="530" t="s">
        <v>479</v>
      </c>
      <c r="K128" s="531">
        <v>0</v>
      </c>
      <c r="L128" s="531">
        <v>0</v>
      </c>
      <c r="M128" s="531">
        <v>0</v>
      </c>
      <c r="N128" s="531">
        <v>0</v>
      </c>
      <c r="O128" s="531">
        <v>0</v>
      </c>
      <c r="P128" s="519"/>
      <c r="Q128" s="519"/>
    </row>
    <row r="129" spans="1:17" ht="13.15" x14ac:dyDescent="0.4">
      <c r="A129" s="532"/>
      <c r="B129" s="533"/>
      <c r="C129" s="533"/>
      <c r="D129" s="533"/>
      <c r="E129" s="533"/>
      <c r="F129" s="533"/>
      <c r="G129" s="389"/>
      <c r="H129" s="389"/>
      <c r="I129" s="389"/>
      <c r="J129" s="532"/>
      <c r="K129" s="533"/>
      <c r="L129" s="533"/>
      <c r="M129" s="533"/>
      <c r="N129" s="533"/>
      <c r="O129" s="533"/>
      <c r="P129" s="389"/>
      <c r="Q129" s="389"/>
    </row>
    <row r="130" spans="1:17" ht="13.15" x14ac:dyDescent="0.4">
      <c r="A130" s="532"/>
      <c r="B130" s="533"/>
      <c r="C130" s="533"/>
      <c r="D130" s="533"/>
      <c r="E130" s="533"/>
      <c r="F130" s="533"/>
      <c r="G130" s="389"/>
      <c r="H130" s="389"/>
      <c r="I130" s="389"/>
      <c r="J130" s="532"/>
      <c r="K130" s="533"/>
      <c r="L130" s="533"/>
      <c r="M130" s="533"/>
      <c r="N130" s="533"/>
      <c r="O130" s="533"/>
      <c r="P130" s="389"/>
      <c r="Q130" s="389"/>
    </row>
    <row r="131" spans="1:17" ht="14.25" x14ac:dyDescent="0.45">
      <c r="A131" s="747" t="s">
        <v>494</v>
      </c>
      <c r="B131" s="747"/>
      <c r="C131" s="747"/>
      <c r="D131" s="747"/>
      <c r="E131" s="747"/>
      <c r="F131" s="747"/>
      <c r="G131" s="747"/>
      <c r="H131" s="747"/>
      <c r="I131" s="389"/>
      <c r="J131" s="747" t="s">
        <v>494</v>
      </c>
      <c r="K131" s="747"/>
      <c r="L131" s="747"/>
      <c r="M131" s="747"/>
      <c r="N131" s="747"/>
      <c r="O131" s="747"/>
      <c r="P131" s="747"/>
      <c r="Q131" s="747"/>
    </row>
    <row r="132" spans="1:17" ht="14.65" thickBot="1" x14ac:dyDescent="0.5">
      <c r="A132" s="512" t="s">
        <v>474</v>
      </c>
      <c r="B132" s="513" t="s">
        <v>475</v>
      </c>
      <c r="C132" s="513" t="s">
        <v>476</v>
      </c>
      <c r="D132" s="513" t="s">
        <v>477</v>
      </c>
      <c r="E132" s="513" t="s">
        <v>478</v>
      </c>
      <c r="F132" s="513" t="s">
        <v>479</v>
      </c>
      <c r="G132" s="513" t="s">
        <v>480</v>
      </c>
      <c r="H132" s="513" t="s">
        <v>481</v>
      </c>
      <c r="I132" s="389"/>
      <c r="J132" s="512" t="s">
        <v>474</v>
      </c>
      <c r="K132" s="513" t="s">
        <v>475</v>
      </c>
      <c r="L132" s="513" t="s">
        <v>476</v>
      </c>
      <c r="M132" s="513" t="s">
        <v>477</v>
      </c>
      <c r="N132" s="513" t="s">
        <v>478</v>
      </c>
      <c r="O132" s="513" t="s">
        <v>479</v>
      </c>
      <c r="P132" s="513" t="s">
        <v>480</v>
      </c>
      <c r="Q132" s="513" t="s">
        <v>481</v>
      </c>
    </row>
    <row r="133" spans="1:17" ht="14.65" thickTop="1" x14ac:dyDescent="0.45">
      <c r="A133" s="527" t="s">
        <v>482</v>
      </c>
      <c r="B133" s="528">
        <v>1567</v>
      </c>
      <c r="C133" s="528">
        <v>0</v>
      </c>
      <c r="D133" s="528">
        <v>0</v>
      </c>
      <c r="E133" s="528">
        <v>0</v>
      </c>
      <c r="F133" s="528">
        <v>1567</v>
      </c>
      <c r="G133" s="518" t="s">
        <v>566</v>
      </c>
      <c r="H133" s="518" t="s">
        <v>567</v>
      </c>
      <c r="I133" s="389"/>
      <c r="J133" s="527" t="s">
        <v>482</v>
      </c>
      <c r="K133" s="528">
        <v>1567</v>
      </c>
      <c r="L133" s="528">
        <v>0</v>
      </c>
      <c r="M133" s="528">
        <v>0</v>
      </c>
      <c r="N133" s="528">
        <v>0</v>
      </c>
      <c r="O133" s="528">
        <v>1567</v>
      </c>
      <c r="P133" s="518" t="s">
        <v>566</v>
      </c>
      <c r="Q133" s="518" t="s">
        <v>567</v>
      </c>
    </row>
    <row r="134" spans="1:17" ht="14.25" x14ac:dyDescent="0.45">
      <c r="A134" s="527" t="s">
        <v>483</v>
      </c>
      <c r="B134" s="528">
        <v>644</v>
      </c>
      <c r="C134" s="528">
        <v>0</v>
      </c>
      <c r="D134" s="528">
        <v>0</v>
      </c>
      <c r="E134" s="528">
        <v>0</v>
      </c>
      <c r="F134" s="528">
        <v>644</v>
      </c>
      <c r="G134" s="518" t="s">
        <v>566</v>
      </c>
      <c r="H134" s="518" t="s">
        <v>568</v>
      </c>
      <c r="I134" s="389"/>
      <c r="J134" s="527" t="s">
        <v>483</v>
      </c>
      <c r="K134" s="528">
        <v>644</v>
      </c>
      <c r="L134" s="528">
        <v>0</v>
      </c>
      <c r="M134" s="528">
        <v>0</v>
      </c>
      <c r="N134" s="528">
        <v>0</v>
      </c>
      <c r="O134" s="528">
        <v>644</v>
      </c>
      <c r="P134" s="518" t="s">
        <v>566</v>
      </c>
      <c r="Q134" s="518" t="s">
        <v>568</v>
      </c>
    </row>
    <row r="135" spans="1:17" ht="14.25" x14ac:dyDescent="0.45">
      <c r="A135" s="527" t="s">
        <v>484</v>
      </c>
      <c r="B135" s="528">
        <v>0</v>
      </c>
      <c r="C135" s="528">
        <v>0</v>
      </c>
      <c r="D135" s="528">
        <v>0</v>
      </c>
      <c r="E135" s="528">
        <v>0</v>
      </c>
      <c r="F135" s="528">
        <v>0</v>
      </c>
      <c r="G135" s="518" t="s">
        <v>566</v>
      </c>
      <c r="H135" s="518" t="s">
        <v>569</v>
      </c>
      <c r="I135" s="389"/>
      <c r="J135" s="527" t="s">
        <v>484</v>
      </c>
      <c r="K135" s="528">
        <v>0</v>
      </c>
      <c r="L135" s="528">
        <v>0</v>
      </c>
      <c r="M135" s="528">
        <v>0</v>
      </c>
      <c r="N135" s="528">
        <v>0</v>
      </c>
      <c r="O135" s="528">
        <v>0</v>
      </c>
      <c r="P135" s="518" t="s">
        <v>566</v>
      </c>
      <c r="Q135" s="518" t="s">
        <v>569</v>
      </c>
    </row>
    <row r="136" spans="1:17" ht="14.25" x14ac:dyDescent="0.45">
      <c r="A136" s="527" t="s">
        <v>485</v>
      </c>
      <c r="B136" s="529">
        <v>920</v>
      </c>
      <c r="C136" s="529">
        <v>0</v>
      </c>
      <c r="D136" s="529">
        <v>0</v>
      </c>
      <c r="E136" s="529">
        <v>0</v>
      </c>
      <c r="F136" s="528">
        <v>920</v>
      </c>
      <c r="G136" s="518" t="s">
        <v>566</v>
      </c>
      <c r="H136" s="518" t="s">
        <v>570</v>
      </c>
      <c r="I136" s="389"/>
      <c r="J136" s="527" t="s">
        <v>485</v>
      </c>
      <c r="K136" s="529">
        <v>920</v>
      </c>
      <c r="L136" s="529">
        <v>0</v>
      </c>
      <c r="M136" s="529">
        <v>0</v>
      </c>
      <c r="N136" s="529">
        <v>0</v>
      </c>
      <c r="O136" s="528">
        <v>920</v>
      </c>
      <c r="P136" s="518" t="s">
        <v>566</v>
      </c>
      <c r="Q136" s="518" t="s">
        <v>570</v>
      </c>
    </row>
    <row r="137" spans="1:17" ht="14.25" x14ac:dyDescent="0.45">
      <c r="A137" s="527" t="s">
        <v>486</v>
      </c>
      <c r="B137" s="529">
        <v>0</v>
      </c>
      <c r="C137" s="529">
        <v>0</v>
      </c>
      <c r="D137" s="529">
        <v>0</v>
      </c>
      <c r="E137" s="529">
        <v>0</v>
      </c>
      <c r="F137" s="528">
        <v>0</v>
      </c>
      <c r="G137" s="518" t="s">
        <v>566</v>
      </c>
      <c r="H137" s="518" t="s">
        <v>571</v>
      </c>
      <c r="I137" s="389"/>
      <c r="J137" s="527" t="s">
        <v>486</v>
      </c>
      <c r="K137" s="529">
        <v>0</v>
      </c>
      <c r="L137" s="529">
        <v>0</v>
      </c>
      <c r="M137" s="529">
        <v>0</v>
      </c>
      <c r="N137" s="529">
        <v>0</v>
      </c>
      <c r="O137" s="528">
        <v>0</v>
      </c>
      <c r="P137" s="518" t="s">
        <v>566</v>
      </c>
      <c r="Q137" s="518" t="s">
        <v>571</v>
      </c>
    </row>
    <row r="138" spans="1:17" ht="14.25" x14ac:dyDescent="0.45">
      <c r="A138" s="527"/>
      <c r="B138" s="529"/>
      <c r="C138" s="529"/>
      <c r="D138" s="529"/>
      <c r="E138" s="529"/>
      <c r="F138" s="528"/>
      <c r="G138" s="518"/>
      <c r="H138" s="518"/>
      <c r="I138" s="389"/>
      <c r="J138" s="527"/>
      <c r="K138" s="529"/>
      <c r="L138" s="529"/>
      <c r="M138" s="529"/>
      <c r="N138" s="529"/>
      <c r="O138" s="528"/>
      <c r="P138" s="518"/>
      <c r="Q138" s="518"/>
    </row>
    <row r="139" spans="1:17" ht="14.25" x14ac:dyDescent="0.45">
      <c r="A139" s="527"/>
      <c r="B139" s="529"/>
      <c r="C139" s="529"/>
      <c r="D139" s="529"/>
      <c r="E139" s="529"/>
      <c r="F139" s="528"/>
      <c r="G139" s="518"/>
      <c r="H139" s="518"/>
      <c r="I139" s="389"/>
      <c r="J139" s="527"/>
      <c r="K139" s="529"/>
      <c r="L139" s="529"/>
      <c r="M139" s="529"/>
      <c r="N139" s="529"/>
      <c r="O139" s="528"/>
      <c r="P139" s="518"/>
      <c r="Q139" s="518"/>
    </row>
    <row r="140" spans="1:17" ht="14.25" x14ac:dyDescent="0.45">
      <c r="A140" s="527"/>
      <c r="B140" s="528"/>
      <c r="C140" s="528"/>
      <c r="D140" s="528"/>
      <c r="E140" s="528"/>
      <c r="F140" s="528"/>
      <c r="G140" s="518"/>
      <c r="H140" s="518"/>
      <c r="I140" s="389"/>
      <c r="J140" s="527"/>
      <c r="K140" s="528"/>
      <c r="L140" s="528"/>
      <c r="M140" s="528"/>
      <c r="N140" s="528"/>
      <c r="O140" s="528"/>
      <c r="P140" s="518"/>
      <c r="Q140" s="518"/>
    </row>
    <row r="141" spans="1:17" ht="14.25" x14ac:dyDescent="0.45">
      <c r="A141" s="527"/>
      <c r="B141" s="528"/>
      <c r="C141" s="528"/>
      <c r="D141" s="528"/>
      <c r="E141" s="528"/>
      <c r="F141" s="528"/>
      <c r="G141" s="518"/>
      <c r="H141" s="518"/>
      <c r="I141" s="389"/>
      <c r="J141" s="527"/>
      <c r="K141" s="528"/>
      <c r="L141" s="528"/>
      <c r="M141" s="528"/>
      <c r="N141" s="528"/>
      <c r="O141" s="528"/>
      <c r="P141" s="518"/>
      <c r="Q141" s="518"/>
    </row>
    <row r="142" spans="1:17" ht="14.25" x14ac:dyDescent="0.45">
      <c r="A142" s="527"/>
      <c r="B142" s="528"/>
      <c r="C142" s="528"/>
      <c r="D142" s="528"/>
      <c r="E142" s="528"/>
      <c r="F142" s="528"/>
      <c r="G142" s="518"/>
      <c r="H142" s="518"/>
      <c r="I142" s="389"/>
      <c r="J142" s="527"/>
      <c r="K142" s="528"/>
      <c r="L142" s="528"/>
      <c r="M142" s="528"/>
      <c r="N142" s="528"/>
      <c r="O142" s="528"/>
      <c r="P142" s="518"/>
      <c r="Q142" s="518"/>
    </row>
    <row r="143" spans="1:17" ht="14.65" thickBot="1" x14ac:dyDescent="0.5">
      <c r="A143" s="527"/>
      <c r="B143" s="528"/>
      <c r="C143" s="528"/>
      <c r="D143" s="528"/>
      <c r="E143" s="528"/>
      <c r="F143" s="528"/>
      <c r="G143" s="518"/>
      <c r="H143" s="518"/>
      <c r="I143" s="389"/>
      <c r="J143" s="527"/>
      <c r="K143" s="528"/>
      <c r="L143" s="528"/>
      <c r="M143" s="528"/>
      <c r="N143" s="528"/>
      <c r="O143" s="528"/>
      <c r="P143" s="518"/>
      <c r="Q143" s="518"/>
    </row>
    <row r="144" spans="1:17" ht="13.5" thickTop="1" x14ac:dyDescent="0.4">
      <c r="A144" s="530" t="s">
        <v>479</v>
      </c>
      <c r="B144" s="531">
        <v>3131</v>
      </c>
      <c r="C144" s="531">
        <v>0</v>
      </c>
      <c r="D144" s="531">
        <v>0</v>
      </c>
      <c r="E144" s="531">
        <v>0</v>
      </c>
      <c r="F144" s="531">
        <v>3131</v>
      </c>
      <c r="G144" s="519"/>
      <c r="H144" s="519"/>
      <c r="I144" s="389"/>
      <c r="J144" s="530" t="s">
        <v>479</v>
      </c>
      <c r="K144" s="531">
        <v>3131</v>
      </c>
      <c r="L144" s="531">
        <v>0</v>
      </c>
      <c r="M144" s="531">
        <v>0</v>
      </c>
      <c r="N144" s="531">
        <v>0</v>
      </c>
      <c r="O144" s="531">
        <v>3131</v>
      </c>
      <c r="P144" s="519"/>
      <c r="Q144" s="519"/>
    </row>
    <row r="145" spans="1:17" ht="12.75" x14ac:dyDescent="0.35">
      <c r="A145" s="389"/>
      <c r="B145" s="389"/>
      <c r="C145" s="389"/>
      <c r="D145" s="389"/>
      <c r="E145" s="389"/>
      <c r="F145" s="389"/>
      <c r="G145" s="389"/>
      <c r="H145" s="389"/>
      <c r="I145" s="389"/>
      <c r="J145" s="389"/>
      <c r="K145" s="389"/>
      <c r="L145" s="389"/>
      <c r="M145" s="389"/>
      <c r="N145" s="389"/>
      <c r="O145" s="389"/>
      <c r="P145" s="389"/>
      <c r="Q145" s="389"/>
    </row>
    <row r="146" spans="1:17" ht="12.75" x14ac:dyDescent="0.35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389"/>
    </row>
    <row r="147" spans="1:17" ht="14.25" x14ac:dyDescent="0.45">
      <c r="A147" s="747" t="s">
        <v>495</v>
      </c>
      <c r="B147" s="747"/>
      <c r="C147" s="747"/>
      <c r="D147" s="747"/>
      <c r="E147" s="747"/>
      <c r="F147" s="747"/>
      <c r="G147" s="747"/>
      <c r="H147" s="747"/>
      <c r="I147" s="389"/>
      <c r="J147" s="747" t="s">
        <v>495</v>
      </c>
      <c r="K147" s="747"/>
      <c r="L147" s="747"/>
      <c r="M147" s="747"/>
      <c r="N147" s="747"/>
      <c r="O147" s="747"/>
      <c r="P147" s="747"/>
      <c r="Q147" s="747"/>
    </row>
    <row r="148" spans="1:17" ht="14.65" thickBot="1" x14ac:dyDescent="0.5">
      <c r="A148" s="512" t="s">
        <v>474</v>
      </c>
      <c r="B148" s="513" t="s">
        <v>475</v>
      </c>
      <c r="C148" s="513" t="s">
        <v>476</v>
      </c>
      <c r="D148" s="513" t="s">
        <v>477</v>
      </c>
      <c r="E148" s="513" t="s">
        <v>478</v>
      </c>
      <c r="F148" s="513" t="s">
        <v>479</v>
      </c>
      <c r="G148" s="513" t="s">
        <v>480</v>
      </c>
      <c r="H148" s="513" t="s">
        <v>481</v>
      </c>
      <c r="I148" s="389"/>
      <c r="J148" s="512" t="s">
        <v>474</v>
      </c>
      <c r="K148" s="513" t="s">
        <v>475</v>
      </c>
      <c r="L148" s="513" t="s">
        <v>476</v>
      </c>
      <c r="M148" s="513" t="s">
        <v>477</v>
      </c>
      <c r="N148" s="513" t="s">
        <v>478</v>
      </c>
      <c r="O148" s="513" t="s">
        <v>479</v>
      </c>
      <c r="P148" s="513" t="s">
        <v>480</v>
      </c>
      <c r="Q148" s="513" t="s">
        <v>481</v>
      </c>
    </row>
    <row r="149" spans="1:17" ht="14.65" thickTop="1" x14ac:dyDescent="0.45">
      <c r="A149" s="527" t="s">
        <v>482</v>
      </c>
      <c r="B149" s="528">
        <v>0</v>
      </c>
      <c r="C149" s="528">
        <v>0</v>
      </c>
      <c r="D149" s="528">
        <v>0</v>
      </c>
      <c r="E149" s="528">
        <v>0</v>
      </c>
      <c r="F149" s="528">
        <v>0</v>
      </c>
      <c r="G149" s="518" t="s">
        <v>566</v>
      </c>
      <c r="H149" s="518" t="s">
        <v>567</v>
      </c>
      <c r="I149" s="389"/>
      <c r="J149" s="527" t="s">
        <v>482</v>
      </c>
      <c r="K149" s="528">
        <v>0</v>
      </c>
      <c r="L149" s="528">
        <v>0</v>
      </c>
      <c r="M149" s="528">
        <v>0</v>
      </c>
      <c r="N149" s="528">
        <v>0</v>
      </c>
      <c r="O149" s="528">
        <v>0</v>
      </c>
      <c r="P149" s="518" t="s">
        <v>566</v>
      </c>
      <c r="Q149" s="518" t="s">
        <v>567</v>
      </c>
    </row>
    <row r="150" spans="1:17" ht="14.25" x14ac:dyDescent="0.45">
      <c r="A150" s="527" t="s">
        <v>483</v>
      </c>
      <c r="B150" s="528">
        <v>0</v>
      </c>
      <c r="C150" s="528">
        <v>0</v>
      </c>
      <c r="D150" s="528">
        <v>0</v>
      </c>
      <c r="E150" s="528">
        <v>0</v>
      </c>
      <c r="F150" s="528">
        <v>0</v>
      </c>
      <c r="G150" s="518" t="s">
        <v>566</v>
      </c>
      <c r="H150" s="518" t="s">
        <v>568</v>
      </c>
      <c r="I150" s="389"/>
      <c r="J150" s="527" t="s">
        <v>483</v>
      </c>
      <c r="K150" s="528">
        <v>0</v>
      </c>
      <c r="L150" s="528">
        <v>0</v>
      </c>
      <c r="M150" s="528">
        <v>0</v>
      </c>
      <c r="N150" s="528">
        <v>0</v>
      </c>
      <c r="O150" s="528">
        <v>0</v>
      </c>
      <c r="P150" s="518" t="s">
        <v>566</v>
      </c>
      <c r="Q150" s="518" t="s">
        <v>568</v>
      </c>
    </row>
    <row r="151" spans="1:17" ht="14.25" x14ac:dyDescent="0.45">
      <c r="A151" s="527" t="s">
        <v>484</v>
      </c>
      <c r="B151" s="528">
        <v>0</v>
      </c>
      <c r="C151" s="528">
        <v>0</v>
      </c>
      <c r="D151" s="528">
        <v>0</v>
      </c>
      <c r="E151" s="528">
        <v>0</v>
      </c>
      <c r="F151" s="528">
        <v>0</v>
      </c>
      <c r="G151" s="518" t="s">
        <v>566</v>
      </c>
      <c r="H151" s="518" t="s">
        <v>569</v>
      </c>
      <c r="I151" s="389"/>
      <c r="J151" s="527" t="s">
        <v>484</v>
      </c>
      <c r="K151" s="528">
        <v>0</v>
      </c>
      <c r="L151" s="528">
        <v>0</v>
      </c>
      <c r="M151" s="528">
        <v>0</v>
      </c>
      <c r="N151" s="528">
        <v>0</v>
      </c>
      <c r="O151" s="528">
        <v>0</v>
      </c>
      <c r="P151" s="518" t="s">
        <v>566</v>
      </c>
      <c r="Q151" s="518" t="s">
        <v>569</v>
      </c>
    </row>
    <row r="152" spans="1:17" ht="14.25" x14ac:dyDescent="0.45">
      <c r="A152" s="527" t="s">
        <v>485</v>
      </c>
      <c r="B152" s="528">
        <v>0</v>
      </c>
      <c r="C152" s="528">
        <v>0</v>
      </c>
      <c r="D152" s="528">
        <v>0</v>
      </c>
      <c r="E152" s="528">
        <v>0</v>
      </c>
      <c r="F152" s="528">
        <v>0</v>
      </c>
      <c r="G152" s="518" t="s">
        <v>566</v>
      </c>
      <c r="H152" s="518" t="s">
        <v>570</v>
      </c>
      <c r="I152" s="389"/>
      <c r="J152" s="527" t="s">
        <v>485</v>
      </c>
      <c r="K152" s="528">
        <v>0</v>
      </c>
      <c r="L152" s="528">
        <v>0</v>
      </c>
      <c r="M152" s="528">
        <v>0</v>
      </c>
      <c r="N152" s="528">
        <v>0</v>
      </c>
      <c r="O152" s="528">
        <v>0</v>
      </c>
      <c r="P152" s="518" t="s">
        <v>566</v>
      </c>
      <c r="Q152" s="518" t="s">
        <v>570</v>
      </c>
    </row>
    <row r="153" spans="1:17" ht="14.25" x14ac:dyDescent="0.45">
      <c r="A153" s="527" t="s">
        <v>486</v>
      </c>
      <c r="B153" s="528">
        <v>0</v>
      </c>
      <c r="C153" s="528">
        <v>0</v>
      </c>
      <c r="D153" s="528">
        <v>0</v>
      </c>
      <c r="E153" s="528">
        <v>0</v>
      </c>
      <c r="F153" s="528">
        <v>0</v>
      </c>
      <c r="G153" s="518" t="s">
        <v>566</v>
      </c>
      <c r="H153" s="518" t="s">
        <v>571</v>
      </c>
      <c r="I153" s="389"/>
      <c r="J153" s="527" t="s">
        <v>486</v>
      </c>
      <c r="K153" s="528">
        <v>0</v>
      </c>
      <c r="L153" s="528">
        <v>0</v>
      </c>
      <c r="M153" s="528">
        <v>0</v>
      </c>
      <c r="N153" s="528">
        <v>0</v>
      </c>
      <c r="O153" s="528">
        <v>0</v>
      </c>
      <c r="P153" s="518" t="s">
        <v>566</v>
      </c>
      <c r="Q153" s="518" t="s">
        <v>571</v>
      </c>
    </row>
    <row r="154" spans="1:17" ht="14.25" x14ac:dyDescent="0.45">
      <c r="A154" s="527"/>
      <c r="B154" s="528"/>
      <c r="C154" s="528"/>
      <c r="D154" s="528"/>
      <c r="E154" s="528"/>
      <c r="F154" s="528"/>
      <c r="G154" s="518"/>
      <c r="H154" s="518"/>
      <c r="I154" s="389"/>
      <c r="J154" s="527"/>
      <c r="K154" s="528"/>
      <c r="L154" s="528"/>
      <c r="M154" s="528"/>
      <c r="N154" s="528"/>
      <c r="O154" s="528"/>
      <c r="P154" s="518"/>
      <c r="Q154" s="518"/>
    </row>
    <row r="155" spans="1:17" ht="14.25" x14ac:dyDescent="0.45">
      <c r="A155" s="527"/>
      <c r="B155" s="528"/>
      <c r="C155" s="528"/>
      <c r="D155" s="528"/>
      <c r="E155" s="528"/>
      <c r="F155" s="528"/>
      <c r="G155" s="518"/>
      <c r="H155" s="518"/>
      <c r="I155" s="389"/>
      <c r="J155" s="527"/>
      <c r="K155" s="528"/>
      <c r="L155" s="528"/>
      <c r="M155" s="528"/>
      <c r="N155" s="528"/>
      <c r="O155" s="528"/>
      <c r="P155" s="518"/>
      <c r="Q155" s="518"/>
    </row>
    <row r="156" spans="1:17" ht="14.25" x14ac:dyDescent="0.45">
      <c r="A156" s="527"/>
      <c r="B156" s="528"/>
      <c r="C156" s="528"/>
      <c r="D156" s="528"/>
      <c r="E156" s="528"/>
      <c r="F156" s="528"/>
      <c r="G156" s="518"/>
      <c r="H156" s="518"/>
      <c r="I156" s="389"/>
      <c r="J156" s="527"/>
      <c r="K156" s="528"/>
      <c r="L156" s="528"/>
      <c r="M156" s="528"/>
      <c r="N156" s="528"/>
      <c r="O156" s="528"/>
      <c r="P156" s="518"/>
      <c r="Q156" s="518"/>
    </row>
    <row r="157" spans="1:17" ht="14.25" x14ac:dyDescent="0.45">
      <c r="A157" s="527"/>
      <c r="B157" s="528"/>
      <c r="C157" s="528"/>
      <c r="D157" s="528"/>
      <c r="E157" s="528"/>
      <c r="F157" s="528"/>
      <c r="G157" s="518"/>
      <c r="H157" s="518"/>
      <c r="I157" s="389"/>
      <c r="J157" s="527"/>
      <c r="K157" s="528"/>
      <c r="L157" s="528"/>
      <c r="M157" s="528"/>
      <c r="N157" s="528"/>
      <c r="O157" s="528"/>
      <c r="P157" s="518"/>
      <c r="Q157" s="518"/>
    </row>
    <row r="158" spans="1:17" ht="14.25" x14ac:dyDescent="0.45">
      <c r="A158" s="527"/>
      <c r="B158" s="528"/>
      <c r="C158" s="528"/>
      <c r="D158" s="528"/>
      <c r="E158" s="528"/>
      <c r="F158" s="528"/>
      <c r="G158" s="518"/>
      <c r="H158" s="518"/>
      <c r="I158" s="389"/>
      <c r="J158" s="527"/>
      <c r="K158" s="528"/>
      <c r="L158" s="528"/>
      <c r="M158" s="528"/>
      <c r="N158" s="528"/>
      <c r="O158" s="528"/>
      <c r="P158" s="518"/>
      <c r="Q158" s="518"/>
    </row>
    <row r="159" spans="1:17" ht="14.65" thickBot="1" x14ac:dyDescent="0.5">
      <c r="A159" s="527"/>
      <c r="B159" s="528"/>
      <c r="C159" s="528"/>
      <c r="D159" s="528"/>
      <c r="E159" s="528"/>
      <c r="F159" s="528"/>
      <c r="G159" s="518"/>
      <c r="H159" s="518"/>
      <c r="I159" s="389"/>
      <c r="J159" s="527"/>
      <c r="K159" s="528"/>
      <c r="L159" s="528"/>
      <c r="M159" s="528"/>
      <c r="N159" s="528"/>
      <c r="O159" s="528"/>
      <c r="P159" s="518"/>
      <c r="Q159" s="518"/>
    </row>
    <row r="160" spans="1:17" ht="13.5" thickTop="1" x14ac:dyDescent="0.4">
      <c r="A160" s="530" t="s">
        <v>479</v>
      </c>
      <c r="B160" s="531">
        <v>0</v>
      </c>
      <c r="C160" s="531">
        <v>0</v>
      </c>
      <c r="D160" s="531">
        <v>0</v>
      </c>
      <c r="E160" s="531">
        <v>0</v>
      </c>
      <c r="F160" s="531">
        <v>0</v>
      </c>
      <c r="G160" s="519"/>
      <c r="H160" s="519"/>
      <c r="I160" s="389"/>
      <c r="J160" s="530" t="s">
        <v>479</v>
      </c>
      <c r="K160" s="531">
        <v>0</v>
      </c>
      <c r="L160" s="531">
        <v>0</v>
      </c>
      <c r="M160" s="531">
        <v>0</v>
      </c>
      <c r="N160" s="531">
        <v>0</v>
      </c>
      <c r="O160" s="531">
        <v>0</v>
      </c>
      <c r="P160" s="519"/>
      <c r="Q160" s="519"/>
    </row>
    <row r="161" spans="1:17" ht="12.75" x14ac:dyDescent="0.35">
      <c r="A161" s="389"/>
      <c r="B161" s="389"/>
      <c r="C161" s="389"/>
      <c r="D161" s="389"/>
      <c r="E161" s="389"/>
      <c r="F161" s="389"/>
      <c r="G161" s="389"/>
      <c r="H161" s="389"/>
      <c r="I161" s="389"/>
      <c r="J161" s="389"/>
      <c r="K161" s="389"/>
      <c r="L161" s="389"/>
      <c r="M161" s="389"/>
      <c r="N161" s="389"/>
      <c r="O161" s="389"/>
      <c r="P161" s="389"/>
      <c r="Q161" s="389"/>
    </row>
    <row r="162" spans="1:17" ht="12.75" x14ac:dyDescent="0.35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  <c r="Q162" s="389"/>
    </row>
    <row r="163" spans="1:17" ht="14.25" x14ac:dyDescent="0.45">
      <c r="A163" s="747" t="s">
        <v>496</v>
      </c>
      <c r="B163" s="747"/>
      <c r="C163" s="747"/>
      <c r="D163" s="747"/>
      <c r="E163" s="747"/>
      <c r="F163" s="747"/>
      <c r="G163" s="747"/>
      <c r="H163" s="747"/>
      <c r="I163" s="389"/>
      <c r="J163" s="747" t="s">
        <v>496</v>
      </c>
      <c r="K163" s="747"/>
      <c r="L163" s="747"/>
      <c r="M163" s="747"/>
      <c r="N163" s="747"/>
      <c r="O163" s="747"/>
      <c r="P163" s="747"/>
      <c r="Q163" s="747"/>
    </row>
    <row r="164" spans="1:17" ht="14.65" thickBot="1" x14ac:dyDescent="0.5">
      <c r="A164" s="512" t="s">
        <v>474</v>
      </c>
      <c r="B164" s="513" t="s">
        <v>475</v>
      </c>
      <c r="C164" s="513" t="s">
        <v>476</v>
      </c>
      <c r="D164" s="513" t="s">
        <v>477</v>
      </c>
      <c r="E164" s="513" t="s">
        <v>478</v>
      </c>
      <c r="F164" s="513" t="s">
        <v>479</v>
      </c>
      <c r="G164" s="513" t="s">
        <v>480</v>
      </c>
      <c r="H164" s="513" t="s">
        <v>481</v>
      </c>
      <c r="I164" s="389"/>
      <c r="J164" s="512" t="s">
        <v>474</v>
      </c>
      <c r="K164" s="513" t="s">
        <v>475</v>
      </c>
      <c r="L164" s="513" t="s">
        <v>476</v>
      </c>
      <c r="M164" s="513" t="s">
        <v>477</v>
      </c>
      <c r="N164" s="513" t="s">
        <v>478</v>
      </c>
      <c r="O164" s="513" t="s">
        <v>479</v>
      </c>
      <c r="P164" s="513" t="s">
        <v>480</v>
      </c>
      <c r="Q164" s="513" t="s">
        <v>481</v>
      </c>
    </row>
    <row r="165" spans="1:17" ht="14.65" thickTop="1" x14ac:dyDescent="0.45">
      <c r="A165" s="527" t="s">
        <v>482</v>
      </c>
      <c r="B165" s="528">
        <v>29063</v>
      </c>
      <c r="C165" s="528">
        <v>0</v>
      </c>
      <c r="D165" s="528">
        <v>0</v>
      </c>
      <c r="E165" s="528">
        <v>0</v>
      </c>
      <c r="F165" s="528">
        <v>29063</v>
      </c>
      <c r="G165" s="518" t="s">
        <v>566</v>
      </c>
      <c r="H165" s="518" t="s">
        <v>567</v>
      </c>
      <c r="I165" s="389"/>
      <c r="J165" s="527" t="s">
        <v>482</v>
      </c>
      <c r="K165" s="528">
        <v>29063</v>
      </c>
      <c r="L165" s="528">
        <v>0</v>
      </c>
      <c r="M165" s="528">
        <v>0</v>
      </c>
      <c r="N165" s="528">
        <v>0</v>
      </c>
      <c r="O165" s="528">
        <v>29063</v>
      </c>
      <c r="P165" s="518" t="s">
        <v>566</v>
      </c>
      <c r="Q165" s="518" t="s">
        <v>567</v>
      </c>
    </row>
    <row r="166" spans="1:17" ht="14.25" x14ac:dyDescent="0.45">
      <c r="A166" s="527" t="s">
        <v>483</v>
      </c>
      <c r="B166" s="528">
        <v>16257</v>
      </c>
      <c r="C166" s="528">
        <v>0</v>
      </c>
      <c r="D166" s="528">
        <v>0</v>
      </c>
      <c r="E166" s="528">
        <v>0</v>
      </c>
      <c r="F166" s="528">
        <v>16257</v>
      </c>
      <c r="G166" s="518" t="s">
        <v>566</v>
      </c>
      <c r="H166" s="518" t="s">
        <v>568</v>
      </c>
      <c r="I166" s="389"/>
      <c r="J166" s="527" t="s">
        <v>483</v>
      </c>
      <c r="K166" s="528">
        <v>16257</v>
      </c>
      <c r="L166" s="528">
        <v>0</v>
      </c>
      <c r="M166" s="528">
        <v>0</v>
      </c>
      <c r="N166" s="528">
        <v>0</v>
      </c>
      <c r="O166" s="528">
        <v>16257</v>
      </c>
      <c r="P166" s="518" t="s">
        <v>566</v>
      </c>
      <c r="Q166" s="518" t="s">
        <v>568</v>
      </c>
    </row>
    <row r="167" spans="1:17" ht="14.25" x14ac:dyDescent="0.45">
      <c r="A167" s="527" t="s">
        <v>484</v>
      </c>
      <c r="B167" s="528">
        <v>0</v>
      </c>
      <c r="C167" s="528">
        <v>0</v>
      </c>
      <c r="D167" s="528">
        <v>0</v>
      </c>
      <c r="E167" s="528">
        <v>0</v>
      </c>
      <c r="F167" s="528">
        <v>0</v>
      </c>
      <c r="G167" s="518" t="s">
        <v>566</v>
      </c>
      <c r="H167" s="518" t="s">
        <v>569</v>
      </c>
      <c r="I167" s="389"/>
      <c r="J167" s="527" t="s">
        <v>484</v>
      </c>
      <c r="K167" s="528">
        <v>0</v>
      </c>
      <c r="L167" s="528">
        <v>0</v>
      </c>
      <c r="M167" s="528">
        <v>0</v>
      </c>
      <c r="N167" s="528">
        <v>0</v>
      </c>
      <c r="O167" s="528">
        <v>0</v>
      </c>
      <c r="P167" s="518" t="s">
        <v>566</v>
      </c>
      <c r="Q167" s="518" t="s">
        <v>569</v>
      </c>
    </row>
    <row r="168" spans="1:17" ht="14.25" x14ac:dyDescent="0.45">
      <c r="A168" s="527" t="s">
        <v>485</v>
      </c>
      <c r="B168" s="528">
        <v>25924</v>
      </c>
      <c r="C168" s="528">
        <v>0</v>
      </c>
      <c r="D168" s="528">
        <v>0</v>
      </c>
      <c r="E168" s="528">
        <v>0</v>
      </c>
      <c r="F168" s="528">
        <v>25924</v>
      </c>
      <c r="G168" s="518" t="s">
        <v>566</v>
      </c>
      <c r="H168" s="518" t="s">
        <v>570</v>
      </c>
      <c r="I168" s="389"/>
      <c r="J168" s="527" t="s">
        <v>485</v>
      </c>
      <c r="K168" s="528">
        <v>25924</v>
      </c>
      <c r="L168" s="528">
        <v>0</v>
      </c>
      <c r="M168" s="528">
        <v>0</v>
      </c>
      <c r="N168" s="528">
        <v>0</v>
      </c>
      <c r="O168" s="528">
        <v>25924</v>
      </c>
      <c r="P168" s="518" t="s">
        <v>566</v>
      </c>
      <c r="Q168" s="518" t="s">
        <v>570</v>
      </c>
    </row>
    <row r="169" spans="1:17" ht="14.25" x14ac:dyDescent="0.45">
      <c r="A169" s="527" t="s">
        <v>486</v>
      </c>
      <c r="B169" s="528">
        <v>0</v>
      </c>
      <c r="C169" s="528">
        <v>0</v>
      </c>
      <c r="D169" s="528">
        <v>0</v>
      </c>
      <c r="E169" s="528">
        <v>0</v>
      </c>
      <c r="F169" s="528">
        <v>0</v>
      </c>
      <c r="G169" s="518" t="s">
        <v>566</v>
      </c>
      <c r="H169" s="518" t="s">
        <v>571</v>
      </c>
      <c r="I169" s="389"/>
      <c r="J169" s="527" t="s">
        <v>486</v>
      </c>
      <c r="K169" s="528">
        <v>0</v>
      </c>
      <c r="L169" s="528">
        <v>0</v>
      </c>
      <c r="M169" s="528">
        <v>0</v>
      </c>
      <c r="N169" s="528">
        <v>0</v>
      </c>
      <c r="O169" s="528">
        <v>0</v>
      </c>
      <c r="P169" s="518" t="s">
        <v>566</v>
      </c>
      <c r="Q169" s="518" t="s">
        <v>571</v>
      </c>
    </row>
    <row r="170" spans="1:17" ht="14.25" x14ac:dyDescent="0.45">
      <c r="A170" s="527"/>
      <c r="B170" s="528"/>
      <c r="C170" s="528"/>
      <c r="D170" s="528"/>
      <c r="E170" s="528"/>
      <c r="F170" s="528"/>
      <c r="G170" s="518"/>
      <c r="H170" s="518"/>
      <c r="I170" s="389"/>
      <c r="J170" s="527"/>
      <c r="K170" s="528"/>
      <c r="L170" s="528"/>
      <c r="M170" s="528"/>
      <c r="N170" s="528"/>
      <c r="O170" s="528"/>
      <c r="P170" s="518"/>
      <c r="Q170" s="518"/>
    </row>
    <row r="171" spans="1:17" ht="14.25" x14ac:dyDescent="0.45">
      <c r="A171" s="527"/>
      <c r="B171" s="528"/>
      <c r="C171" s="528"/>
      <c r="D171" s="528"/>
      <c r="E171" s="528"/>
      <c r="F171" s="528"/>
      <c r="G171" s="518"/>
      <c r="H171" s="518"/>
      <c r="I171" s="389"/>
      <c r="J171" s="527"/>
      <c r="K171" s="528"/>
      <c r="L171" s="528"/>
      <c r="M171" s="528"/>
      <c r="N171" s="528"/>
      <c r="O171" s="528"/>
      <c r="P171" s="518"/>
      <c r="Q171" s="518"/>
    </row>
    <row r="172" spans="1:17" ht="14.25" x14ac:dyDescent="0.45">
      <c r="A172" s="527"/>
      <c r="B172" s="528"/>
      <c r="C172" s="528"/>
      <c r="D172" s="528"/>
      <c r="E172" s="528"/>
      <c r="F172" s="528"/>
      <c r="G172" s="518"/>
      <c r="H172" s="518"/>
      <c r="I172" s="389"/>
      <c r="J172" s="527"/>
      <c r="K172" s="528"/>
      <c r="L172" s="528"/>
      <c r="M172" s="528"/>
      <c r="N172" s="528"/>
      <c r="O172" s="528"/>
      <c r="P172" s="518"/>
      <c r="Q172" s="518"/>
    </row>
    <row r="173" spans="1:17" ht="14.25" x14ac:dyDescent="0.45">
      <c r="A173" s="527"/>
      <c r="B173" s="528"/>
      <c r="C173" s="528"/>
      <c r="D173" s="528"/>
      <c r="E173" s="528"/>
      <c r="F173" s="528"/>
      <c r="G173" s="518"/>
      <c r="H173" s="518"/>
      <c r="I173" s="389"/>
      <c r="J173" s="527"/>
      <c r="K173" s="528"/>
      <c r="L173" s="528"/>
      <c r="M173" s="528"/>
      <c r="N173" s="528"/>
      <c r="O173" s="528"/>
      <c r="P173" s="518"/>
      <c r="Q173" s="518"/>
    </row>
    <row r="174" spans="1:17" ht="14.25" x14ac:dyDescent="0.45">
      <c r="A174" s="527"/>
      <c r="B174" s="528"/>
      <c r="C174" s="528"/>
      <c r="D174" s="528"/>
      <c r="E174" s="528"/>
      <c r="F174" s="528"/>
      <c r="G174" s="518"/>
      <c r="H174" s="518"/>
      <c r="I174" s="389"/>
      <c r="J174" s="527"/>
      <c r="K174" s="528"/>
      <c r="L174" s="528"/>
      <c r="M174" s="528"/>
      <c r="N174" s="528"/>
      <c r="O174" s="528"/>
      <c r="P174" s="518"/>
      <c r="Q174" s="518"/>
    </row>
    <row r="175" spans="1:17" ht="14.65" thickBot="1" x14ac:dyDescent="0.5">
      <c r="A175" s="527"/>
      <c r="B175" s="528"/>
      <c r="C175" s="528"/>
      <c r="D175" s="528"/>
      <c r="E175" s="528"/>
      <c r="F175" s="528"/>
      <c r="G175" s="518"/>
      <c r="H175" s="518"/>
      <c r="I175" s="389"/>
      <c r="J175" s="527"/>
      <c r="K175" s="528"/>
      <c r="L175" s="528"/>
      <c r="M175" s="528"/>
      <c r="N175" s="528"/>
      <c r="O175" s="528"/>
      <c r="P175" s="518"/>
      <c r="Q175" s="518"/>
    </row>
    <row r="176" spans="1:17" ht="13.5" thickTop="1" x14ac:dyDescent="0.4">
      <c r="A176" s="530" t="s">
        <v>479</v>
      </c>
      <c r="B176" s="534">
        <v>71244</v>
      </c>
      <c r="C176" s="534">
        <v>0</v>
      </c>
      <c r="D176" s="534">
        <v>0</v>
      </c>
      <c r="E176" s="534">
        <v>0</v>
      </c>
      <c r="F176" s="534">
        <v>71244</v>
      </c>
      <c r="G176" s="520"/>
      <c r="H176" s="520"/>
      <c r="I176" s="521"/>
      <c r="J176" s="535" t="s">
        <v>479</v>
      </c>
      <c r="K176" s="534">
        <v>71244</v>
      </c>
      <c r="L176" s="534">
        <v>0</v>
      </c>
      <c r="M176" s="534">
        <v>0</v>
      </c>
      <c r="N176" s="534">
        <v>0</v>
      </c>
      <c r="O176" s="534">
        <v>71244</v>
      </c>
      <c r="P176" s="520"/>
      <c r="Q176" s="520"/>
    </row>
    <row r="177" spans="1:17" ht="12.75" x14ac:dyDescent="0.35">
      <c r="A177" s="389"/>
      <c r="B177" s="389"/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389"/>
      <c r="Q177" s="389"/>
    </row>
    <row r="178" spans="1:17" ht="12.75" x14ac:dyDescent="0.35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</row>
    <row r="179" spans="1:17" ht="14.25" x14ac:dyDescent="0.45">
      <c r="A179" s="747" t="s">
        <v>497</v>
      </c>
      <c r="B179" s="747"/>
      <c r="C179" s="747"/>
      <c r="D179" s="747"/>
      <c r="E179" s="747"/>
      <c r="F179" s="747"/>
      <c r="G179" s="747"/>
      <c r="H179" s="747"/>
      <c r="I179" s="389"/>
      <c r="J179" s="747" t="s">
        <v>497</v>
      </c>
      <c r="K179" s="747"/>
      <c r="L179" s="747"/>
      <c r="M179" s="747"/>
      <c r="N179" s="747"/>
      <c r="O179" s="747"/>
      <c r="P179" s="747"/>
      <c r="Q179" s="747"/>
    </row>
    <row r="180" spans="1:17" ht="14.65" thickBot="1" x14ac:dyDescent="0.5">
      <c r="A180" s="512" t="s">
        <v>474</v>
      </c>
      <c r="B180" s="513" t="s">
        <v>475</v>
      </c>
      <c r="C180" s="513" t="s">
        <v>476</v>
      </c>
      <c r="D180" s="513" t="s">
        <v>477</v>
      </c>
      <c r="E180" s="513" t="s">
        <v>478</v>
      </c>
      <c r="F180" s="513" t="s">
        <v>479</v>
      </c>
      <c r="G180" s="513" t="s">
        <v>480</v>
      </c>
      <c r="H180" s="513" t="s">
        <v>481</v>
      </c>
      <c r="I180" s="389"/>
      <c r="J180" s="512" t="s">
        <v>474</v>
      </c>
      <c r="K180" s="513" t="s">
        <v>475</v>
      </c>
      <c r="L180" s="513" t="s">
        <v>476</v>
      </c>
      <c r="M180" s="513" t="s">
        <v>477</v>
      </c>
      <c r="N180" s="513" t="s">
        <v>478</v>
      </c>
      <c r="O180" s="513" t="s">
        <v>479</v>
      </c>
      <c r="P180" s="513" t="s">
        <v>480</v>
      </c>
      <c r="Q180" s="513" t="s">
        <v>481</v>
      </c>
    </row>
    <row r="181" spans="1:17" ht="14.65" thickTop="1" x14ac:dyDescent="0.45">
      <c r="A181" s="527" t="s">
        <v>482</v>
      </c>
      <c r="B181" s="528">
        <v>10215</v>
      </c>
      <c r="C181" s="528">
        <v>0</v>
      </c>
      <c r="D181" s="528">
        <v>0</v>
      </c>
      <c r="E181" s="528">
        <v>0</v>
      </c>
      <c r="F181" s="528">
        <v>10215</v>
      </c>
      <c r="G181" s="518" t="s">
        <v>566</v>
      </c>
      <c r="H181" s="518" t="s">
        <v>567</v>
      </c>
      <c r="I181" s="389"/>
      <c r="J181" s="527" t="s">
        <v>482</v>
      </c>
      <c r="K181" s="528">
        <v>10215</v>
      </c>
      <c r="L181" s="528">
        <v>0</v>
      </c>
      <c r="M181" s="528">
        <v>0</v>
      </c>
      <c r="N181" s="528">
        <v>0</v>
      </c>
      <c r="O181" s="528">
        <v>10215</v>
      </c>
      <c r="P181" s="518" t="s">
        <v>566</v>
      </c>
      <c r="Q181" s="518" t="s">
        <v>567</v>
      </c>
    </row>
    <row r="182" spans="1:17" ht="14.25" x14ac:dyDescent="0.45">
      <c r="A182" s="527" t="s">
        <v>483</v>
      </c>
      <c r="B182" s="528">
        <v>4729</v>
      </c>
      <c r="C182" s="528">
        <v>0</v>
      </c>
      <c r="D182" s="528">
        <v>0</v>
      </c>
      <c r="E182" s="528">
        <v>0</v>
      </c>
      <c r="F182" s="528">
        <v>4729</v>
      </c>
      <c r="G182" s="518" t="s">
        <v>566</v>
      </c>
      <c r="H182" s="518" t="s">
        <v>568</v>
      </c>
      <c r="I182" s="389"/>
      <c r="J182" s="527" t="s">
        <v>483</v>
      </c>
      <c r="K182" s="528">
        <v>4729</v>
      </c>
      <c r="L182" s="528">
        <v>0</v>
      </c>
      <c r="M182" s="528">
        <v>0</v>
      </c>
      <c r="N182" s="528">
        <v>0</v>
      </c>
      <c r="O182" s="528">
        <v>4729</v>
      </c>
      <c r="P182" s="518" t="s">
        <v>566</v>
      </c>
      <c r="Q182" s="518" t="s">
        <v>568</v>
      </c>
    </row>
    <row r="183" spans="1:17" ht="14.25" x14ac:dyDescent="0.45">
      <c r="A183" s="527" t="s">
        <v>484</v>
      </c>
      <c r="B183" s="528">
        <v>0</v>
      </c>
      <c r="C183" s="528">
        <v>0</v>
      </c>
      <c r="D183" s="528">
        <v>0</v>
      </c>
      <c r="E183" s="528">
        <v>0</v>
      </c>
      <c r="F183" s="528">
        <v>0</v>
      </c>
      <c r="G183" s="518" t="s">
        <v>566</v>
      </c>
      <c r="H183" s="518" t="s">
        <v>569</v>
      </c>
      <c r="I183" s="389"/>
      <c r="J183" s="527" t="s">
        <v>484</v>
      </c>
      <c r="K183" s="528">
        <v>0</v>
      </c>
      <c r="L183" s="528">
        <v>0</v>
      </c>
      <c r="M183" s="528">
        <v>0</v>
      </c>
      <c r="N183" s="528">
        <v>0</v>
      </c>
      <c r="O183" s="528">
        <v>0</v>
      </c>
      <c r="P183" s="518" t="s">
        <v>566</v>
      </c>
      <c r="Q183" s="518" t="s">
        <v>569</v>
      </c>
    </row>
    <row r="184" spans="1:17" ht="14.25" x14ac:dyDescent="0.45">
      <c r="A184" s="527" t="s">
        <v>485</v>
      </c>
      <c r="B184" s="528">
        <v>6731</v>
      </c>
      <c r="C184" s="528">
        <v>0</v>
      </c>
      <c r="D184" s="528">
        <v>0</v>
      </c>
      <c r="E184" s="528">
        <v>0</v>
      </c>
      <c r="F184" s="528">
        <v>6731</v>
      </c>
      <c r="G184" s="518" t="s">
        <v>566</v>
      </c>
      <c r="H184" s="518" t="s">
        <v>570</v>
      </c>
      <c r="I184" s="389"/>
      <c r="J184" s="527" t="s">
        <v>485</v>
      </c>
      <c r="K184" s="528">
        <v>6731</v>
      </c>
      <c r="L184" s="528">
        <v>0</v>
      </c>
      <c r="M184" s="528">
        <v>0</v>
      </c>
      <c r="N184" s="528">
        <v>0</v>
      </c>
      <c r="O184" s="528">
        <v>6731</v>
      </c>
      <c r="P184" s="518" t="s">
        <v>566</v>
      </c>
      <c r="Q184" s="518" t="s">
        <v>570</v>
      </c>
    </row>
    <row r="185" spans="1:17" ht="14.25" x14ac:dyDescent="0.45">
      <c r="A185" s="527" t="s">
        <v>486</v>
      </c>
      <c r="B185" s="528">
        <v>0</v>
      </c>
      <c r="C185" s="528">
        <v>0</v>
      </c>
      <c r="D185" s="528">
        <v>0</v>
      </c>
      <c r="E185" s="528">
        <v>0</v>
      </c>
      <c r="F185" s="528">
        <v>0</v>
      </c>
      <c r="G185" s="518" t="s">
        <v>566</v>
      </c>
      <c r="H185" s="518" t="s">
        <v>571</v>
      </c>
      <c r="I185" s="389"/>
      <c r="J185" s="527" t="s">
        <v>486</v>
      </c>
      <c r="K185" s="528">
        <v>0</v>
      </c>
      <c r="L185" s="528">
        <v>0</v>
      </c>
      <c r="M185" s="528">
        <v>0</v>
      </c>
      <c r="N185" s="528">
        <v>0</v>
      </c>
      <c r="O185" s="528">
        <v>0</v>
      </c>
      <c r="P185" s="518" t="s">
        <v>566</v>
      </c>
      <c r="Q185" s="518" t="s">
        <v>571</v>
      </c>
    </row>
    <row r="186" spans="1:17" ht="14.25" x14ac:dyDescent="0.45">
      <c r="A186" s="527"/>
      <c r="B186" s="528"/>
      <c r="C186" s="528"/>
      <c r="D186" s="528"/>
      <c r="E186" s="528"/>
      <c r="F186" s="528"/>
      <c r="G186" s="518"/>
      <c r="H186" s="518"/>
      <c r="I186" s="389"/>
      <c r="J186" s="527"/>
      <c r="K186" s="528"/>
      <c r="L186" s="528"/>
      <c r="M186" s="528"/>
      <c r="N186" s="528"/>
      <c r="O186" s="528"/>
      <c r="P186" s="518"/>
      <c r="Q186" s="518"/>
    </row>
    <row r="187" spans="1:17" ht="14.25" x14ac:dyDescent="0.45">
      <c r="A187" s="527"/>
      <c r="B187" s="528"/>
      <c r="C187" s="528"/>
      <c r="D187" s="528"/>
      <c r="E187" s="528"/>
      <c r="F187" s="528"/>
      <c r="G187" s="518"/>
      <c r="H187" s="518"/>
      <c r="I187" s="389"/>
      <c r="J187" s="527"/>
      <c r="K187" s="528"/>
      <c r="L187" s="528"/>
      <c r="M187" s="528"/>
      <c r="N187" s="528"/>
      <c r="O187" s="528"/>
      <c r="P187" s="518"/>
      <c r="Q187" s="518"/>
    </row>
    <row r="188" spans="1:17" ht="14.25" x14ac:dyDescent="0.45">
      <c r="A188" s="527"/>
      <c r="B188" s="528"/>
      <c r="C188" s="528"/>
      <c r="D188" s="528"/>
      <c r="E188" s="528"/>
      <c r="F188" s="528"/>
      <c r="G188" s="518"/>
      <c r="H188" s="518"/>
      <c r="I188" s="389"/>
      <c r="J188" s="527"/>
      <c r="K188" s="528"/>
      <c r="L188" s="528"/>
      <c r="M188" s="528"/>
      <c r="N188" s="528"/>
      <c r="O188" s="528"/>
      <c r="P188" s="518"/>
      <c r="Q188" s="518"/>
    </row>
    <row r="189" spans="1:17" ht="14.25" x14ac:dyDescent="0.45">
      <c r="A189" s="527"/>
      <c r="B189" s="528"/>
      <c r="C189" s="528"/>
      <c r="D189" s="528"/>
      <c r="E189" s="528"/>
      <c r="F189" s="528"/>
      <c r="G189" s="518"/>
      <c r="H189" s="518"/>
      <c r="I189" s="389"/>
      <c r="J189" s="527"/>
      <c r="K189" s="528"/>
      <c r="L189" s="528"/>
      <c r="M189" s="528"/>
      <c r="N189" s="528"/>
      <c r="O189" s="528"/>
      <c r="P189" s="518"/>
      <c r="Q189" s="518"/>
    </row>
    <row r="190" spans="1:17" ht="14.25" x14ac:dyDescent="0.45">
      <c r="A190" s="527"/>
      <c r="B190" s="528"/>
      <c r="C190" s="528"/>
      <c r="D190" s="528"/>
      <c r="E190" s="528"/>
      <c r="F190" s="528"/>
      <c r="G190" s="518"/>
      <c r="H190" s="518"/>
      <c r="I190" s="389"/>
      <c r="J190" s="527"/>
      <c r="K190" s="528"/>
      <c r="L190" s="528"/>
      <c r="M190" s="528"/>
      <c r="N190" s="528"/>
      <c r="O190" s="528"/>
      <c r="P190" s="518"/>
      <c r="Q190" s="518"/>
    </row>
    <row r="191" spans="1:17" ht="14.65" thickBot="1" x14ac:dyDescent="0.5">
      <c r="A191" s="527"/>
      <c r="B191" s="528"/>
      <c r="C191" s="528"/>
      <c r="D191" s="528"/>
      <c r="E191" s="528"/>
      <c r="F191" s="528"/>
      <c r="G191" s="518"/>
      <c r="H191" s="518"/>
      <c r="I191" s="389"/>
      <c r="J191" s="527"/>
      <c r="K191" s="528"/>
      <c r="L191" s="528"/>
      <c r="M191" s="528"/>
      <c r="N191" s="528"/>
      <c r="O191" s="528"/>
      <c r="P191" s="518"/>
      <c r="Q191" s="518"/>
    </row>
    <row r="192" spans="1:17" ht="13.5" thickTop="1" x14ac:dyDescent="0.4">
      <c r="A192" s="530" t="s">
        <v>479</v>
      </c>
      <c r="B192" s="531">
        <v>21675</v>
      </c>
      <c r="C192" s="531">
        <v>0</v>
      </c>
      <c r="D192" s="531">
        <v>0</v>
      </c>
      <c r="E192" s="531">
        <v>0</v>
      </c>
      <c r="F192" s="531">
        <v>21675</v>
      </c>
      <c r="G192" s="519"/>
      <c r="H192" s="519"/>
      <c r="I192" s="389"/>
      <c r="J192" s="530" t="s">
        <v>479</v>
      </c>
      <c r="K192" s="531">
        <v>21675</v>
      </c>
      <c r="L192" s="531">
        <v>0</v>
      </c>
      <c r="M192" s="531">
        <v>0</v>
      </c>
      <c r="N192" s="531">
        <v>0</v>
      </c>
      <c r="O192" s="531">
        <v>21675</v>
      </c>
      <c r="P192" s="519"/>
      <c r="Q192" s="519"/>
    </row>
    <row r="193" spans="1:17" ht="12.75" x14ac:dyDescent="0.35">
      <c r="A193" s="389"/>
      <c r="B193" s="389"/>
      <c r="C193" s="389"/>
      <c r="D193" s="389"/>
      <c r="E193" s="389"/>
      <c r="F193" s="389"/>
      <c r="G193" s="389"/>
      <c r="H193" s="389"/>
      <c r="I193" s="389"/>
      <c r="J193" s="389"/>
      <c r="K193" s="389"/>
      <c r="L193" s="389"/>
      <c r="M193" s="389"/>
      <c r="N193" s="389"/>
      <c r="O193" s="389"/>
      <c r="P193" s="389"/>
      <c r="Q193" s="389"/>
    </row>
    <row r="194" spans="1:17" ht="13.15" thickBot="1" x14ac:dyDescent="0.4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  <c r="Q194" s="389"/>
    </row>
    <row r="195" spans="1:17" ht="14.65" thickTop="1" x14ac:dyDescent="0.45">
      <c r="A195" s="536" t="s">
        <v>498</v>
      </c>
      <c r="B195" s="537">
        <v>2157821</v>
      </c>
      <c r="C195" s="537">
        <v>0</v>
      </c>
      <c r="D195" s="537">
        <v>0</v>
      </c>
      <c r="E195" s="537">
        <v>0</v>
      </c>
      <c r="F195" s="537">
        <v>2157821</v>
      </c>
      <c r="G195" s="522"/>
      <c r="H195" s="522"/>
      <c r="I195" s="522"/>
      <c r="J195" s="522"/>
      <c r="K195" s="537">
        <v>2164974</v>
      </c>
      <c r="L195" s="537">
        <v>0</v>
      </c>
      <c r="M195" s="537">
        <v>0</v>
      </c>
      <c r="N195" s="537">
        <v>0</v>
      </c>
      <c r="O195" s="537">
        <v>2164974</v>
      </c>
      <c r="P195" s="522"/>
      <c r="Q195" s="522"/>
    </row>
    <row r="196" spans="1:17" ht="14.65" thickBot="1" x14ac:dyDescent="0.5">
      <c r="A196" s="389"/>
      <c r="B196" s="389"/>
      <c r="C196" s="389"/>
      <c r="D196" s="389"/>
      <c r="E196" s="389"/>
      <c r="F196" s="523">
        <v>-71244</v>
      </c>
      <c r="G196" s="524"/>
      <c r="H196" s="524"/>
      <c r="I196" s="524"/>
      <c r="J196" s="524"/>
      <c r="K196" s="524"/>
      <c r="L196" s="524"/>
      <c r="M196" s="524"/>
      <c r="N196" s="524"/>
      <c r="O196" s="523">
        <v>-71244</v>
      </c>
      <c r="P196" s="389"/>
      <c r="Q196" s="389"/>
    </row>
    <row r="197" spans="1:17" ht="14.65" thickTop="1" x14ac:dyDescent="0.45">
      <c r="A197" s="389"/>
      <c r="B197" s="389"/>
      <c r="C197" s="389"/>
      <c r="D197" s="389"/>
      <c r="E197" s="389"/>
      <c r="F197" s="537">
        <v>2086577</v>
      </c>
      <c r="G197" s="389"/>
      <c r="H197" s="389"/>
      <c r="I197" s="389"/>
      <c r="J197" s="389"/>
      <c r="K197" s="389"/>
      <c r="L197" s="389"/>
      <c r="M197" s="389"/>
      <c r="N197" s="389"/>
      <c r="O197" s="537">
        <v>2093730</v>
      </c>
      <c r="P197" s="389"/>
      <c r="Q197" s="389"/>
    </row>
  </sheetData>
  <mergeCells count="25">
    <mergeCell ref="A1:Q1"/>
    <mergeCell ref="A147:H147"/>
    <mergeCell ref="J147:Q147"/>
    <mergeCell ref="A163:H163"/>
    <mergeCell ref="J163:Q163"/>
    <mergeCell ref="A51:H51"/>
    <mergeCell ref="J51:Q51"/>
    <mergeCell ref="A67:H67"/>
    <mergeCell ref="J67:Q67"/>
    <mergeCell ref="A83:H83"/>
    <mergeCell ref="J83:Q83"/>
    <mergeCell ref="A3:H3"/>
    <mergeCell ref="J3:Q3"/>
    <mergeCell ref="A19:H19"/>
    <mergeCell ref="J19:Q19"/>
    <mergeCell ref="A35:H35"/>
    <mergeCell ref="J35:Q35"/>
    <mergeCell ref="A179:H179"/>
    <mergeCell ref="J179:Q179"/>
    <mergeCell ref="A99:H99"/>
    <mergeCell ref="J99:Q99"/>
    <mergeCell ref="A115:H115"/>
    <mergeCell ref="J115:Q115"/>
    <mergeCell ref="A131:H131"/>
    <mergeCell ref="J131:Q131"/>
  </mergeCells>
  <pageMargins left="0.5" right="0.5" top="0.5" bottom="0.5" header="0.3" footer="0.3"/>
  <pageSetup scale="67" fitToHeight="0" orientation="landscape" r:id="rId1"/>
  <headerFoot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A6252-5C24-4117-A23A-D35FD3FDC297}">
  <sheetPr>
    <tabColor theme="9" tint="-0.249977111117893"/>
    <pageSetUpPr fitToPage="1"/>
  </sheetPr>
  <dimension ref="A1:Q198"/>
  <sheetViews>
    <sheetView topLeftCell="A21" workbookViewId="0">
      <selection sqref="A1:Q1"/>
    </sheetView>
  </sheetViews>
  <sheetFormatPr defaultColWidth="9.265625" defaultRowHeight="12.4" x14ac:dyDescent="0.35"/>
  <cols>
    <col min="1" max="1" width="8.53125" style="511" bestFit="1" customWidth="1"/>
    <col min="2" max="2" width="12.33203125" style="511" bestFit="1" customWidth="1"/>
    <col min="3" max="5" width="6.6640625" style="511" bestFit="1" customWidth="1"/>
    <col min="6" max="6" width="12.33203125" style="511" bestFit="1" customWidth="1"/>
    <col min="7" max="7" width="13.73046875" style="511" bestFit="1" customWidth="1"/>
    <col min="8" max="8" width="26.6640625" style="511" bestFit="1" customWidth="1"/>
    <col min="9" max="9" width="2.73046875" style="511" customWidth="1"/>
    <col min="10" max="10" width="8.53125" style="511" bestFit="1" customWidth="1"/>
    <col min="11" max="11" width="12.33203125" style="511" bestFit="1" customWidth="1"/>
    <col min="12" max="14" width="6.6640625" style="511" bestFit="1" customWidth="1"/>
    <col min="15" max="15" width="12.33203125" style="511" bestFit="1" customWidth="1"/>
    <col min="16" max="16" width="13.73046875" style="511" bestFit="1" customWidth="1"/>
    <col min="17" max="17" width="26.6640625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15" t="s">
        <v>511</v>
      </c>
      <c r="K2" s="509"/>
      <c r="L2" s="509"/>
      <c r="M2" s="509"/>
      <c r="N2" s="509"/>
      <c r="O2" s="509"/>
    </row>
    <row r="3" spans="1:17" ht="13.15" x14ac:dyDescent="0.4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7" ht="14.65" customHeight="1" x14ac:dyDescent="0.45">
      <c r="A4" s="750" t="s">
        <v>473</v>
      </c>
      <c r="B4" s="750"/>
      <c r="C4" s="750"/>
      <c r="D4" s="750"/>
      <c r="E4" s="750"/>
      <c r="F4" s="750"/>
      <c r="G4" s="750"/>
      <c r="H4" s="750"/>
      <c r="I4" s="526"/>
      <c r="J4" s="750" t="s">
        <v>473</v>
      </c>
      <c r="K4" s="750"/>
      <c r="L4" s="750"/>
      <c r="M4" s="750"/>
      <c r="N4" s="750"/>
      <c r="O4" s="750"/>
      <c r="P4" s="750"/>
      <c r="Q4" s="750"/>
    </row>
    <row r="5" spans="1:17" ht="14.65" thickBot="1" x14ac:dyDescent="0.5">
      <c r="A5" s="512" t="s">
        <v>474</v>
      </c>
      <c r="B5" s="513" t="s">
        <v>475</v>
      </c>
      <c r="C5" s="513" t="s">
        <v>476</v>
      </c>
      <c r="D5" s="513" t="s">
        <v>477</v>
      </c>
      <c r="E5" s="513" t="s">
        <v>478</v>
      </c>
      <c r="F5" s="513" t="s">
        <v>479</v>
      </c>
      <c r="G5" s="513" t="s">
        <v>480</v>
      </c>
      <c r="H5" s="513" t="s">
        <v>481</v>
      </c>
      <c r="I5" s="389"/>
      <c r="J5" s="512" t="s">
        <v>474</v>
      </c>
      <c r="K5" s="513" t="s">
        <v>475</v>
      </c>
      <c r="L5" s="513" t="s">
        <v>476</v>
      </c>
      <c r="M5" s="513" t="s">
        <v>477</v>
      </c>
      <c r="N5" s="513" t="s">
        <v>478</v>
      </c>
      <c r="O5" s="513" t="s">
        <v>479</v>
      </c>
      <c r="P5" s="513" t="s">
        <v>480</v>
      </c>
      <c r="Q5" s="513" t="s">
        <v>481</v>
      </c>
    </row>
    <row r="6" spans="1:17" ht="14.65" thickTop="1" x14ac:dyDescent="0.45">
      <c r="A6" s="527" t="s">
        <v>499</v>
      </c>
      <c r="B6" s="528">
        <v>1034674</v>
      </c>
      <c r="C6" s="528">
        <v>0</v>
      </c>
      <c r="D6" s="528">
        <v>0</v>
      </c>
      <c r="E6" s="528">
        <v>0</v>
      </c>
      <c r="F6" s="528">
        <v>1034674</v>
      </c>
      <c r="G6" s="518" t="s">
        <v>572</v>
      </c>
      <c r="H6" s="518" t="s">
        <v>573</v>
      </c>
      <c r="I6" s="389"/>
      <c r="J6" s="527" t="s">
        <v>499</v>
      </c>
      <c r="K6" s="529">
        <v>1034674</v>
      </c>
      <c r="L6" s="529">
        <v>0</v>
      </c>
      <c r="M6" s="529">
        <v>0</v>
      </c>
      <c r="N6" s="529">
        <v>0</v>
      </c>
      <c r="O6" s="528">
        <v>1034674</v>
      </c>
      <c r="P6" s="518" t="s">
        <v>572</v>
      </c>
      <c r="Q6" s="518" t="s">
        <v>573</v>
      </c>
    </row>
    <row r="7" spans="1:17" ht="14.25" x14ac:dyDescent="0.45">
      <c r="A7" s="527" t="s">
        <v>500</v>
      </c>
      <c r="B7" s="528">
        <v>779182</v>
      </c>
      <c r="C7" s="528">
        <v>0</v>
      </c>
      <c r="D7" s="528">
        <v>0</v>
      </c>
      <c r="E7" s="528">
        <v>0</v>
      </c>
      <c r="F7" s="528">
        <v>779182</v>
      </c>
      <c r="G7" s="518" t="s">
        <v>572</v>
      </c>
      <c r="H7" s="518" t="s">
        <v>574</v>
      </c>
      <c r="I7" s="389"/>
      <c r="J7" s="527" t="s">
        <v>500</v>
      </c>
      <c r="K7" s="529">
        <v>779182</v>
      </c>
      <c r="L7" s="529">
        <v>0</v>
      </c>
      <c r="M7" s="529">
        <v>0</v>
      </c>
      <c r="N7" s="529">
        <v>0</v>
      </c>
      <c r="O7" s="528">
        <v>779182</v>
      </c>
      <c r="P7" s="518" t="s">
        <v>572</v>
      </c>
      <c r="Q7" s="518" t="s">
        <v>574</v>
      </c>
    </row>
    <row r="8" spans="1:17" ht="14.65" thickBot="1" x14ac:dyDescent="0.5">
      <c r="A8" s="527" t="s">
        <v>501</v>
      </c>
      <c r="B8" s="528">
        <v>108391</v>
      </c>
      <c r="C8" s="528">
        <v>0</v>
      </c>
      <c r="D8" s="528">
        <v>0</v>
      </c>
      <c r="E8" s="528">
        <v>0</v>
      </c>
      <c r="F8" s="528">
        <v>108391</v>
      </c>
      <c r="G8" s="518" t="s">
        <v>572</v>
      </c>
      <c r="H8" s="518" t="s">
        <v>575</v>
      </c>
      <c r="I8" s="389"/>
      <c r="J8" s="527" t="s">
        <v>501</v>
      </c>
      <c r="K8" s="529">
        <v>108391</v>
      </c>
      <c r="L8" s="529">
        <v>0</v>
      </c>
      <c r="M8" s="529">
        <v>0</v>
      </c>
      <c r="N8" s="529">
        <v>0</v>
      </c>
      <c r="O8" s="528">
        <v>108391</v>
      </c>
      <c r="P8" s="518" t="s">
        <v>572</v>
      </c>
      <c r="Q8" s="518" t="s">
        <v>575</v>
      </c>
    </row>
    <row r="9" spans="1:17" ht="15" hidden="1" customHeight="1" thickBot="1" x14ac:dyDescent="0.5">
      <c r="A9" s="527"/>
      <c r="B9" s="528"/>
      <c r="C9" s="528"/>
      <c r="D9" s="528"/>
      <c r="E9" s="528"/>
      <c r="F9" s="528"/>
      <c r="G9" s="518"/>
      <c r="H9" s="518"/>
      <c r="I9" s="389"/>
      <c r="J9" s="527"/>
      <c r="K9" s="529"/>
      <c r="L9" s="529"/>
      <c r="M9" s="529"/>
      <c r="N9" s="529"/>
      <c r="O9" s="528"/>
      <c r="P9" s="518"/>
      <c r="Q9" s="518"/>
    </row>
    <row r="10" spans="1:17" ht="15" hidden="1" customHeight="1" thickBot="1" x14ac:dyDescent="0.5">
      <c r="A10" s="527"/>
      <c r="B10" s="528"/>
      <c r="C10" s="528"/>
      <c r="D10" s="528"/>
      <c r="E10" s="528"/>
      <c r="F10" s="528"/>
      <c r="G10" s="518"/>
      <c r="H10" s="518"/>
      <c r="I10" s="389"/>
      <c r="J10" s="527"/>
      <c r="K10" s="529"/>
      <c r="L10" s="529"/>
      <c r="M10" s="529"/>
      <c r="N10" s="529"/>
      <c r="O10" s="528"/>
      <c r="P10" s="518"/>
      <c r="Q10" s="518"/>
    </row>
    <row r="11" spans="1:17" ht="15" hidden="1" customHeight="1" thickBot="1" x14ac:dyDescent="0.5">
      <c r="A11" s="527"/>
      <c r="B11" s="528"/>
      <c r="C11" s="528"/>
      <c r="D11" s="528"/>
      <c r="E11" s="528"/>
      <c r="F11" s="528"/>
      <c r="G11" s="518"/>
      <c r="H11" s="518"/>
      <c r="I11" s="389"/>
      <c r="J11" s="527"/>
      <c r="K11" s="529"/>
      <c r="L11" s="529"/>
      <c r="M11" s="529"/>
      <c r="N11" s="529"/>
      <c r="O11" s="528"/>
      <c r="P11" s="518"/>
      <c r="Q11" s="518"/>
    </row>
    <row r="12" spans="1:17" ht="15" hidden="1" customHeight="1" thickBot="1" x14ac:dyDescent="0.5">
      <c r="A12" s="527"/>
      <c r="B12" s="528"/>
      <c r="C12" s="528"/>
      <c r="D12" s="528"/>
      <c r="E12" s="528"/>
      <c r="F12" s="528"/>
      <c r="G12" s="518"/>
      <c r="H12" s="518"/>
      <c r="I12" s="389"/>
      <c r="J12" s="527"/>
      <c r="K12" s="529"/>
      <c r="L12" s="529"/>
      <c r="M12" s="529"/>
      <c r="N12" s="529"/>
      <c r="O12" s="528"/>
      <c r="P12" s="518"/>
      <c r="Q12" s="518"/>
    </row>
    <row r="13" spans="1:17" ht="15" hidden="1" customHeight="1" thickBot="1" x14ac:dyDescent="0.5">
      <c r="A13" s="527"/>
      <c r="B13" s="528"/>
      <c r="C13" s="528"/>
      <c r="D13" s="528"/>
      <c r="E13" s="528"/>
      <c r="F13" s="528"/>
      <c r="G13" s="518"/>
      <c r="H13" s="518"/>
      <c r="I13" s="389"/>
      <c r="J13" s="527"/>
      <c r="K13" s="529"/>
      <c r="L13" s="529"/>
      <c r="M13" s="529"/>
      <c r="N13" s="529"/>
      <c r="O13" s="528"/>
      <c r="P13" s="518"/>
      <c r="Q13" s="518"/>
    </row>
    <row r="14" spans="1:17" ht="15" hidden="1" customHeight="1" thickBot="1" x14ac:dyDescent="0.5">
      <c r="A14" s="527"/>
      <c r="B14" s="528"/>
      <c r="C14" s="528"/>
      <c r="D14" s="528"/>
      <c r="E14" s="528"/>
      <c r="F14" s="528"/>
      <c r="G14" s="518"/>
      <c r="H14" s="518"/>
      <c r="I14" s="389"/>
      <c r="J14" s="527"/>
      <c r="K14" s="529"/>
      <c r="L14" s="529"/>
      <c r="M14" s="529"/>
      <c r="N14" s="529"/>
      <c r="O14" s="528"/>
      <c r="P14" s="518"/>
      <c r="Q14" s="518"/>
    </row>
    <row r="15" spans="1:17" ht="15" hidden="1" customHeight="1" thickBot="1" x14ac:dyDescent="0.5">
      <c r="A15" s="527"/>
      <c r="B15" s="528"/>
      <c r="C15" s="528"/>
      <c r="D15" s="528"/>
      <c r="E15" s="528"/>
      <c r="F15" s="528"/>
      <c r="G15" s="518"/>
      <c r="H15" s="518"/>
      <c r="I15" s="389"/>
      <c r="J15" s="527"/>
      <c r="K15" s="529"/>
      <c r="L15" s="529"/>
      <c r="M15" s="529"/>
      <c r="N15" s="529"/>
      <c r="O15" s="528"/>
      <c r="P15" s="518"/>
      <c r="Q15" s="518"/>
    </row>
    <row r="16" spans="1:17" ht="15" hidden="1" customHeight="1" thickBot="1" x14ac:dyDescent="0.5">
      <c r="A16" s="527"/>
      <c r="B16" s="528"/>
      <c r="C16" s="528"/>
      <c r="D16" s="528"/>
      <c r="E16" s="528"/>
      <c r="F16" s="528"/>
      <c r="G16" s="518"/>
      <c r="H16" s="518"/>
      <c r="I16" s="389"/>
      <c r="J16" s="527"/>
      <c r="K16" s="529"/>
      <c r="L16" s="529"/>
      <c r="M16" s="529"/>
      <c r="N16" s="529"/>
      <c r="O16" s="528"/>
      <c r="P16" s="518"/>
      <c r="Q16" s="518"/>
    </row>
    <row r="17" spans="1:17" ht="13.5" thickTop="1" x14ac:dyDescent="0.4">
      <c r="A17" s="530" t="s">
        <v>479</v>
      </c>
      <c r="B17" s="531">
        <v>1922247</v>
      </c>
      <c r="C17" s="531">
        <v>0</v>
      </c>
      <c r="D17" s="531">
        <v>0</v>
      </c>
      <c r="E17" s="531">
        <v>0</v>
      </c>
      <c r="F17" s="531">
        <v>1922247</v>
      </c>
      <c r="G17" s="519"/>
      <c r="H17" s="519"/>
      <c r="I17" s="389"/>
      <c r="J17" s="530" t="s">
        <v>479</v>
      </c>
      <c r="K17" s="531">
        <v>1922247</v>
      </c>
      <c r="L17" s="531">
        <v>0</v>
      </c>
      <c r="M17" s="531">
        <v>0</v>
      </c>
      <c r="N17" s="531">
        <v>0</v>
      </c>
      <c r="O17" s="531">
        <v>1922247</v>
      </c>
      <c r="P17" s="519"/>
      <c r="Q17" s="519"/>
    </row>
    <row r="18" spans="1:17" ht="12.75" x14ac:dyDescent="0.35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</row>
    <row r="19" spans="1:17" ht="12.75" x14ac:dyDescent="0.35">
      <c r="A19" s="389"/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</row>
    <row r="20" spans="1:17" ht="14.65" customHeight="1" x14ac:dyDescent="0.45">
      <c r="A20" s="746" t="s">
        <v>487</v>
      </c>
      <c r="B20" s="746"/>
      <c r="C20" s="746"/>
      <c r="D20" s="746"/>
      <c r="E20" s="746"/>
      <c r="F20" s="746"/>
      <c r="G20" s="746"/>
      <c r="H20" s="746"/>
      <c r="I20" s="526"/>
      <c r="J20" s="746" t="s">
        <v>487</v>
      </c>
      <c r="K20" s="746"/>
      <c r="L20" s="746"/>
      <c r="M20" s="746"/>
      <c r="N20" s="746"/>
      <c r="O20" s="746"/>
      <c r="P20" s="746"/>
      <c r="Q20" s="746"/>
    </row>
    <row r="21" spans="1:17" ht="14.65" thickBot="1" x14ac:dyDescent="0.5">
      <c r="A21" s="512" t="s">
        <v>474</v>
      </c>
      <c r="B21" s="513" t="s">
        <v>475</v>
      </c>
      <c r="C21" s="513" t="s">
        <v>476</v>
      </c>
      <c r="D21" s="513" t="s">
        <v>477</v>
      </c>
      <c r="E21" s="513" t="s">
        <v>478</v>
      </c>
      <c r="F21" s="513" t="s">
        <v>479</v>
      </c>
      <c r="G21" s="513" t="s">
        <v>480</v>
      </c>
      <c r="H21" s="513" t="s">
        <v>481</v>
      </c>
      <c r="I21" s="389"/>
      <c r="J21" s="512" t="s">
        <v>474</v>
      </c>
      <c r="K21" s="513" t="s">
        <v>475</v>
      </c>
      <c r="L21" s="513" t="s">
        <v>476</v>
      </c>
      <c r="M21" s="513" t="s">
        <v>477</v>
      </c>
      <c r="N21" s="513" t="s">
        <v>478</v>
      </c>
      <c r="O21" s="513" t="s">
        <v>479</v>
      </c>
      <c r="P21" s="513" t="s">
        <v>480</v>
      </c>
      <c r="Q21" s="513" t="s">
        <v>481</v>
      </c>
    </row>
    <row r="22" spans="1:17" ht="14.65" thickTop="1" x14ac:dyDescent="0.45">
      <c r="A22" s="527" t="s">
        <v>499</v>
      </c>
      <c r="B22" s="528">
        <v>0</v>
      </c>
      <c r="C22" s="528">
        <v>0</v>
      </c>
      <c r="D22" s="528">
        <v>0</v>
      </c>
      <c r="E22" s="528">
        <v>0</v>
      </c>
      <c r="F22" s="528">
        <v>0</v>
      </c>
      <c r="G22" s="518" t="s">
        <v>572</v>
      </c>
      <c r="H22" s="518" t="s">
        <v>573</v>
      </c>
      <c r="I22" s="389"/>
      <c r="J22" s="527" t="s">
        <v>499</v>
      </c>
      <c r="K22" s="528">
        <v>0</v>
      </c>
      <c r="L22" s="528">
        <v>0</v>
      </c>
      <c r="M22" s="528">
        <v>0</v>
      </c>
      <c r="N22" s="528">
        <v>0</v>
      </c>
      <c r="O22" s="528">
        <v>0</v>
      </c>
      <c r="P22" s="518" t="s">
        <v>572</v>
      </c>
      <c r="Q22" s="518" t="s">
        <v>573</v>
      </c>
    </row>
    <row r="23" spans="1:17" ht="14.25" x14ac:dyDescent="0.45">
      <c r="A23" s="527" t="s">
        <v>500</v>
      </c>
      <c r="B23" s="528">
        <v>0</v>
      </c>
      <c r="C23" s="528">
        <v>0</v>
      </c>
      <c r="D23" s="528">
        <v>0</v>
      </c>
      <c r="E23" s="528">
        <v>0</v>
      </c>
      <c r="F23" s="528">
        <v>0</v>
      </c>
      <c r="G23" s="518" t="s">
        <v>572</v>
      </c>
      <c r="H23" s="518" t="s">
        <v>574</v>
      </c>
      <c r="I23" s="389"/>
      <c r="J23" s="527" t="s">
        <v>500</v>
      </c>
      <c r="K23" s="528">
        <v>0</v>
      </c>
      <c r="L23" s="528">
        <v>0</v>
      </c>
      <c r="M23" s="528">
        <v>0</v>
      </c>
      <c r="N23" s="528">
        <v>0</v>
      </c>
      <c r="O23" s="528">
        <v>0</v>
      </c>
      <c r="P23" s="518" t="s">
        <v>572</v>
      </c>
      <c r="Q23" s="518" t="s">
        <v>574</v>
      </c>
    </row>
    <row r="24" spans="1:17" ht="14.65" thickBot="1" x14ac:dyDescent="0.5">
      <c r="A24" s="527" t="s">
        <v>501</v>
      </c>
      <c r="B24" s="528">
        <v>0</v>
      </c>
      <c r="C24" s="528">
        <v>0</v>
      </c>
      <c r="D24" s="528">
        <v>0</v>
      </c>
      <c r="E24" s="528">
        <v>0</v>
      </c>
      <c r="F24" s="528">
        <v>0</v>
      </c>
      <c r="G24" s="518" t="s">
        <v>572</v>
      </c>
      <c r="H24" s="518" t="s">
        <v>575</v>
      </c>
      <c r="I24" s="389"/>
      <c r="J24" s="527" t="s">
        <v>501</v>
      </c>
      <c r="K24" s="528">
        <v>0</v>
      </c>
      <c r="L24" s="528">
        <v>0</v>
      </c>
      <c r="M24" s="528">
        <v>0</v>
      </c>
      <c r="N24" s="528">
        <v>0</v>
      </c>
      <c r="O24" s="528">
        <v>0</v>
      </c>
      <c r="P24" s="518" t="s">
        <v>572</v>
      </c>
      <c r="Q24" s="518" t="s">
        <v>575</v>
      </c>
    </row>
    <row r="25" spans="1:17" ht="15" hidden="1" customHeight="1" thickBot="1" x14ac:dyDescent="0.5">
      <c r="A25" s="527"/>
      <c r="B25" s="528"/>
      <c r="C25" s="528"/>
      <c r="D25" s="528"/>
      <c r="E25" s="528"/>
      <c r="F25" s="528"/>
      <c r="G25" s="518"/>
      <c r="H25" s="518"/>
      <c r="I25" s="389"/>
      <c r="J25" s="527"/>
      <c r="K25" s="528"/>
      <c r="L25" s="528"/>
      <c r="M25" s="528"/>
      <c r="N25" s="528"/>
      <c r="O25" s="528"/>
      <c r="P25" s="518"/>
      <c r="Q25" s="518"/>
    </row>
    <row r="26" spans="1:17" ht="15" hidden="1" customHeight="1" thickBot="1" x14ac:dyDescent="0.5">
      <c r="A26" s="527"/>
      <c r="B26" s="528"/>
      <c r="C26" s="528"/>
      <c r="D26" s="528"/>
      <c r="E26" s="528"/>
      <c r="F26" s="528"/>
      <c r="G26" s="518"/>
      <c r="H26" s="518"/>
      <c r="I26" s="389"/>
      <c r="J26" s="527"/>
      <c r="K26" s="528"/>
      <c r="L26" s="528"/>
      <c r="M26" s="528"/>
      <c r="N26" s="528"/>
      <c r="O26" s="528"/>
      <c r="P26" s="518"/>
      <c r="Q26" s="518"/>
    </row>
    <row r="27" spans="1:17" ht="15" hidden="1" customHeight="1" thickBot="1" x14ac:dyDescent="0.5">
      <c r="A27" s="527"/>
      <c r="B27" s="528"/>
      <c r="C27" s="528"/>
      <c r="D27" s="528"/>
      <c r="E27" s="528"/>
      <c r="F27" s="528"/>
      <c r="G27" s="518"/>
      <c r="H27" s="518"/>
      <c r="I27" s="389"/>
      <c r="J27" s="527"/>
      <c r="K27" s="528"/>
      <c r="L27" s="528"/>
      <c r="M27" s="528"/>
      <c r="N27" s="528"/>
      <c r="O27" s="528"/>
      <c r="P27" s="518"/>
      <c r="Q27" s="518"/>
    </row>
    <row r="28" spans="1:17" ht="15" hidden="1" customHeight="1" thickBot="1" x14ac:dyDescent="0.5">
      <c r="A28" s="527"/>
      <c r="B28" s="528"/>
      <c r="C28" s="528"/>
      <c r="D28" s="528"/>
      <c r="E28" s="528"/>
      <c r="F28" s="528"/>
      <c r="G28" s="518"/>
      <c r="H28" s="518"/>
      <c r="I28" s="389"/>
      <c r="J28" s="527"/>
      <c r="K28" s="528"/>
      <c r="L28" s="528"/>
      <c r="M28" s="528"/>
      <c r="N28" s="528"/>
      <c r="O28" s="528"/>
      <c r="P28" s="518"/>
      <c r="Q28" s="518"/>
    </row>
    <row r="29" spans="1:17" ht="15" hidden="1" customHeight="1" thickBot="1" x14ac:dyDescent="0.5">
      <c r="A29" s="527"/>
      <c r="B29" s="528"/>
      <c r="C29" s="528"/>
      <c r="D29" s="528"/>
      <c r="E29" s="528"/>
      <c r="F29" s="528"/>
      <c r="G29" s="518"/>
      <c r="H29" s="518"/>
      <c r="I29" s="389"/>
      <c r="J29" s="527"/>
      <c r="K29" s="528"/>
      <c r="L29" s="528"/>
      <c r="M29" s="528"/>
      <c r="N29" s="528"/>
      <c r="O29" s="528"/>
      <c r="P29" s="518"/>
      <c r="Q29" s="518"/>
    </row>
    <row r="30" spans="1:17" ht="15" hidden="1" customHeight="1" thickBot="1" x14ac:dyDescent="0.5">
      <c r="A30" s="527"/>
      <c r="B30" s="528"/>
      <c r="C30" s="528"/>
      <c r="D30" s="528"/>
      <c r="E30" s="528"/>
      <c r="F30" s="528"/>
      <c r="G30" s="518"/>
      <c r="H30" s="518"/>
      <c r="I30" s="389"/>
      <c r="J30" s="527"/>
      <c r="K30" s="528"/>
      <c r="L30" s="528"/>
      <c r="M30" s="528"/>
      <c r="N30" s="528"/>
      <c r="O30" s="528"/>
      <c r="P30" s="518"/>
      <c r="Q30" s="518"/>
    </row>
    <row r="31" spans="1:17" ht="15" hidden="1" customHeight="1" thickBot="1" x14ac:dyDescent="0.5">
      <c r="A31" s="527"/>
      <c r="B31" s="528"/>
      <c r="C31" s="528"/>
      <c r="D31" s="528"/>
      <c r="E31" s="528"/>
      <c r="F31" s="528"/>
      <c r="G31" s="518"/>
      <c r="H31" s="518"/>
      <c r="I31" s="389"/>
      <c r="J31" s="527"/>
      <c r="K31" s="528"/>
      <c r="L31" s="528"/>
      <c r="M31" s="528"/>
      <c r="N31" s="528"/>
      <c r="O31" s="528"/>
      <c r="P31" s="518"/>
      <c r="Q31" s="518"/>
    </row>
    <row r="32" spans="1:17" ht="15" hidden="1" customHeight="1" thickBot="1" x14ac:dyDescent="0.5">
      <c r="A32" s="527"/>
      <c r="B32" s="528"/>
      <c r="C32" s="528"/>
      <c r="D32" s="528"/>
      <c r="E32" s="528"/>
      <c r="F32" s="528"/>
      <c r="G32" s="518"/>
      <c r="H32" s="518"/>
      <c r="I32" s="389"/>
      <c r="J32" s="527"/>
      <c r="K32" s="528"/>
      <c r="L32" s="528"/>
      <c r="M32" s="528"/>
      <c r="N32" s="528"/>
      <c r="O32" s="528"/>
      <c r="P32" s="518"/>
      <c r="Q32" s="518"/>
    </row>
    <row r="33" spans="1:17" ht="13.5" thickTop="1" x14ac:dyDescent="0.4">
      <c r="A33" s="530" t="s">
        <v>479</v>
      </c>
      <c r="B33" s="531">
        <v>0</v>
      </c>
      <c r="C33" s="531">
        <v>0</v>
      </c>
      <c r="D33" s="531">
        <v>0</v>
      </c>
      <c r="E33" s="531">
        <v>0</v>
      </c>
      <c r="F33" s="531">
        <v>0</v>
      </c>
      <c r="G33" s="519"/>
      <c r="H33" s="519"/>
      <c r="I33" s="389"/>
      <c r="J33" s="530" t="s">
        <v>479</v>
      </c>
      <c r="K33" s="531">
        <v>0</v>
      </c>
      <c r="L33" s="531">
        <v>0</v>
      </c>
      <c r="M33" s="531">
        <v>0</v>
      </c>
      <c r="N33" s="531">
        <v>0</v>
      </c>
      <c r="O33" s="531">
        <v>0</v>
      </c>
      <c r="P33" s="519"/>
      <c r="Q33" s="519"/>
    </row>
    <row r="34" spans="1:17" ht="13.15" x14ac:dyDescent="0.4">
      <c r="A34" s="532"/>
      <c r="B34" s="533"/>
      <c r="C34" s="533"/>
      <c r="D34" s="533"/>
      <c r="E34" s="533"/>
      <c r="F34" s="533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2.75" x14ac:dyDescent="0.35">
      <c r="A35" s="389"/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</row>
    <row r="36" spans="1:17" ht="14.65" customHeight="1" x14ac:dyDescent="0.45">
      <c r="A36" s="746" t="s">
        <v>488</v>
      </c>
      <c r="B36" s="746"/>
      <c r="C36" s="746"/>
      <c r="D36" s="746"/>
      <c r="E36" s="746"/>
      <c r="F36" s="746"/>
      <c r="G36" s="746"/>
      <c r="H36" s="746"/>
      <c r="I36" s="526"/>
      <c r="J36" s="746" t="s">
        <v>488</v>
      </c>
      <c r="K36" s="746"/>
      <c r="L36" s="746"/>
      <c r="M36" s="746"/>
      <c r="N36" s="746"/>
      <c r="O36" s="746"/>
      <c r="P36" s="746"/>
      <c r="Q36" s="746"/>
    </row>
    <row r="37" spans="1:17" ht="14.65" thickBot="1" x14ac:dyDescent="0.5">
      <c r="A37" s="512" t="s">
        <v>474</v>
      </c>
      <c r="B37" s="513" t="s">
        <v>475</v>
      </c>
      <c r="C37" s="513" t="s">
        <v>476</v>
      </c>
      <c r="D37" s="513" t="s">
        <v>477</v>
      </c>
      <c r="E37" s="513" t="s">
        <v>478</v>
      </c>
      <c r="F37" s="513" t="s">
        <v>479</v>
      </c>
      <c r="G37" s="513" t="s">
        <v>480</v>
      </c>
      <c r="H37" s="513" t="s">
        <v>481</v>
      </c>
      <c r="I37" s="389"/>
      <c r="J37" s="512" t="s">
        <v>474</v>
      </c>
      <c r="K37" s="513" t="s">
        <v>475</v>
      </c>
      <c r="L37" s="513" t="s">
        <v>476</v>
      </c>
      <c r="M37" s="513" t="s">
        <v>477</v>
      </c>
      <c r="N37" s="513" t="s">
        <v>478</v>
      </c>
      <c r="O37" s="513" t="s">
        <v>479</v>
      </c>
      <c r="P37" s="513" t="s">
        <v>480</v>
      </c>
      <c r="Q37" s="513" t="s">
        <v>481</v>
      </c>
    </row>
    <row r="38" spans="1:17" ht="14.65" thickTop="1" x14ac:dyDescent="0.45">
      <c r="A38" s="527" t="s">
        <v>499</v>
      </c>
      <c r="B38" s="528">
        <v>0</v>
      </c>
      <c r="C38" s="528">
        <v>0</v>
      </c>
      <c r="D38" s="528">
        <v>0</v>
      </c>
      <c r="E38" s="528">
        <v>0</v>
      </c>
      <c r="F38" s="528">
        <v>0</v>
      </c>
      <c r="G38" s="518" t="s">
        <v>572</v>
      </c>
      <c r="H38" s="518" t="s">
        <v>573</v>
      </c>
      <c r="I38" s="389"/>
      <c r="J38" s="527" t="s">
        <v>499</v>
      </c>
      <c r="K38" s="528">
        <v>0</v>
      </c>
      <c r="L38" s="528">
        <v>0</v>
      </c>
      <c r="M38" s="528">
        <v>0</v>
      </c>
      <c r="N38" s="528">
        <v>0</v>
      </c>
      <c r="O38" s="528">
        <v>0</v>
      </c>
      <c r="P38" s="518" t="s">
        <v>572</v>
      </c>
      <c r="Q38" s="518" t="s">
        <v>573</v>
      </c>
    </row>
    <row r="39" spans="1:17" ht="14.25" x14ac:dyDescent="0.45">
      <c r="A39" s="527" t="s">
        <v>500</v>
      </c>
      <c r="B39" s="528">
        <v>11190</v>
      </c>
      <c r="C39" s="528">
        <v>0</v>
      </c>
      <c r="D39" s="528">
        <v>0</v>
      </c>
      <c r="E39" s="528">
        <v>0</v>
      </c>
      <c r="F39" s="528">
        <v>11190</v>
      </c>
      <c r="G39" s="518" t="s">
        <v>572</v>
      </c>
      <c r="H39" s="518" t="s">
        <v>574</v>
      </c>
      <c r="I39" s="389"/>
      <c r="J39" s="527" t="s">
        <v>500</v>
      </c>
      <c r="K39" s="528">
        <v>11190</v>
      </c>
      <c r="L39" s="528">
        <v>0</v>
      </c>
      <c r="M39" s="528">
        <v>0</v>
      </c>
      <c r="N39" s="528">
        <v>0</v>
      </c>
      <c r="O39" s="528">
        <v>11190</v>
      </c>
      <c r="P39" s="518" t="s">
        <v>572</v>
      </c>
      <c r="Q39" s="518" t="s">
        <v>574</v>
      </c>
    </row>
    <row r="40" spans="1:17" ht="14.65" thickBot="1" x14ac:dyDescent="0.5">
      <c r="A40" s="527" t="s">
        <v>501</v>
      </c>
      <c r="B40" s="528">
        <v>0</v>
      </c>
      <c r="C40" s="528">
        <v>0</v>
      </c>
      <c r="D40" s="528">
        <v>0</v>
      </c>
      <c r="E40" s="528">
        <v>0</v>
      </c>
      <c r="F40" s="528">
        <v>0</v>
      </c>
      <c r="G40" s="518" t="s">
        <v>572</v>
      </c>
      <c r="H40" s="518" t="s">
        <v>575</v>
      </c>
      <c r="I40" s="389"/>
      <c r="J40" s="527" t="s">
        <v>501</v>
      </c>
      <c r="K40" s="528">
        <v>0</v>
      </c>
      <c r="L40" s="528">
        <v>0</v>
      </c>
      <c r="M40" s="528">
        <v>0</v>
      </c>
      <c r="N40" s="528">
        <v>0</v>
      </c>
      <c r="O40" s="528">
        <v>0</v>
      </c>
      <c r="P40" s="518" t="s">
        <v>572</v>
      </c>
      <c r="Q40" s="518" t="s">
        <v>575</v>
      </c>
    </row>
    <row r="41" spans="1:17" ht="15" hidden="1" customHeight="1" thickBot="1" x14ac:dyDescent="0.5">
      <c r="A41" s="527"/>
      <c r="B41" s="528"/>
      <c r="C41" s="528"/>
      <c r="D41" s="528"/>
      <c r="E41" s="528"/>
      <c r="F41" s="528"/>
      <c r="G41" s="518"/>
      <c r="H41" s="518"/>
      <c r="I41" s="389"/>
      <c r="J41" s="527"/>
      <c r="K41" s="528"/>
      <c r="L41" s="528"/>
      <c r="M41" s="528"/>
      <c r="N41" s="528"/>
      <c r="O41" s="528"/>
      <c r="P41" s="518"/>
      <c r="Q41" s="518"/>
    </row>
    <row r="42" spans="1:17" ht="15" hidden="1" customHeight="1" thickBot="1" x14ac:dyDescent="0.5">
      <c r="A42" s="527"/>
      <c r="B42" s="528"/>
      <c r="C42" s="528"/>
      <c r="D42" s="528"/>
      <c r="E42" s="528"/>
      <c r="F42" s="528"/>
      <c r="G42" s="518"/>
      <c r="H42" s="518"/>
      <c r="I42" s="389"/>
      <c r="J42" s="527"/>
      <c r="K42" s="528"/>
      <c r="L42" s="528"/>
      <c r="M42" s="528"/>
      <c r="N42" s="528"/>
      <c r="O42" s="528"/>
      <c r="P42" s="518"/>
      <c r="Q42" s="518"/>
    </row>
    <row r="43" spans="1:17" ht="15" hidden="1" customHeight="1" thickBot="1" x14ac:dyDescent="0.5">
      <c r="A43" s="527"/>
      <c r="B43" s="528"/>
      <c r="C43" s="528"/>
      <c r="D43" s="528"/>
      <c r="E43" s="528"/>
      <c r="F43" s="528"/>
      <c r="G43" s="518"/>
      <c r="H43" s="518"/>
      <c r="I43" s="389"/>
      <c r="J43" s="527"/>
      <c r="K43" s="528"/>
      <c r="L43" s="528"/>
      <c r="M43" s="528"/>
      <c r="N43" s="528"/>
      <c r="O43" s="528"/>
      <c r="P43" s="518"/>
      <c r="Q43" s="518"/>
    </row>
    <row r="44" spans="1:17" ht="15" hidden="1" customHeight="1" thickBot="1" x14ac:dyDescent="0.5">
      <c r="A44" s="527"/>
      <c r="B44" s="528"/>
      <c r="C44" s="528"/>
      <c r="D44" s="528"/>
      <c r="E44" s="528"/>
      <c r="F44" s="528"/>
      <c r="G44" s="518"/>
      <c r="H44" s="518"/>
      <c r="I44" s="389"/>
      <c r="J44" s="527"/>
      <c r="K44" s="528"/>
      <c r="L44" s="528"/>
      <c r="M44" s="528"/>
      <c r="N44" s="528"/>
      <c r="O44" s="528"/>
      <c r="P44" s="518"/>
      <c r="Q44" s="518"/>
    </row>
    <row r="45" spans="1:17" ht="15" hidden="1" customHeight="1" thickBot="1" x14ac:dyDescent="0.5">
      <c r="A45" s="527"/>
      <c r="B45" s="528"/>
      <c r="C45" s="528"/>
      <c r="D45" s="528"/>
      <c r="E45" s="528"/>
      <c r="F45" s="528"/>
      <c r="G45" s="518"/>
      <c r="H45" s="518"/>
      <c r="I45" s="389"/>
      <c r="J45" s="527"/>
      <c r="K45" s="528"/>
      <c r="L45" s="528"/>
      <c r="M45" s="528"/>
      <c r="N45" s="528"/>
      <c r="O45" s="528"/>
      <c r="P45" s="518"/>
      <c r="Q45" s="518"/>
    </row>
    <row r="46" spans="1:17" ht="15" hidden="1" customHeight="1" thickBot="1" x14ac:dyDescent="0.5">
      <c r="A46" s="527"/>
      <c r="B46" s="528"/>
      <c r="C46" s="528"/>
      <c r="D46" s="528"/>
      <c r="E46" s="528"/>
      <c r="F46" s="528"/>
      <c r="G46" s="518"/>
      <c r="H46" s="518"/>
      <c r="I46" s="389"/>
      <c r="J46" s="527"/>
      <c r="K46" s="528"/>
      <c r="L46" s="528"/>
      <c r="M46" s="528"/>
      <c r="N46" s="528"/>
      <c r="O46" s="528"/>
      <c r="P46" s="518"/>
      <c r="Q46" s="518"/>
    </row>
    <row r="47" spans="1:17" ht="15" hidden="1" customHeight="1" thickBot="1" x14ac:dyDescent="0.5">
      <c r="A47" s="527"/>
      <c r="B47" s="528"/>
      <c r="C47" s="528"/>
      <c r="D47" s="528"/>
      <c r="E47" s="528"/>
      <c r="F47" s="528"/>
      <c r="G47" s="518"/>
      <c r="H47" s="518"/>
      <c r="I47" s="389"/>
      <c r="J47" s="527"/>
      <c r="K47" s="528"/>
      <c r="L47" s="528"/>
      <c r="M47" s="528"/>
      <c r="N47" s="528"/>
      <c r="O47" s="528"/>
      <c r="P47" s="518"/>
      <c r="Q47" s="518"/>
    </row>
    <row r="48" spans="1:17" ht="15" hidden="1" customHeight="1" thickBot="1" x14ac:dyDescent="0.5">
      <c r="A48" s="527"/>
      <c r="B48" s="528"/>
      <c r="C48" s="528"/>
      <c r="D48" s="528"/>
      <c r="E48" s="528"/>
      <c r="F48" s="528"/>
      <c r="G48" s="518"/>
      <c r="H48" s="518"/>
      <c r="I48" s="389"/>
      <c r="J48" s="527"/>
      <c r="K48" s="528"/>
      <c r="L48" s="528"/>
      <c r="M48" s="528"/>
      <c r="N48" s="528"/>
      <c r="O48" s="528"/>
      <c r="P48" s="518"/>
      <c r="Q48" s="518"/>
    </row>
    <row r="49" spans="1:17" ht="13.5" thickTop="1" x14ac:dyDescent="0.4">
      <c r="A49" s="530" t="s">
        <v>479</v>
      </c>
      <c r="B49" s="531">
        <v>11190</v>
      </c>
      <c r="C49" s="531">
        <v>0</v>
      </c>
      <c r="D49" s="531">
        <v>0</v>
      </c>
      <c r="E49" s="531">
        <v>0</v>
      </c>
      <c r="F49" s="531">
        <v>11190</v>
      </c>
      <c r="G49" s="519"/>
      <c r="H49" s="519"/>
      <c r="I49" s="389"/>
      <c r="J49" s="530" t="s">
        <v>479</v>
      </c>
      <c r="K49" s="531">
        <v>11190</v>
      </c>
      <c r="L49" s="531">
        <v>0</v>
      </c>
      <c r="M49" s="531">
        <v>0</v>
      </c>
      <c r="N49" s="531">
        <v>0</v>
      </c>
      <c r="O49" s="531">
        <v>11190</v>
      </c>
      <c r="P49" s="519"/>
      <c r="Q49" s="519"/>
    </row>
    <row r="50" spans="1:17" ht="13.15" x14ac:dyDescent="0.4">
      <c r="A50" s="532"/>
      <c r="B50" s="533"/>
      <c r="C50" s="533"/>
      <c r="D50" s="533"/>
      <c r="E50" s="533"/>
      <c r="F50" s="533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</row>
    <row r="51" spans="1:17" ht="13.15" x14ac:dyDescent="0.4">
      <c r="A51" s="532"/>
      <c r="B51" s="533"/>
      <c r="C51" s="533"/>
      <c r="D51" s="533"/>
      <c r="E51" s="533"/>
      <c r="F51" s="533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</row>
    <row r="52" spans="1:17" ht="14.65" customHeight="1" x14ac:dyDescent="0.45">
      <c r="A52" s="749" t="s">
        <v>489</v>
      </c>
      <c r="B52" s="749"/>
      <c r="C52" s="749"/>
      <c r="D52" s="749"/>
      <c r="E52" s="749"/>
      <c r="F52" s="749"/>
      <c r="G52" s="749"/>
      <c r="H52" s="749"/>
      <c r="I52" s="389"/>
      <c r="J52" s="749" t="s">
        <v>489</v>
      </c>
      <c r="K52" s="749"/>
      <c r="L52" s="749"/>
      <c r="M52" s="749"/>
      <c r="N52" s="749"/>
      <c r="O52" s="749"/>
      <c r="P52" s="749"/>
      <c r="Q52" s="749"/>
    </row>
    <row r="53" spans="1:17" ht="14.65" thickBot="1" x14ac:dyDescent="0.5">
      <c r="A53" s="512" t="s">
        <v>474</v>
      </c>
      <c r="B53" s="513" t="s">
        <v>475</v>
      </c>
      <c r="C53" s="513" t="s">
        <v>476</v>
      </c>
      <c r="D53" s="513" t="s">
        <v>477</v>
      </c>
      <c r="E53" s="513" t="s">
        <v>478</v>
      </c>
      <c r="F53" s="513" t="s">
        <v>479</v>
      </c>
      <c r="G53" s="513" t="s">
        <v>480</v>
      </c>
      <c r="H53" s="513" t="s">
        <v>481</v>
      </c>
      <c r="I53" s="389"/>
      <c r="J53" s="512" t="s">
        <v>474</v>
      </c>
      <c r="K53" s="513" t="s">
        <v>475</v>
      </c>
      <c r="L53" s="513" t="s">
        <v>476</v>
      </c>
      <c r="M53" s="513" t="s">
        <v>477</v>
      </c>
      <c r="N53" s="513" t="s">
        <v>478</v>
      </c>
      <c r="O53" s="513" t="s">
        <v>479</v>
      </c>
      <c r="P53" s="513" t="s">
        <v>480</v>
      </c>
      <c r="Q53" s="513" t="s">
        <v>481</v>
      </c>
    </row>
    <row r="54" spans="1:17" ht="14.65" thickTop="1" x14ac:dyDescent="0.45">
      <c r="A54" s="527" t="s">
        <v>499</v>
      </c>
      <c r="B54" s="528">
        <v>92770</v>
      </c>
      <c r="C54" s="528">
        <v>0</v>
      </c>
      <c r="D54" s="528">
        <v>0</v>
      </c>
      <c r="E54" s="528">
        <v>0</v>
      </c>
      <c r="F54" s="528">
        <v>92770</v>
      </c>
      <c r="G54" s="518" t="s">
        <v>572</v>
      </c>
      <c r="H54" s="518" t="s">
        <v>573</v>
      </c>
      <c r="I54" s="389"/>
      <c r="J54" s="527" t="s">
        <v>499</v>
      </c>
      <c r="K54" s="528">
        <v>91123</v>
      </c>
      <c r="L54" s="528">
        <v>0</v>
      </c>
      <c r="M54" s="528">
        <v>0</v>
      </c>
      <c r="N54" s="528">
        <v>0</v>
      </c>
      <c r="O54" s="528">
        <v>91123</v>
      </c>
      <c r="P54" s="518" t="s">
        <v>572</v>
      </c>
      <c r="Q54" s="518" t="s">
        <v>573</v>
      </c>
    </row>
    <row r="55" spans="1:17" ht="14.25" x14ac:dyDescent="0.45">
      <c r="A55" s="527" t="s">
        <v>500</v>
      </c>
      <c r="B55" s="528">
        <v>85639</v>
      </c>
      <c r="C55" s="528">
        <v>0</v>
      </c>
      <c r="D55" s="528">
        <v>0</v>
      </c>
      <c r="E55" s="528">
        <v>0</v>
      </c>
      <c r="F55" s="528">
        <v>85639</v>
      </c>
      <c r="G55" s="518" t="s">
        <v>572</v>
      </c>
      <c r="H55" s="518" t="s">
        <v>574</v>
      </c>
      <c r="I55" s="389"/>
      <c r="J55" s="527" t="s">
        <v>500</v>
      </c>
      <c r="K55" s="528">
        <v>83950</v>
      </c>
      <c r="L55" s="528">
        <v>0</v>
      </c>
      <c r="M55" s="528">
        <v>0</v>
      </c>
      <c r="N55" s="528">
        <v>0</v>
      </c>
      <c r="O55" s="528">
        <v>83950</v>
      </c>
      <c r="P55" s="518" t="s">
        <v>572</v>
      </c>
      <c r="Q55" s="518" t="s">
        <v>574</v>
      </c>
    </row>
    <row r="56" spans="1:17" ht="14.65" thickBot="1" x14ac:dyDescent="0.5">
      <c r="A56" s="527" t="s">
        <v>501</v>
      </c>
      <c r="B56" s="528">
        <v>8381</v>
      </c>
      <c r="C56" s="528">
        <v>0</v>
      </c>
      <c r="D56" s="528">
        <v>0</v>
      </c>
      <c r="E56" s="528">
        <v>0</v>
      </c>
      <c r="F56" s="528">
        <v>8381</v>
      </c>
      <c r="G56" s="518" t="s">
        <v>572</v>
      </c>
      <c r="H56" s="518" t="s">
        <v>575</v>
      </c>
      <c r="I56" s="389"/>
      <c r="J56" s="527" t="s">
        <v>501</v>
      </c>
      <c r="K56" s="528">
        <v>8129</v>
      </c>
      <c r="L56" s="528">
        <v>0</v>
      </c>
      <c r="M56" s="528">
        <v>0</v>
      </c>
      <c r="N56" s="528">
        <v>0</v>
      </c>
      <c r="O56" s="528">
        <v>8129</v>
      </c>
      <c r="P56" s="518" t="s">
        <v>572</v>
      </c>
      <c r="Q56" s="518" t="s">
        <v>575</v>
      </c>
    </row>
    <row r="57" spans="1:17" ht="15" hidden="1" customHeight="1" thickBot="1" x14ac:dyDescent="0.5">
      <c r="A57" s="527"/>
      <c r="B57" s="528"/>
      <c r="C57" s="528"/>
      <c r="D57" s="528"/>
      <c r="E57" s="528"/>
      <c r="F57" s="528"/>
      <c r="G57" s="518"/>
      <c r="H57" s="518"/>
      <c r="I57" s="389"/>
      <c r="J57" s="527"/>
      <c r="K57" s="528"/>
      <c r="L57" s="528"/>
      <c r="M57" s="528"/>
      <c r="N57" s="528"/>
      <c r="O57" s="528"/>
      <c r="P57" s="518"/>
      <c r="Q57" s="518"/>
    </row>
    <row r="58" spans="1:17" ht="15" hidden="1" customHeight="1" thickBot="1" x14ac:dyDescent="0.5">
      <c r="A58" s="527"/>
      <c r="B58" s="528"/>
      <c r="C58" s="528"/>
      <c r="D58" s="528"/>
      <c r="E58" s="528"/>
      <c r="F58" s="528"/>
      <c r="G58" s="518"/>
      <c r="H58" s="518"/>
      <c r="I58" s="389"/>
      <c r="J58" s="527"/>
      <c r="K58" s="528"/>
      <c r="L58" s="528"/>
      <c r="M58" s="528"/>
      <c r="N58" s="528"/>
      <c r="O58" s="528"/>
      <c r="P58" s="518"/>
      <c r="Q58" s="518"/>
    </row>
    <row r="59" spans="1:17" ht="15" hidden="1" customHeight="1" thickBot="1" x14ac:dyDescent="0.5">
      <c r="A59" s="527"/>
      <c r="B59" s="528"/>
      <c r="C59" s="528"/>
      <c r="D59" s="528"/>
      <c r="E59" s="528"/>
      <c r="F59" s="528"/>
      <c r="G59" s="518"/>
      <c r="H59" s="518"/>
      <c r="I59" s="389"/>
      <c r="J59" s="527"/>
      <c r="K59" s="528"/>
      <c r="L59" s="528"/>
      <c r="M59" s="528"/>
      <c r="N59" s="528"/>
      <c r="O59" s="528"/>
      <c r="P59" s="518"/>
      <c r="Q59" s="518"/>
    </row>
    <row r="60" spans="1:17" ht="15" hidden="1" customHeight="1" thickBot="1" x14ac:dyDescent="0.5">
      <c r="A60" s="527"/>
      <c r="B60" s="528"/>
      <c r="C60" s="528"/>
      <c r="D60" s="528"/>
      <c r="E60" s="528"/>
      <c r="F60" s="528"/>
      <c r="G60" s="518"/>
      <c r="H60" s="518"/>
      <c r="I60" s="389"/>
      <c r="J60" s="527"/>
      <c r="K60" s="528"/>
      <c r="L60" s="528"/>
      <c r="M60" s="528"/>
      <c r="N60" s="528"/>
      <c r="O60" s="528"/>
      <c r="P60" s="518"/>
      <c r="Q60" s="518"/>
    </row>
    <row r="61" spans="1:17" ht="15" hidden="1" customHeight="1" thickBot="1" x14ac:dyDescent="0.5">
      <c r="A61" s="527"/>
      <c r="B61" s="528"/>
      <c r="C61" s="528"/>
      <c r="D61" s="528"/>
      <c r="E61" s="528"/>
      <c r="F61" s="528"/>
      <c r="G61" s="518"/>
      <c r="H61" s="518"/>
      <c r="I61" s="389"/>
      <c r="J61" s="527"/>
      <c r="K61" s="528"/>
      <c r="L61" s="528"/>
      <c r="M61" s="528"/>
      <c r="N61" s="528"/>
      <c r="O61" s="528"/>
      <c r="P61" s="518"/>
      <c r="Q61" s="518"/>
    </row>
    <row r="62" spans="1:17" ht="15" hidden="1" customHeight="1" thickBot="1" x14ac:dyDescent="0.5">
      <c r="A62" s="527"/>
      <c r="B62" s="528"/>
      <c r="C62" s="528"/>
      <c r="D62" s="528"/>
      <c r="E62" s="528"/>
      <c r="F62" s="528"/>
      <c r="G62" s="518"/>
      <c r="H62" s="518"/>
      <c r="I62" s="389"/>
      <c r="J62" s="527"/>
      <c r="K62" s="528"/>
      <c r="L62" s="528"/>
      <c r="M62" s="528"/>
      <c r="N62" s="528"/>
      <c r="O62" s="528"/>
      <c r="P62" s="518"/>
      <c r="Q62" s="518"/>
    </row>
    <row r="63" spans="1:17" ht="15" hidden="1" customHeight="1" thickBot="1" x14ac:dyDescent="0.5">
      <c r="A63" s="527"/>
      <c r="B63" s="528"/>
      <c r="C63" s="528"/>
      <c r="D63" s="528"/>
      <c r="E63" s="528"/>
      <c r="F63" s="528"/>
      <c r="G63" s="518"/>
      <c r="H63" s="518"/>
      <c r="I63" s="389"/>
      <c r="J63" s="527"/>
      <c r="K63" s="528"/>
      <c r="L63" s="528"/>
      <c r="M63" s="528"/>
      <c r="N63" s="528"/>
      <c r="O63" s="528"/>
      <c r="P63" s="518"/>
      <c r="Q63" s="518"/>
    </row>
    <row r="64" spans="1:17" ht="15" hidden="1" customHeight="1" thickBot="1" x14ac:dyDescent="0.5">
      <c r="A64" s="527"/>
      <c r="B64" s="528"/>
      <c r="C64" s="528"/>
      <c r="D64" s="528"/>
      <c r="E64" s="528"/>
      <c r="F64" s="528"/>
      <c r="G64" s="518"/>
      <c r="H64" s="518"/>
      <c r="I64" s="389"/>
      <c r="J64" s="527"/>
      <c r="K64" s="528"/>
      <c r="L64" s="528"/>
      <c r="M64" s="528"/>
      <c r="N64" s="528"/>
      <c r="O64" s="528"/>
      <c r="P64" s="518"/>
      <c r="Q64" s="518"/>
    </row>
    <row r="65" spans="1:17" ht="13.5" thickTop="1" x14ac:dyDescent="0.4">
      <c r="A65" s="530" t="s">
        <v>479</v>
      </c>
      <c r="B65" s="531">
        <v>186790</v>
      </c>
      <c r="C65" s="531">
        <v>0</v>
      </c>
      <c r="D65" s="531">
        <v>0</v>
      </c>
      <c r="E65" s="531">
        <v>0</v>
      </c>
      <c r="F65" s="531">
        <v>186790</v>
      </c>
      <c r="G65" s="519"/>
      <c r="H65" s="519"/>
      <c r="I65" s="389"/>
      <c r="J65" s="530" t="s">
        <v>479</v>
      </c>
      <c r="K65" s="531">
        <v>183202</v>
      </c>
      <c r="L65" s="531">
        <v>0</v>
      </c>
      <c r="M65" s="531">
        <v>0</v>
      </c>
      <c r="N65" s="531">
        <v>0</v>
      </c>
      <c r="O65" s="531">
        <v>183202</v>
      </c>
      <c r="P65" s="519"/>
      <c r="Q65" s="519"/>
    </row>
    <row r="66" spans="1:17" ht="12.75" x14ac:dyDescent="0.3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</row>
    <row r="67" spans="1:17" ht="12.75" x14ac:dyDescent="0.35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</row>
    <row r="68" spans="1:17" ht="14.65" customHeight="1" x14ac:dyDescent="0.45">
      <c r="A68" s="749" t="s">
        <v>490</v>
      </c>
      <c r="B68" s="749"/>
      <c r="C68" s="749"/>
      <c r="D68" s="749"/>
      <c r="E68" s="749"/>
      <c r="F68" s="749"/>
      <c r="G68" s="749"/>
      <c r="H68" s="749"/>
      <c r="I68" s="389"/>
      <c r="J68" s="749" t="s">
        <v>490</v>
      </c>
      <c r="K68" s="749"/>
      <c r="L68" s="749"/>
      <c r="M68" s="749"/>
      <c r="N68" s="749"/>
      <c r="O68" s="749"/>
      <c r="P68" s="749"/>
      <c r="Q68" s="749"/>
    </row>
    <row r="69" spans="1:17" ht="14.65" thickBot="1" x14ac:dyDescent="0.5">
      <c r="A69" s="512" t="s">
        <v>474</v>
      </c>
      <c r="B69" s="513" t="s">
        <v>475</v>
      </c>
      <c r="C69" s="513" t="s">
        <v>476</v>
      </c>
      <c r="D69" s="513" t="s">
        <v>477</v>
      </c>
      <c r="E69" s="513" t="s">
        <v>478</v>
      </c>
      <c r="F69" s="513" t="s">
        <v>479</v>
      </c>
      <c r="G69" s="513" t="s">
        <v>480</v>
      </c>
      <c r="H69" s="513" t="s">
        <v>481</v>
      </c>
      <c r="I69" s="389"/>
      <c r="J69" s="512" t="s">
        <v>474</v>
      </c>
      <c r="K69" s="513" t="s">
        <v>475</v>
      </c>
      <c r="L69" s="513" t="s">
        <v>476</v>
      </c>
      <c r="M69" s="513" t="s">
        <v>477</v>
      </c>
      <c r="N69" s="513" t="s">
        <v>478</v>
      </c>
      <c r="O69" s="513" t="s">
        <v>479</v>
      </c>
      <c r="P69" s="513" t="s">
        <v>480</v>
      </c>
      <c r="Q69" s="513" t="s">
        <v>481</v>
      </c>
    </row>
    <row r="70" spans="1:17" ht="14.65" thickTop="1" x14ac:dyDescent="0.45">
      <c r="A70" s="527" t="s">
        <v>499</v>
      </c>
      <c r="B70" s="528">
        <v>111940</v>
      </c>
      <c r="C70" s="528">
        <v>0</v>
      </c>
      <c r="D70" s="528">
        <v>0</v>
      </c>
      <c r="E70" s="528">
        <v>0</v>
      </c>
      <c r="F70" s="528">
        <v>111940</v>
      </c>
      <c r="G70" s="518" t="s">
        <v>572</v>
      </c>
      <c r="H70" s="518" t="s">
        <v>573</v>
      </c>
      <c r="I70" s="389"/>
      <c r="J70" s="527" t="s">
        <v>499</v>
      </c>
      <c r="K70" s="528">
        <v>107518</v>
      </c>
      <c r="L70" s="528">
        <v>0</v>
      </c>
      <c r="M70" s="528">
        <v>0</v>
      </c>
      <c r="N70" s="528">
        <v>0</v>
      </c>
      <c r="O70" s="528">
        <v>107518</v>
      </c>
      <c r="P70" s="518" t="s">
        <v>572</v>
      </c>
      <c r="Q70" s="518" t="s">
        <v>573</v>
      </c>
    </row>
    <row r="71" spans="1:17" ht="14.25" x14ac:dyDescent="0.45">
      <c r="A71" s="527" t="s">
        <v>500</v>
      </c>
      <c r="B71" s="528">
        <v>108080</v>
      </c>
      <c r="C71" s="528">
        <v>0</v>
      </c>
      <c r="D71" s="528">
        <v>0</v>
      </c>
      <c r="E71" s="528">
        <v>0</v>
      </c>
      <c r="F71" s="528">
        <v>108080</v>
      </c>
      <c r="G71" s="518" t="s">
        <v>572</v>
      </c>
      <c r="H71" s="518" t="s">
        <v>574</v>
      </c>
      <c r="I71" s="389"/>
      <c r="J71" s="527" t="s">
        <v>500</v>
      </c>
      <c r="K71" s="528">
        <v>103810</v>
      </c>
      <c r="L71" s="528">
        <v>0</v>
      </c>
      <c r="M71" s="528">
        <v>0</v>
      </c>
      <c r="N71" s="528">
        <v>0</v>
      </c>
      <c r="O71" s="528">
        <v>103810</v>
      </c>
      <c r="P71" s="518" t="s">
        <v>572</v>
      </c>
      <c r="Q71" s="518" t="s">
        <v>574</v>
      </c>
    </row>
    <row r="72" spans="1:17" ht="14.65" thickBot="1" x14ac:dyDescent="0.5">
      <c r="A72" s="527" t="s">
        <v>501</v>
      </c>
      <c r="B72" s="528">
        <v>15440</v>
      </c>
      <c r="C72" s="528">
        <v>0</v>
      </c>
      <c r="D72" s="528">
        <v>0</v>
      </c>
      <c r="E72" s="528">
        <v>0</v>
      </c>
      <c r="F72" s="528">
        <v>15440</v>
      </c>
      <c r="G72" s="518" t="s">
        <v>572</v>
      </c>
      <c r="H72" s="518" t="s">
        <v>575</v>
      </c>
      <c r="I72" s="389"/>
      <c r="J72" s="527" t="s">
        <v>501</v>
      </c>
      <c r="K72" s="528">
        <v>14830</v>
      </c>
      <c r="L72" s="528">
        <v>0</v>
      </c>
      <c r="M72" s="528">
        <v>0</v>
      </c>
      <c r="N72" s="528">
        <v>0</v>
      </c>
      <c r="O72" s="528">
        <v>14830</v>
      </c>
      <c r="P72" s="518" t="s">
        <v>572</v>
      </c>
      <c r="Q72" s="518" t="s">
        <v>575</v>
      </c>
    </row>
    <row r="73" spans="1:17" ht="15" hidden="1" customHeight="1" thickBot="1" x14ac:dyDescent="0.5">
      <c r="A73" s="527"/>
      <c r="B73" s="528"/>
      <c r="C73" s="528"/>
      <c r="D73" s="528"/>
      <c r="E73" s="528"/>
      <c r="F73" s="528"/>
      <c r="G73" s="518"/>
      <c r="H73" s="518"/>
      <c r="I73" s="389"/>
      <c r="J73" s="527"/>
      <c r="K73" s="528"/>
      <c r="L73" s="528"/>
      <c r="M73" s="528"/>
      <c r="N73" s="528"/>
      <c r="O73" s="528"/>
      <c r="P73" s="518"/>
      <c r="Q73" s="518"/>
    </row>
    <row r="74" spans="1:17" ht="15" hidden="1" customHeight="1" thickBot="1" x14ac:dyDescent="0.5">
      <c r="A74" s="527"/>
      <c r="B74" s="528"/>
      <c r="C74" s="528"/>
      <c r="D74" s="528"/>
      <c r="E74" s="528"/>
      <c r="F74" s="528"/>
      <c r="G74" s="518"/>
      <c r="H74" s="518"/>
      <c r="I74" s="389"/>
      <c r="J74" s="527"/>
      <c r="K74" s="528"/>
      <c r="L74" s="528"/>
      <c r="M74" s="528"/>
      <c r="N74" s="528"/>
      <c r="O74" s="528"/>
      <c r="P74" s="518"/>
      <c r="Q74" s="518"/>
    </row>
    <row r="75" spans="1:17" ht="15" hidden="1" customHeight="1" thickBot="1" x14ac:dyDescent="0.5">
      <c r="A75" s="527"/>
      <c r="B75" s="528"/>
      <c r="C75" s="528"/>
      <c r="D75" s="528"/>
      <c r="E75" s="528"/>
      <c r="F75" s="528"/>
      <c r="G75" s="518"/>
      <c r="H75" s="518"/>
      <c r="I75" s="389"/>
      <c r="J75" s="527"/>
      <c r="K75" s="528"/>
      <c r="L75" s="528"/>
      <c r="M75" s="528"/>
      <c r="N75" s="528"/>
      <c r="O75" s="528"/>
      <c r="P75" s="518"/>
      <c r="Q75" s="518"/>
    </row>
    <row r="76" spans="1:17" ht="15" hidden="1" customHeight="1" thickBot="1" x14ac:dyDescent="0.5">
      <c r="A76" s="527"/>
      <c r="B76" s="528"/>
      <c r="C76" s="528"/>
      <c r="D76" s="528"/>
      <c r="E76" s="528"/>
      <c r="F76" s="528"/>
      <c r="G76" s="518"/>
      <c r="H76" s="518"/>
      <c r="I76" s="389"/>
      <c r="J76" s="527"/>
      <c r="K76" s="528"/>
      <c r="L76" s="528"/>
      <c r="M76" s="528"/>
      <c r="N76" s="528"/>
      <c r="O76" s="528"/>
      <c r="P76" s="518"/>
      <c r="Q76" s="518"/>
    </row>
    <row r="77" spans="1:17" ht="15" hidden="1" customHeight="1" thickBot="1" x14ac:dyDescent="0.5">
      <c r="A77" s="527"/>
      <c r="B77" s="528"/>
      <c r="C77" s="528"/>
      <c r="D77" s="528"/>
      <c r="E77" s="528"/>
      <c r="F77" s="528"/>
      <c r="G77" s="518"/>
      <c r="H77" s="518"/>
      <c r="I77" s="389"/>
      <c r="J77" s="527"/>
      <c r="K77" s="528"/>
      <c r="L77" s="528"/>
      <c r="M77" s="528"/>
      <c r="N77" s="528"/>
      <c r="O77" s="528"/>
      <c r="P77" s="518"/>
      <c r="Q77" s="518"/>
    </row>
    <row r="78" spans="1:17" ht="15" hidden="1" customHeight="1" thickBot="1" x14ac:dyDescent="0.5">
      <c r="A78" s="527"/>
      <c r="B78" s="528"/>
      <c r="C78" s="528"/>
      <c r="D78" s="528"/>
      <c r="E78" s="528"/>
      <c r="F78" s="528"/>
      <c r="G78" s="518"/>
      <c r="H78" s="518"/>
      <c r="I78" s="389"/>
      <c r="J78" s="527"/>
      <c r="K78" s="528"/>
      <c r="L78" s="528"/>
      <c r="M78" s="528"/>
      <c r="N78" s="528"/>
      <c r="O78" s="528"/>
      <c r="P78" s="518"/>
      <c r="Q78" s="518"/>
    </row>
    <row r="79" spans="1:17" ht="15" hidden="1" customHeight="1" thickBot="1" x14ac:dyDescent="0.5">
      <c r="A79" s="527"/>
      <c r="B79" s="528"/>
      <c r="C79" s="528"/>
      <c r="D79" s="528"/>
      <c r="E79" s="528"/>
      <c r="F79" s="528"/>
      <c r="G79" s="518"/>
      <c r="H79" s="518"/>
      <c r="I79" s="389"/>
      <c r="J79" s="527"/>
      <c r="K79" s="528"/>
      <c r="L79" s="528"/>
      <c r="M79" s="528"/>
      <c r="N79" s="528"/>
      <c r="O79" s="528"/>
      <c r="P79" s="518"/>
      <c r="Q79" s="518"/>
    </row>
    <row r="80" spans="1:17" ht="15" hidden="1" customHeight="1" thickBot="1" x14ac:dyDescent="0.5">
      <c r="A80" s="527"/>
      <c r="B80" s="528"/>
      <c r="C80" s="528"/>
      <c r="D80" s="528"/>
      <c r="E80" s="528"/>
      <c r="F80" s="528"/>
      <c r="G80" s="518"/>
      <c r="H80" s="518"/>
      <c r="I80" s="389"/>
      <c r="J80" s="527"/>
      <c r="K80" s="528"/>
      <c r="L80" s="528"/>
      <c r="M80" s="528"/>
      <c r="N80" s="528"/>
      <c r="O80" s="528"/>
      <c r="P80" s="518"/>
      <c r="Q80" s="518"/>
    </row>
    <row r="81" spans="1:17" ht="13.5" thickTop="1" x14ac:dyDescent="0.4">
      <c r="A81" s="530" t="s">
        <v>479</v>
      </c>
      <c r="B81" s="531">
        <v>235460</v>
      </c>
      <c r="C81" s="531">
        <v>0</v>
      </c>
      <c r="D81" s="531">
        <v>0</v>
      </c>
      <c r="E81" s="531">
        <v>0</v>
      </c>
      <c r="F81" s="531">
        <v>235460</v>
      </c>
      <c r="G81" s="519"/>
      <c r="H81" s="519"/>
      <c r="I81" s="389"/>
      <c r="J81" s="530" t="s">
        <v>479</v>
      </c>
      <c r="K81" s="531">
        <v>226158</v>
      </c>
      <c r="L81" s="531">
        <v>0</v>
      </c>
      <c r="M81" s="531">
        <v>0</v>
      </c>
      <c r="N81" s="531">
        <v>0</v>
      </c>
      <c r="O81" s="531">
        <v>226158</v>
      </c>
      <c r="P81" s="519"/>
      <c r="Q81" s="519"/>
    </row>
    <row r="82" spans="1:17" ht="13.15" x14ac:dyDescent="0.4">
      <c r="A82" s="532"/>
      <c r="B82" s="533"/>
      <c r="C82" s="533"/>
      <c r="D82" s="533"/>
      <c r="E82" s="533"/>
      <c r="F82" s="533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</row>
    <row r="83" spans="1:17" ht="12.75" x14ac:dyDescent="0.35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</row>
    <row r="84" spans="1:17" ht="14.65" customHeight="1" x14ac:dyDescent="0.45">
      <c r="A84" s="747" t="s">
        <v>491</v>
      </c>
      <c r="B84" s="747"/>
      <c r="C84" s="747"/>
      <c r="D84" s="747"/>
      <c r="E84" s="747"/>
      <c r="F84" s="747"/>
      <c r="G84" s="747"/>
      <c r="H84" s="747"/>
      <c r="I84" s="389"/>
      <c r="J84" s="747" t="s">
        <v>491</v>
      </c>
      <c r="K84" s="747"/>
      <c r="L84" s="747"/>
      <c r="M84" s="747"/>
      <c r="N84" s="747"/>
      <c r="O84" s="747"/>
      <c r="P84" s="747"/>
      <c r="Q84" s="747"/>
    </row>
    <row r="85" spans="1:17" ht="14.65" thickBot="1" x14ac:dyDescent="0.5">
      <c r="A85" s="512" t="s">
        <v>474</v>
      </c>
      <c r="B85" s="513" t="s">
        <v>475</v>
      </c>
      <c r="C85" s="513" t="s">
        <v>476</v>
      </c>
      <c r="D85" s="513" t="s">
        <v>477</v>
      </c>
      <c r="E85" s="513" t="s">
        <v>478</v>
      </c>
      <c r="F85" s="513" t="s">
        <v>479</v>
      </c>
      <c r="G85" s="513" t="s">
        <v>480</v>
      </c>
      <c r="H85" s="513" t="s">
        <v>481</v>
      </c>
      <c r="I85" s="389"/>
      <c r="J85" s="512" t="s">
        <v>474</v>
      </c>
      <c r="K85" s="513" t="s">
        <v>475</v>
      </c>
      <c r="L85" s="513" t="s">
        <v>476</v>
      </c>
      <c r="M85" s="513" t="s">
        <v>477</v>
      </c>
      <c r="N85" s="513" t="s">
        <v>478</v>
      </c>
      <c r="O85" s="513" t="s">
        <v>479</v>
      </c>
      <c r="P85" s="513" t="s">
        <v>480</v>
      </c>
      <c r="Q85" s="513" t="s">
        <v>481</v>
      </c>
    </row>
    <row r="86" spans="1:17" ht="14.65" thickTop="1" x14ac:dyDescent="0.45">
      <c r="A86" s="527" t="s">
        <v>499</v>
      </c>
      <c r="B86" s="528">
        <v>14290</v>
      </c>
      <c r="C86" s="528">
        <v>0</v>
      </c>
      <c r="D86" s="528">
        <v>0</v>
      </c>
      <c r="E86" s="528">
        <v>0</v>
      </c>
      <c r="F86" s="528">
        <v>14290</v>
      </c>
      <c r="G86" s="518" t="s">
        <v>572</v>
      </c>
      <c r="H86" s="518" t="s">
        <v>573</v>
      </c>
      <c r="I86" s="389"/>
      <c r="J86" s="527" t="s">
        <v>499</v>
      </c>
      <c r="K86" s="528">
        <v>14718</v>
      </c>
      <c r="L86" s="528">
        <v>0</v>
      </c>
      <c r="M86" s="528">
        <v>0</v>
      </c>
      <c r="N86" s="528">
        <v>0</v>
      </c>
      <c r="O86" s="528">
        <v>14718</v>
      </c>
      <c r="P86" s="518" t="s">
        <v>572</v>
      </c>
      <c r="Q86" s="518" t="s">
        <v>573</v>
      </c>
    </row>
    <row r="87" spans="1:17" ht="14.25" x14ac:dyDescent="0.45">
      <c r="A87" s="527" t="s">
        <v>500</v>
      </c>
      <c r="B87" s="528">
        <v>13797</v>
      </c>
      <c r="C87" s="528">
        <v>0</v>
      </c>
      <c r="D87" s="528">
        <v>0</v>
      </c>
      <c r="E87" s="528">
        <v>0</v>
      </c>
      <c r="F87" s="528">
        <v>13797</v>
      </c>
      <c r="G87" s="518" t="s">
        <v>572</v>
      </c>
      <c r="H87" s="518" t="s">
        <v>574</v>
      </c>
      <c r="I87" s="389"/>
      <c r="J87" s="527" t="s">
        <v>500</v>
      </c>
      <c r="K87" s="528">
        <v>14210</v>
      </c>
      <c r="L87" s="528">
        <v>0</v>
      </c>
      <c r="M87" s="528">
        <v>0</v>
      </c>
      <c r="N87" s="528">
        <v>0</v>
      </c>
      <c r="O87" s="528">
        <v>14210</v>
      </c>
      <c r="P87" s="518" t="s">
        <v>572</v>
      </c>
      <c r="Q87" s="518" t="s">
        <v>574</v>
      </c>
    </row>
    <row r="88" spans="1:17" ht="14.65" thickBot="1" x14ac:dyDescent="0.5">
      <c r="A88" s="527" t="s">
        <v>501</v>
      </c>
      <c r="B88" s="528">
        <v>1971</v>
      </c>
      <c r="C88" s="528">
        <v>0</v>
      </c>
      <c r="D88" s="528">
        <v>0</v>
      </c>
      <c r="E88" s="528">
        <v>0</v>
      </c>
      <c r="F88" s="528">
        <v>1971</v>
      </c>
      <c r="G88" s="518" t="s">
        <v>572</v>
      </c>
      <c r="H88" s="518" t="s">
        <v>575</v>
      </c>
      <c r="I88" s="389"/>
      <c r="J88" s="527" t="s">
        <v>501</v>
      </c>
      <c r="K88" s="528">
        <v>2030</v>
      </c>
      <c r="L88" s="528">
        <v>0</v>
      </c>
      <c r="M88" s="528">
        <v>0</v>
      </c>
      <c r="N88" s="528">
        <v>0</v>
      </c>
      <c r="O88" s="528">
        <v>2030</v>
      </c>
      <c r="P88" s="518" t="s">
        <v>572</v>
      </c>
      <c r="Q88" s="518" t="s">
        <v>575</v>
      </c>
    </row>
    <row r="89" spans="1:17" ht="15" hidden="1" customHeight="1" thickBot="1" x14ac:dyDescent="0.5">
      <c r="A89" s="527"/>
      <c r="B89" s="528"/>
      <c r="C89" s="528"/>
      <c r="D89" s="528"/>
      <c r="E89" s="528"/>
      <c r="F89" s="528"/>
      <c r="G89" s="518"/>
      <c r="H89" s="518"/>
      <c r="I89" s="389"/>
      <c r="J89" s="527"/>
      <c r="K89" s="528"/>
      <c r="L89" s="528"/>
      <c r="M89" s="528"/>
      <c r="N89" s="528"/>
      <c r="O89" s="528"/>
      <c r="P89" s="518"/>
      <c r="Q89" s="518"/>
    </row>
    <row r="90" spans="1:17" ht="15" hidden="1" customHeight="1" thickBot="1" x14ac:dyDescent="0.5">
      <c r="A90" s="527"/>
      <c r="B90" s="528"/>
      <c r="C90" s="528"/>
      <c r="D90" s="528"/>
      <c r="E90" s="528"/>
      <c r="F90" s="528"/>
      <c r="G90" s="518"/>
      <c r="H90" s="518"/>
      <c r="I90" s="389"/>
      <c r="J90" s="527"/>
      <c r="K90" s="528"/>
      <c r="L90" s="528"/>
      <c r="M90" s="528"/>
      <c r="N90" s="528"/>
      <c r="O90" s="528"/>
      <c r="P90" s="518"/>
      <c r="Q90" s="518"/>
    </row>
    <row r="91" spans="1:17" ht="15" hidden="1" customHeight="1" thickBot="1" x14ac:dyDescent="0.5">
      <c r="A91" s="527"/>
      <c r="B91" s="528"/>
      <c r="C91" s="528"/>
      <c r="D91" s="528"/>
      <c r="E91" s="528"/>
      <c r="F91" s="528"/>
      <c r="G91" s="518"/>
      <c r="H91" s="518"/>
      <c r="I91" s="389"/>
      <c r="J91" s="527"/>
      <c r="K91" s="528"/>
      <c r="L91" s="528"/>
      <c r="M91" s="528"/>
      <c r="N91" s="528"/>
      <c r="O91" s="528"/>
      <c r="P91" s="518"/>
      <c r="Q91" s="518"/>
    </row>
    <row r="92" spans="1:17" ht="15" hidden="1" customHeight="1" thickBot="1" x14ac:dyDescent="0.5">
      <c r="A92" s="527"/>
      <c r="B92" s="528"/>
      <c r="C92" s="528"/>
      <c r="D92" s="528"/>
      <c r="E92" s="528"/>
      <c r="F92" s="528"/>
      <c r="G92" s="518"/>
      <c r="H92" s="518"/>
      <c r="I92" s="389"/>
      <c r="J92" s="527"/>
      <c r="K92" s="528"/>
      <c r="L92" s="528"/>
      <c r="M92" s="528"/>
      <c r="N92" s="528"/>
      <c r="O92" s="528"/>
      <c r="P92" s="518"/>
      <c r="Q92" s="518"/>
    </row>
    <row r="93" spans="1:17" ht="15" hidden="1" customHeight="1" thickBot="1" x14ac:dyDescent="0.5">
      <c r="A93" s="527"/>
      <c r="B93" s="528"/>
      <c r="C93" s="528"/>
      <c r="D93" s="528"/>
      <c r="E93" s="528"/>
      <c r="F93" s="528"/>
      <c r="G93" s="518"/>
      <c r="H93" s="518"/>
      <c r="I93" s="389"/>
      <c r="J93" s="527"/>
      <c r="K93" s="528"/>
      <c r="L93" s="528"/>
      <c r="M93" s="528"/>
      <c r="N93" s="528"/>
      <c r="O93" s="528"/>
      <c r="P93" s="518"/>
      <c r="Q93" s="518"/>
    </row>
    <row r="94" spans="1:17" ht="15" hidden="1" customHeight="1" thickBot="1" x14ac:dyDescent="0.5">
      <c r="A94" s="527"/>
      <c r="B94" s="528"/>
      <c r="C94" s="528"/>
      <c r="D94" s="528"/>
      <c r="E94" s="528"/>
      <c r="F94" s="528"/>
      <c r="G94" s="518"/>
      <c r="H94" s="518"/>
      <c r="I94" s="389"/>
      <c r="J94" s="527"/>
      <c r="K94" s="528"/>
      <c r="L94" s="528"/>
      <c r="M94" s="528"/>
      <c r="N94" s="528"/>
      <c r="O94" s="528"/>
      <c r="P94" s="518"/>
      <c r="Q94" s="518"/>
    </row>
    <row r="95" spans="1:17" ht="15" hidden="1" customHeight="1" thickBot="1" x14ac:dyDescent="0.5">
      <c r="A95" s="527"/>
      <c r="B95" s="528"/>
      <c r="C95" s="528"/>
      <c r="D95" s="528"/>
      <c r="E95" s="528"/>
      <c r="F95" s="528"/>
      <c r="G95" s="518"/>
      <c r="H95" s="518"/>
      <c r="I95" s="389"/>
      <c r="J95" s="527"/>
      <c r="K95" s="528"/>
      <c r="L95" s="528"/>
      <c r="M95" s="528"/>
      <c r="N95" s="528"/>
      <c r="O95" s="528"/>
      <c r="P95" s="518"/>
      <c r="Q95" s="518"/>
    </row>
    <row r="96" spans="1:17" ht="15" hidden="1" customHeight="1" thickBot="1" x14ac:dyDescent="0.5">
      <c r="A96" s="527"/>
      <c r="B96" s="528"/>
      <c r="C96" s="528"/>
      <c r="D96" s="528"/>
      <c r="E96" s="528"/>
      <c r="F96" s="528"/>
      <c r="G96" s="518"/>
      <c r="H96" s="518"/>
      <c r="I96" s="389"/>
      <c r="J96" s="527"/>
      <c r="K96" s="528"/>
      <c r="L96" s="528"/>
      <c r="M96" s="528"/>
      <c r="N96" s="528"/>
      <c r="O96" s="528"/>
      <c r="P96" s="518"/>
      <c r="Q96" s="518"/>
    </row>
    <row r="97" spans="1:17" ht="13.5" thickTop="1" x14ac:dyDescent="0.4">
      <c r="A97" s="530" t="s">
        <v>479</v>
      </c>
      <c r="B97" s="531">
        <v>30058</v>
      </c>
      <c r="C97" s="531">
        <v>0</v>
      </c>
      <c r="D97" s="531">
        <v>0</v>
      </c>
      <c r="E97" s="531">
        <v>0</v>
      </c>
      <c r="F97" s="531">
        <v>30058</v>
      </c>
      <c r="G97" s="519"/>
      <c r="H97" s="519"/>
      <c r="I97" s="389"/>
      <c r="J97" s="530" t="s">
        <v>479</v>
      </c>
      <c r="K97" s="531">
        <v>30958</v>
      </c>
      <c r="L97" s="531">
        <v>0</v>
      </c>
      <c r="M97" s="531">
        <v>0</v>
      </c>
      <c r="N97" s="531">
        <v>0</v>
      </c>
      <c r="O97" s="531">
        <v>30958</v>
      </c>
      <c r="P97" s="519"/>
      <c r="Q97" s="519"/>
    </row>
    <row r="98" spans="1:17" ht="12.75" x14ac:dyDescent="0.35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ht="12.75" x14ac:dyDescent="0.35">
      <c r="A99" s="389"/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</row>
    <row r="100" spans="1:17" ht="14.65" customHeight="1" x14ac:dyDescent="0.45">
      <c r="A100" s="747" t="s">
        <v>492</v>
      </c>
      <c r="B100" s="747"/>
      <c r="C100" s="747"/>
      <c r="D100" s="747"/>
      <c r="E100" s="747"/>
      <c r="F100" s="747"/>
      <c r="G100" s="747"/>
      <c r="H100" s="747"/>
      <c r="I100" s="389"/>
      <c r="J100" s="747" t="s">
        <v>492</v>
      </c>
      <c r="K100" s="747"/>
      <c r="L100" s="747"/>
      <c r="M100" s="747"/>
      <c r="N100" s="747"/>
      <c r="O100" s="747"/>
      <c r="P100" s="747"/>
      <c r="Q100" s="747"/>
    </row>
    <row r="101" spans="1:17" ht="14.65" thickBot="1" x14ac:dyDescent="0.5">
      <c r="A101" s="512" t="s">
        <v>474</v>
      </c>
      <c r="B101" s="513" t="s">
        <v>475</v>
      </c>
      <c r="C101" s="513" t="s">
        <v>476</v>
      </c>
      <c r="D101" s="513" t="s">
        <v>477</v>
      </c>
      <c r="E101" s="513" t="s">
        <v>478</v>
      </c>
      <c r="F101" s="513" t="s">
        <v>479</v>
      </c>
      <c r="G101" s="513" t="s">
        <v>480</v>
      </c>
      <c r="H101" s="513" t="s">
        <v>481</v>
      </c>
      <c r="I101" s="389"/>
      <c r="J101" s="512" t="s">
        <v>474</v>
      </c>
      <c r="K101" s="513" t="s">
        <v>475</v>
      </c>
      <c r="L101" s="513" t="s">
        <v>476</v>
      </c>
      <c r="M101" s="513" t="s">
        <v>477</v>
      </c>
      <c r="N101" s="513" t="s">
        <v>478</v>
      </c>
      <c r="O101" s="513" t="s">
        <v>479</v>
      </c>
      <c r="P101" s="513" t="s">
        <v>480</v>
      </c>
      <c r="Q101" s="513" t="s">
        <v>481</v>
      </c>
    </row>
    <row r="102" spans="1:17" ht="14.65" thickTop="1" x14ac:dyDescent="0.45">
      <c r="A102" s="527" t="s">
        <v>499</v>
      </c>
      <c r="B102" s="528">
        <v>100981</v>
      </c>
      <c r="C102" s="528">
        <v>0</v>
      </c>
      <c r="D102" s="528">
        <v>0</v>
      </c>
      <c r="E102" s="528">
        <v>0</v>
      </c>
      <c r="F102" s="528">
        <v>100981</v>
      </c>
      <c r="G102" s="518" t="s">
        <v>572</v>
      </c>
      <c r="H102" s="518" t="s">
        <v>573</v>
      </c>
      <c r="I102" s="389"/>
      <c r="J102" s="527" t="s">
        <v>499</v>
      </c>
      <c r="K102" s="528">
        <v>107614</v>
      </c>
      <c r="L102" s="528">
        <v>0</v>
      </c>
      <c r="M102" s="528">
        <v>0</v>
      </c>
      <c r="N102" s="528">
        <v>0</v>
      </c>
      <c r="O102" s="528">
        <v>107614</v>
      </c>
      <c r="P102" s="518" t="s">
        <v>572</v>
      </c>
      <c r="Q102" s="518" t="s">
        <v>573</v>
      </c>
    </row>
    <row r="103" spans="1:17" ht="14.25" x14ac:dyDescent="0.45">
      <c r="A103" s="527" t="s">
        <v>500</v>
      </c>
      <c r="B103" s="528">
        <v>159644</v>
      </c>
      <c r="C103" s="528">
        <v>0</v>
      </c>
      <c r="D103" s="528">
        <v>0</v>
      </c>
      <c r="E103" s="528">
        <v>0</v>
      </c>
      <c r="F103" s="528">
        <v>159644</v>
      </c>
      <c r="G103" s="518" t="s">
        <v>572</v>
      </c>
      <c r="H103" s="518" t="s">
        <v>574</v>
      </c>
      <c r="I103" s="389"/>
      <c r="J103" s="527" t="s">
        <v>500</v>
      </c>
      <c r="K103" s="528">
        <v>170710</v>
      </c>
      <c r="L103" s="528">
        <v>0</v>
      </c>
      <c r="M103" s="528">
        <v>0</v>
      </c>
      <c r="N103" s="528">
        <v>0</v>
      </c>
      <c r="O103" s="528">
        <v>170710</v>
      </c>
      <c r="P103" s="518" t="s">
        <v>572</v>
      </c>
      <c r="Q103" s="518" t="s">
        <v>574</v>
      </c>
    </row>
    <row r="104" spans="1:17" ht="14.65" thickBot="1" x14ac:dyDescent="0.5">
      <c r="A104" s="527" t="s">
        <v>501</v>
      </c>
      <c r="B104" s="528">
        <v>11641</v>
      </c>
      <c r="C104" s="528">
        <v>0</v>
      </c>
      <c r="D104" s="528">
        <v>0</v>
      </c>
      <c r="E104" s="528">
        <v>0</v>
      </c>
      <c r="F104" s="528">
        <v>11641</v>
      </c>
      <c r="G104" s="518" t="s">
        <v>572</v>
      </c>
      <c r="H104" s="518" t="s">
        <v>575</v>
      </c>
      <c r="I104" s="389"/>
      <c r="J104" s="527" t="s">
        <v>501</v>
      </c>
      <c r="K104" s="528">
        <v>12384</v>
      </c>
      <c r="L104" s="528">
        <v>0</v>
      </c>
      <c r="M104" s="528">
        <v>0</v>
      </c>
      <c r="N104" s="528">
        <v>0</v>
      </c>
      <c r="O104" s="528">
        <v>12384</v>
      </c>
      <c r="P104" s="518" t="s">
        <v>572</v>
      </c>
      <c r="Q104" s="518" t="s">
        <v>575</v>
      </c>
    </row>
    <row r="105" spans="1:17" ht="15" hidden="1" customHeight="1" thickBot="1" x14ac:dyDescent="0.5">
      <c r="A105" s="527"/>
      <c r="B105" s="528"/>
      <c r="C105" s="528"/>
      <c r="D105" s="528"/>
      <c r="E105" s="528"/>
      <c r="F105" s="528"/>
      <c r="G105" s="518"/>
      <c r="H105" s="518"/>
      <c r="I105" s="389"/>
      <c r="J105" s="527"/>
      <c r="K105" s="528"/>
      <c r="L105" s="528"/>
      <c r="M105" s="528"/>
      <c r="N105" s="528"/>
      <c r="O105" s="528"/>
      <c r="P105" s="518"/>
      <c r="Q105" s="518"/>
    </row>
    <row r="106" spans="1:17" ht="15" hidden="1" customHeight="1" thickBot="1" x14ac:dyDescent="0.5">
      <c r="A106" s="527"/>
      <c r="B106" s="528"/>
      <c r="C106" s="528"/>
      <c r="D106" s="528"/>
      <c r="E106" s="528"/>
      <c r="F106" s="528"/>
      <c r="G106" s="518"/>
      <c r="H106" s="518"/>
      <c r="I106" s="389"/>
      <c r="J106" s="527"/>
      <c r="K106" s="528"/>
      <c r="L106" s="528"/>
      <c r="M106" s="528"/>
      <c r="N106" s="528"/>
      <c r="O106" s="528"/>
      <c r="P106" s="518"/>
      <c r="Q106" s="518"/>
    </row>
    <row r="107" spans="1:17" ht="15" hidden="1" customHeight="1" thickBot="1" x14ac:dyDescent="0.5">
      <c r="A107" s="527"/>
      <c r="B107" s="528"/>
      <c r="C107" s="528"/>
      <c r="D107" s="528"/>
      <c r="E107" s="528"/>
      <c r="F107" s="528"/>
      <c r="G107" s="518"/>
      <c r="H107" s="518"/>
      <c r="I107" s="389"/>
      <c r="J107" s="527"/>
      <c r="K107" s="528"/>
      <c r="L107" s="528"/>
      <c r="M107" s="528"/>
      <c r="N107" s="528"/>
      <c r="O107" s="528"/>
      <c r="P107" s="518"/>
      <c r="Q107" s="518"/>
    </row>
    <row r="108" spans="1:17" ht="15" hidden="1" customHeight="1" thickBot="1" x14ac:dyDescent="0.5">
      <c r="A108" s="527"/>
      <c r="B108" s="528"/>
      <c r="C108" s="528"/>
      <c r="D108" s="528"/>
      <c r="E108" s="528"/>
      <c r="F108" s="528"/>
      <c r="G108" s="518"/>
      <c r="H108" s="518"/>
      <c r="I108" s="389"/>
      <c r="J108" s="527"/>
      <c r="K108" s="528"/>
      <c r="L108" s="528"/>
      <c r="M108" s="528"/>
      <c r="N108" s="528"/>
      <c r="O108" s="528"/>
      <c r="P108" s="518"/>
      <c r="Q108" s="518"/>
    </row>
    <row r="109" spans="1:17" ht="15" hidden="1" customHeight="1" thickBot="1" x14ac:dyDescent="0.5">
      <c r="A109" s="527"/>
      <c r="B109" s="528"/>
      <c r="C109" s="528"/>
      <c r="D109" s="528"/>
      <c r="E109" s="528"/>
      <c r="F109" s="528"/>
      <c r="G109" s="518"/>
      <c r="H109" s="518"/>
      <c r="I109" s="389"/>
      <c r="J109" s="527"/>
      <c r="K109" s="528"/>
      <c r="L109" s="528"/>
      <c r="M109" s="528"/>
      <c r="N109" s="528"/>
      <c r="O109" s="528"/>
      <c r="P109" s="518"/>
      <c r="Q109" s="518"/>
    </row>
    <row r="110" spans="1:17" ht="15" hidden="1" customHeight="1" thickBot="1" x14ac:dyDescent="0.5">
      <c r="A110" s="527"/>
      <c r="B110" s="528"/>
      <c r="C110" s="528"/>
      <c r="D110" s="528"/>
      <c r="E110" s="528"/>
      <c r="F110" s="528"/>
      <c r="G110" s="518"/>
      <c r="H110" s="518"/>
      <c r="I110" s="389"/>
      <c r="J110" s="527"/>
      <c r="K110" s="528"/>
      <c r="L110" s="528"/>
      <c r="M110" s="528"/>
      <c r="N110" s="528"/>
      <c r="O110" s="528"/>
      <c r="P110" s="518"/>
      <c r="Q110" s="518"/>
    </row>
    <row r="111" spans="1:17" ht="15" hidden="1" customHeight="1" thickBot="1" x14ac:dyDescent="0.5">
      <c r="A111" s="527"/>
      <c r="B111" s="528"/>
      <c r="C111" s="528"/>
      <c r="D111" s="528"/>
      <c r="E111" s="528"/>
      <c r="F111" s="528"/>
      <c r="G111" s="518"/>
      <c r="H111" s="518"/>
      <c r="I111" s="389"/>
      <c r="J111" s="527"/>
      <c r="K111" s="528"/>
      <c r="L111" s="528"/>
      <c r="M111" s="528"/>
      <c r="N111" s="528"/>
      <c r="O111" s="528"/>
      <c r="P111" s="518"/>
      <c r="Q111" s="518"/>
    </row>
    <row r="112" spans="1:17" ht="15" hidden="1" customHeight="1" thickBot="1" x14ac:dyDescent="0.5">
      <c r="A112" s="527"/>
      <c r="B112" s="528"/>
      <c r="C112" s="528"/>
      <c r="D112" s="528"/>
      <c r="E112" s="528"/>
      <c r="F112" s="528"/>
      <c r="G112" s="518"/>
      <c r="H112" s="518"/>
      <c r="I112" s="389"/>
      <c r="J112" s="527"/>
      <c r="K112" s="528"/>
      <c r="L112" s="528"/>
      <c r="M112" s="528"/>
      <c r="N112" s="528"/>
      <c r="O112" s="528"/>
      <c r="P112" s="518"/>
      <c r="Q112" s="518"/>
    </row>
    <row r="113" spans="1:17" ht="13.5" thickTop="1" x14ac:dyDescent="0.4">
      <c r="A113" s="530" t="s">
        <v>479</v>
      </c>
      <c r="B113" s="531">
        <v>272266</v>
      </c>
      <c r="C113" s="531">
        <v>0</v>
      </c>
      <c r="D113" s="531">
        <v>0</v>
      </c>
      <c r="E113" s="531">
        <v>0</v>
      </c>
      <c r="F113" s="531">
        <v>272266</v>
      </c>
      <c r="G113" s="519"/>
      <c r="H113" s="519"/>
      <c r="I113" s="389"/>
      <c r="J113" s="530" t="s">
        <v>479</v>
      </c>
      <c r="K113" s="531">
        <v>290708</v>
      </c>
      <c r="L113" s="531">
        <v>0</v>
      </c>
      <c r="M113" s="531">
        <v>0</v>
      </c>
      <c r="N113" s="531">
        <v>0</v>
      </c>
      <c r="O113" s="531">
        <v>290708</v>
      </c>
      <c r="P113" s="519"/>
      <c r="Q113" s="519"/>
    </row>
    <row r="114" spans="1:17" ht="12.75" x14ac:dyDescent="0.35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</row>
    <row r="115" spans="1:17" ht="12.75" x14ac:dyDescent="0.35">
      <c r="A115" s="389"/>
      <c r="B115" s="389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389"/>
    </row>
    <row r="116" spans="1:17" ht="14.65" customHeight="1" x14ac:dyDescent="0.45">
      <c r="A116" s="747" t="s">
        <v>493</v>
      </c>
      <c r="B116" s="747"/>
      <c r="C116" s="747"/>
      <c r="D116" s="747"/>
      <c r="E116" s="747"/>
      <c r="F116" s="747"/>
      <c r="G116" s="747"/>
      <c r="H116" s="747"/>
      <c r="I116" s="389"/>
      <c r="J116" s="747" t="s">
        <v>493</v>
      </c>
      <c r="K116" s="747"/>
      <c r="L116" s="747"/>
      <c r="M116" s="747"/>
      <c r="N116" s="747"/>
      <c r="O116" s="747"/>
      <c r="P116" s="747"/>
      <c r="Q116" s="747"/>
    </row>
    <row r="117" spans="1:17" ht="14.65" thickBot="1" x14ac:dyDescent="0.5">
      <c r="A117" s="512" t="s">
        <v>474</v>
      </c>
      <c r="B117" s="513" t="s">
        <v>475</v>
      </c>
      <c r="C117" s="513" t="s">
        <v>476</v>
      </c>
      <c r="D117" s="513" t="s">
        <v>477</v>
      </c>
      <c r="E117" s="513" t="s">
        <v>478</v>
      </c>
      <c r="F117" s="513" t="s">
        <v>479</v>
      </c>
      <c r="G117" s="513" t="s">
        <v>480</v>
      </c>
      <c r="H117" s="513" t="s">
        <v>481</v>
      </c>
      <c r="I117" s="389"/>
      <c r="J117" s="512" t="s">
        <v>474</v>
      </c>
      <c r="K117" s="513" t="s">
        <v>475</v>
      </c>
      <c r="L117" s="513" t="s">
        <v>476</v>
      </c>
      <c r="M117" s="513" t="s">
        <v>477</v>
      </c>
      <c r="N117" s="513" t="s">
        <v>478</v>
      </c>
      <c r="O117" s="513" t="s">
        <v>479</v>
      </c>
      <c r="P117" s="513" t="s">
        <v>480</v>
      </c>
      <c r="Q117" s="513" t="s">
        <v>481</v>
      </c>
    </row>
    <row r="118" spans="1:17" ht="14.65" thickTop="1" x14ac:dyDescent="0.45">
      <c r="A118" s="527" t="s">
        <v>499</v>
      </c>
      <c r="B118" s="528">
        <v>0</v>
      </c>
      <c r="C118" s="528">
        <v>0</v>
      </c>
      <c r="D118" s="528">
        <v>0</v>
      </c>
      <c r="E118" s="528">
        <v>0</v>
      </c>
      <c r="F118" s="528">
        <v>0</v>
      </c>
      <c r="G118" s="518" t="s">
        <v>572</v>
      </c>
      <c r="H118" s="518" t="s">
        <v>573</v>
      </c>
      <c r="I118" s="389"/>
      <c r="J118" s="527" t="s">
        <v>499</v>
      </c>
      <c r="K118" s="528">
        <v>0</v>
      </c>
      <c r="L118" s="528">
        <v>0</v>
      </c>
      <c r="M118" s="528">
        <v>0</v>
      </c>
      <c r="N118" s="528">
        <v>0</v>
      </c>
      <c r="O118" s="528">
        <v>0</v>
      </c>
      <c r="P118" s="518" t="s">
        <v>572</v>
      </c>
      <c r="Q118" s="518" t="s">
        <v>573</v>
      </c>
    </row>
    <row r="119" spans="1:17" ht="14.25" x14ac:dyDescent="0.45">
      <c r="A119" s="527" t="s">
        <v>500</v>
      </c>
      <c r="B119" s="528">
        <v>0</v>
      </c>
      <c r="C119" s="528">
        <v>0</v>
      </c>
      <c r="D119" s="528">
        <v>0</v>
      </c>
      <c r="E119" s="528">
        <v>0</v>
      </c>
      <c r="F119" s="528">
        <v>0</v>
      </c>
      <c r="G119" s="518" t="s">
        <v>572</v>
      </c>
      <c r="H119" s="518" t="s">
        <v>574</v>
      </c>
      <c r="I119" s="389"/>
      <c r="J119" s="527" t="s">
        <v>500</v>
      </c>
      <c r="K119" s="528">
        <v>0</v>
      </c>
      <c r="L119" s="528">
        <v>0</v>
      </c>
      <c r="M119" s="528">
        <v>0</v>
      </c>
      <c r="N119" s="528">
        <v>0</v>
      </c>
      <c r="O119" s="528">
        <v>0</v>
      </c>
      <c r="P119" s="518" t="s">
        <v>572</v>
      </c>
      <c r="Q119" s="518" t="s">
        <v>574</v>
      </c>
    </row>
    <row r="120" spans="1:17" ht="14.65" thickBot="1" x14ac:dyDescent="0.5">
      <c r="A120" s="527" t="s">
        <v>501</v>
      </c>
      <c r="B120" s="528">
        <v>0</v>
      </c>
      <c r="C120" s="528">
        <v>0</v>
      </c>
      <c r="D120" s="528">
        <v>0</v>
      </c>
      <c r="E120" s="528">
        <v>0</v>
      </c>
      <c r="F120" s="528">
        <v>0</v>
      </c>
      <c r="G120" s="518" t="s">
        <v>572</v>
      </c>
      <c r="H120" s="518" t="s">
        <v>575</v>
      </c>
      <c r="I120" s="389"/>
      <c r="J120" s="527" t="s">
        <v>501</v>
      </c>
      <c r="K120" s="528">
        <v>0</v>
      </c>
      <c r="L120" s="528">
        <v>0</v>
      </c>
      <c r="M120" s="528">
        <v>0</v>
      </c>
      <c r="N120" s="528">
        <v>0</v>
      </c>
      <c r="O120" s="528">
        <v>0</v>
      </c>
      <c r="P120" s="518" t="s">
        <v>572</v>
      </c>
      <c r="Q120" s="518" t="s">
        <v>575</v>
      </c>
    </row>
    <row r="121" spans="1:17" ht="15" hidden="1" customHeight="1" thickBot="1" x14ac:dyDescent="0.5">
      <c r="A121" s="527"/>
      <c r="B121" s="528"/>
      <c r="C121" s="528"/>
      <c r="D121" s="528"/>
      <c r="E121" s="528"/>
      <c r="F121" s="528"/>
      <c r="G121" s="518"/>
      <c r="H121" s="518"/>
      <c r="I121" s="389"/>
      <c r="J121" s="527"/>
      <c r="K121" s="528"/>
      <c r="L121" s="528"/>
      <c r="M121" s="528"/>
      <c r="N121" s="528"/>
      <c r="O121" s="528"/>
      <c r="P121" s="518"/>
      <c r="Q121" s="518"/>
    </row>
    <row r="122" spans="1:17" ht="15" hidden="1" customHeight="1" thickBot="1" x14ac:dyDescent="0.5">
      <c r="A122" s="527"/>
      <c r="B122" s="528"/>
      <c r="C122" s="528"/>
      <c r="D122" s="528"/>
      <c r="E122" s="528"/>
      <c r="F122" s="528"/>
      <c r="G122" s="518"/>
      <c r="H122" s="518"/>
      <c r="I122" s="389"/>
      <c r="J122" s="527"/>
      <c r="K122" s="528"/>
      <c r="L122" s="528"/>
      <c r="M122" s="528"/>
      <c r="N122" s="528"/>
      <c r="O122" s="528"/>
      <c r="P122" s="518"/>
      <c r="Q122" s="518"/>
    </row>
    <row r="123" spans="1:17" ht="15" hidden="1" customHeight="1" thickBot="1" x14ac:dyDescent="0.5">
      <c r="A123" s="527"/>
      <c r="B123" s="528"/>
      <c r="C123" s="528"/>
      <c r="D123" s="528"/>
      <c r="E123" s="528"/>
      <c r="F123" s="528"/>
      <c r="G123" s="518"/>
      <c r="H123" s="518"/>
      <c r="I123" s="389"/>
      <c r="J123" s="527"/>
      <c r="K123" s="528"/>
      <c r="L123" s="528"/>
      <c r="M123" s="528"/>
      <c r="N123" s="528"/>
      <c r="O123" s="528"/>
      <c r="P123" s="518"/>
      <c r="Q123" s="518"/>
    </row>
    <row r="124" spans="1:17" ht="15" hidden="1" customHeight="1" thickBot="1" x14ac:dyDescent="0.5">
      <c r="A124" s="527"/>
      <c r="B124" s="528"/>
      <c r="C124" s="528"/>
      <c r="D124" s="528"/>
      <c r="E124" s="528"/>
      <c r="F124" s="528"/>
      <c r="G124" s="518"/>
      <c r="H124" s="518"/>
      <c r="I124" s="389"/>
      <c r="J124" s="527"/>
      <c r="K124" s="528"/>
      <c r="L124" s="528"/>
      <c r="M124" s="528"/>
      <c r="N124" s="528"/>
      <c r="O124" s="528"/>
      <c r="P124" s="518"/>
      <c r="Q124" s="518"/>
    </row>
    <row r="125" spans="1:17" ht="15" hidden="1" customHeight="1" thickBot="1" x14ac:dyDescent="0.5">
      <c r="A125" s="527"/>
      <c r="B125" s="528"/>
      <c r="C125" s="528"/>
      <c r="D125" s="528"/>
      <c r="E125" s="528"/>
      <c r="F125" s="528"/>
      <c r="G125" s="518"/>
      <c r="H125" s="518"/>
      <c r="I125" s="389"/>
      <c r="J125" s="527"/>
      <c r="K125" s="528"/>
      <c r="L125" s="528"/>
      <c r="M125" s="528"/>
      <c r="N125" s="528"/>
      <c r="O125" s="528"/>
      <c r="P125" s="518"/>
      <c r="Q125" s="518"/>
    </row>
    <row r="126" spans="1:17" ht="15" hidden="1" customHeight="1" thickBot="1" x14ac:dyDescent="0.5">
      <c r="A126" s="527"/>
      <c r="B126" s="528"/>
      <c r="C126" s="528"/>
      <c r="D126" s="528"/>
      <c r="E126" s="528"/>
      <c r="F126" s="528"/>
      <c r="G126" s="518"/>
      <c r="H126" s="518"/>
      <c r="I126" s="389"/>
      <c r="J126" s="527"/>
      <c r="K126" s="528"/>
      <c r="L126" s="528"/>
      <c r="M126" s="528"/>
      <c r="N126" s="528"/>
      <c r="O126" s="528"/>
      <c r="P126" s="518"/>
      <c r="Q126" s="518"/>
    </row>
    <row r="127" spans="1:17" ht="15" hidden="1" customHeight="1" thickBot="1" x14ac:dyDescent="0.5">
      <c r="A127" s="527"/>
      <c r="B127" s="528"/>
      <c r="C127" s="528"/>
      <c r="D127" s="528"/>
      <c r="E127" s="528"/>
      <c r="F127" s="528"/>
      <c r="G127" s="518"/>
      <c r="H127" s="518"/>
      <c r="I127" s="389"/>
      <c r="J127" s="527"/>
      <c r="K127" s="528"/>
      <c r="L127" s="528"/>
      <c r="M127" s="528"/>
      <c r="N127" s="528"/>
      <c r="O127" s="528"/>
      <c r="P127" s="518"/>
      <c r="Q127" s="518"/>
    </row>
    <row r="128" spans="1:17" ht="15" hidden="1" customHeight="1" thickBot="1" x14ac:dyDescent="0.5">
      <c r="A128" s="527"/>
      <c r="B128" s="528"/>
      <c r="C128" s="528"/>
      <c r="D128" s="528"/>
      <c r="E128" s="528"/>
      <c r="F128" s="528"/>
      <c r="G128" s="518"/>
      <c r="H128" s="518"/>
      <c r="I128" s="389"/>
      <c r="J128" s="527"/>
      <c r="K128" s="528"/>
      <c r="L128" s="528"/>
      <c r="M128" s="528"/>
      <c r="N128" s="528"/>
      <c r="O128" s="528"/>
      <c r="P128" s="518"/>
      <c r="Q128" s="518"/>
    </row>
    <row r="129" spans="1:17" ht="13.5" thickTop="1" x14ac:dyDescent="0.4">
      <c r="A129" s="530" t="s">
        <v>479</v>
      </c>
      <c r="B129" s="531">
        <v>0</v>
      </c>
      <c r="C129" s="531">
        <v>0</v>
      </c>
      <c r="D129" s="531">
        <v>0</v>
      </c>
      <c r="E129" s="531">
        <v>0</v>
      </c>
      <c r="F129" s="531">
        <v>0</v>
      </c>
      <c r="G129" s="519"/>
      <c r="H129" s="519"/>
      <c r="I129" s="389"/>
      <c r="J129" s="530" t="s">
        <v>479</v>
      </c>
      <c r="K129" s="531">
        <v>0</v>
      </c>
      <c r="L129" s="531">
        <v>0</v>
      </c>
      <c r="M129" s="531">
        <v>0</v>
      </c>
      <c r="N129" s="531">
        <v>0</v>
      </c>
      <c r="O129" s="531">
        <v>0</v>
      </c>
      <c r="P129" s="519"/>
      <c r="Q129" s="519"/>
    </row>
    <row r="130" spans="1:17" ht="13.15" x14ac:dyDescent="0.4">
      <c r="A130" s="532"/>
      <c r="B130" s="533"/>
      <c r="C130" s="533"/>
      <c r="D130" s="533"/>
      <c r="E130" s="533"/>
      <c r="F130" s="533"/>
      <c r="G130" s="389"/>
      <c r="H130" s="389"/>
      <c r="I130" s="389"/>
      <c r="J130" s="532"/>
      <c r="K130" s="533"/>
      <c r="L130" s="533"/>
      <c r="M130" s="533"/>
      <c r="N130" s="533"/>
      <c r="O130" s="533"/>
      <c r="P130" s="389"/>
      <c r="Q130" s="389"/>
    </row>
    <row r="131" spans="1:17" ht="13.15" x14ac:dyDescent="0.4">
      <c r="A131" s="532"/>
      <c r="B131" s="533"/>
      <c r="C131" s="533"/>
      <c r="D131" s="533"/>
      <c r="E131" s="533"/>
      <c r="F131" s="533"/>
      <c r="G131" s="389"/>
      <c r="H131" s="389"/>
      <c r="I131" s="389"/>
      <c r="J131" s="532"/>
      <c r="K131" s="533"/>
      <c r="L131" s="533"/>
      <c r="M131" s="533"/>
      <c r="N131" s="533"/>
      <c r="O131" s="533"/>
      <c r="P131" s="389"/>
      <c r="Q131" s="389"/>
    </row>
    <row r="132" spans="1:17" ht="14.65" customHeight="1" x14ac:dyDescent="0.45">
      <c r="A132" s="747" t="s">
        <v>494</v>
      </c>
      <c r="B132" s="747"/>
      <c r="C132" s="747"/>
      <c r="D132" s="747"/>
      <c r="E132" s="747"/>
      <c r="F132" s="747"/>
      <c r="G132" s="747"/>
      <c r="H132" s="747"/>
      <c r="I132" s="389"/>
      <c r="J132" s="747" t="s">
        <v>494</v>
      </c>
      <c r="K132" s="747"/>
      <c r="L132" s="747"/>
      <c r="M132" s="747"/>
      <c r="N132" s="747"/>
      <c r="O132" s="747"/>
      <c r="P132" s="747"/>
      <c r="Q132" s="747"/>
    </row>
    <row r="133" spans="1:17" ht="14.65" thickBot="1" x14ac:dyDescent="0.5">
      <c r="A133" s="512" t="s">
        <v>474</v>
      </c>
      <c r="B133" s="513" t="s">
        <v>475</v>
      </c>
      <c r="C133" s="513" t="s">
        <v>476</v>
      </c>
      <c r="D133" s="513" t="s">
        <v>477</v>
      </c>
      <c r="E133" s="513" t="s">
        <v>478</v>
      </c>
      <c r="F133" s="513" t="s">
        <v>479</v>
      </c>
      <c r="G133" s="513" t="s">
        <v>480</v>
      </c>
      <c r="H133" s="513" t="s">
        <v>481</v>
      </c>
      <c r="I133" s="389"/>
      <c r="J133" s="512" t="s">
        <v>474</v>
      </c>
      <c r="K133" s="513" t="s">
        <v>475</v>
      </c>
      <c r="L133" s="513" t="s">
        <v>476</v>
      </c>
      <c r="M133" s="513" t="s">
        <v>477</v>
      </c>
      <c r="N133" s="513" t="s">
        <v>478</v>
      </c>
      <c r="O133" s="513" t="s">
        <v>479</v>
      </c>
      <c r="P133" s="513" t="s">
        <v>480</v>
      </c>
      <c r="Q133" s="513" t="s">
        <v>481</v>
      </c>
    </row>
    <row r="134" spans="1:17" ht="14.65" thickTop="1" x14ac:dyDescent="0.45">
      <c r="A134" s="527" t="s">
        <v>499</v>
      </c>
      <c r="B134" s="528">
        <v>1966</v>
      </c>
      <c r="C134" s="528">
        <v>0</v>
      </c>
      <c r="D134" s="528">
        <v>0</v>
      </c>
      <c r="E134" s="528">
        <v>0</v>
      </c>
      <c r="F134" s="528">
        <v>1966</v>
      </c>
      <c r="G134" s="518" t="s">
        <v>572</v>
      </c>
      <c r="H134" s="518" t="s">
        <v>573</v>
      </c>
      <c r="I134" s="389"/>
      <c r="J134" s="527" t="s">
        <v>499</v>
      </c>
      <c r="K134" s="528">
        <v>1966</v>
      </c>
      <c r="L134" s="528">
        <v>0</v>
      </c>
      <c r="M134" s="528">
        <v>0</v>
      </c>
      <c r="N134" s="528">
        <v>0</v>
      </c>
      <c r="O134" s="528">
        <v>1966</v>
      </c>
      <c r="P134" s="518" t="s">
        <v>572</v>
      </c>
      <c r="Q134" s="518" t="s">
        <v>573</v>
      </c>
    </row>
    <row r="135" spans="1:17" ht="14.25" x14ac:dyDescent="0.45">
      <c r="A135" s="527" t="s">
        <v>500</v>
      </c>
      <c r="B135" s="528">
        <v>1855</v>
      </c>
      <c r="C135" s="528">
        <v>0</v>
      </c>
      <c r="D135" s="528">
        <v>0</v>
      </c>
      <c r="E135" s="528">
        <v>0</v>
      </c>
      <c r="F135" s="528">
        <v>1855</v>
      </c>
      <c r="G135" s="518" t="s">
        <v>572</v>
      </c>
      <c r="H135" s="518" t="s">
        <v>574</v>
      </c>
      <c r="I135" s="389"/>
      <c r="J135" s="527" t="s">
        <v>500</v>
      </c>
      <c r="K135" s="528">
        <v>1855</v>
      </c>
      <c r="L135" s="528">
        <v>0</v>
      </c>
      <c r="M135" s="528">
        <v>0</v>
      </c>
      <c r="N135" s="528">
        <v>0</v>
      </c>
      <c r="O135" s="528">
        <v>1855</v>
      </c>
      <c r="P135" s="518" t="s">
        <v>572</v>
      </c>
      <c r="Q135" s="518" t="s">
        <v>574</v>
      </c>
    </row>
    <row r="136" spans="1:17" ht="14.65" thickBot="1" x14ac:dyDescent="0.5">
      <c r="A136" s="527" t="s">
        <v>501</v>
      </c>
      <c r="B136" s="528">
        <v>299</v>
      </c>
      <c r="C136" s="528">
        <v>0</v>
      </c>
      <c r="D136" s="528">
        <v>0</v>
      </c>
      <c r="E136" s="528">
        <v>0</v>
      </c>
      <c r="F136" s="528">
        <v>299</v>
      </c>
      <c r="G136" s="518" t="s">
        <v>572</v>
      </c>
      <c r="H136" s="518" t="s">
        <v>575</v>
      </c>
      <c r="I136" s="389"/>
      <c r="J136" s="527" t="s">
        <v>501</v>
      </c>
      <c r="K136" s="528">
        <v>299</v>
      </c>
      <c r="L136" s="528">
        <v>0</v>
      </c>
      <c r="M136" s="528">
        <v>0</v>
      </c>
      <c r="N136" s="528">
        <v>0</v>
      </c>
      <c r="O136" s="528">
        <v>299</v>
      </c>
      <c r="P136" s="518" t="s">
        <v>572</v>
      </c>
      <c r="Q136" s="518" t="s">
        <v>575</v>
      </c>
    </row>
    <row r="137" spans="1:17" ht="15" hidden="1" customHeight="1" thickBot="1" x14ac:dyDescent="0.5">
      <c r="A137" s="527"/>
      <c r="B137" s="529"/>
      <c r="C137" s="529"/>
      <c r="D137" s="529"/>
      <c r="E137" s="529"/>
      <c r="F137" s="528"/>
      <c r="G137" s="518"/>
      <c r="H137" s="518"/>
      <c r="I137" s="389"/>
      <c r="J137" s="527"/>
      <c r="K137" s="529"/>
      <c r="L137" s="529"/>
      <c r="M137" s="529"/>
      <c r="N137" s="529"/>
      <c r="O137" s="528"/>
      <c r="P137" s="518"/>
      <c r="Q137" s="518"/>
    </row>
    <row r="138" spans="1:17" ht="15" hidden="1" customHeight="1" thickBot="1" x14ac:dyDescent="0.5">
      <c r="A138" s="527"/>
      <c r="B138" s="529"/>
      <c r="C138" s="529"/>
      <c r="D138" s="529"/>
      <c r="E138" s="529"/>
      <c r="F138" s="528"/>
      <c r="G138" s="518"/>
      <c r="H138" s="518"/>
      <c r="I138" s="389"/>
      <c r="J138" s="527"/>
      <c r="K138" s="529"/>
      <c r="L138" s="529"/>
      <c r="M138" s="529"/>
      <c r="N138" s="529"/>
      <c r="O138" s="528"/>
      <c r="P138" s="518"/>
      <c r="Q138" s="518"/>
    </row>
    <row r="139" spans="1:17" ht="15" hidden="1" customHeight="1" thickBot="1" x14ac:dyDescent="0.5">
      <c r="A139" s="527"/>
      <c r="B139" s="529"/>
      <c r="C139" s="529"/>
      <c r="D139" s="529"/>
      <c r="E139" s="529"/>
      <c r="F139" s="528"/>
      <c r="G139" s="518"/>
      <c r="H139" s="518"/>
      <c r="I139" s="389"/>
      <c r="J139" s="527"/>
      <c r="K139" s="529"/>
      <c r="L139" s="529"/>
      <c r="M139" s="529"/>
      <c r="N139" s="529"/>
      <c r="O139" s="528"/>
      <c r="P139" s="518"/>
      <c r="Q139" s="518"/>
    </row>
    <row r="140" spans="1:17" ht="15" hidden="1" customHeight="1" thickBot="1" x14ac:dyDescent="0.5">
      <c r="A140" s="527"/>
      <c r="B140" s="529"/>
      <c r="C140" s="529"/>
      <c r="D140" s="529"/>
      <c r="E140" s="529"/>
      <c r="F140" s="528"/>
      <c r="G140" s="518"/>
      <c r="H140" s="518"/>
      <c r="I140" s="389"/>
      <c r="J140" s="527"/>
      <c r="K140" s="529"/>
      <c r="L140" s="529"/>
      <c r="M140" s="529"/>
      <c r="N140" s="529"/>
      <c r="O140" s="528"/>
      <c r="P140" s="518"/>
      <c r="Q140" s="518"/>
    </row>
    <row r="141" spans="1:17" ht="15" hidden="1" customHeight="1" thickBot="1" x14ac:dyDescent="0.5">
      <c r="A141" s="527"/>
      <c r="B141" s="528"/>
      <c r="C141" s="528"/>
      <c r="D141" s="528"/>
      <c r="E141" s="528"/>
      <c r="F141" s="528"/>
      <c r="G141" s="518"/>
      <c r="H141" s="518"/>
      <c r="I141" s="389"/>
      <c r="J141" s="527"/>
      <c r="K141" s="528"/>
      <c r="L141" s="528"/>
      <c r="M141" s="528"/>
      <c r="N141" s="528"/>
      <c r="O141" s="528"/>
      <c r="P141" s="518"/>
      <c r="Q141" s="518"/>
    </row>
    <row r="142" spans="1:17" ht="15" hidden="1" customHeight="1" thickBot="1" x14ac:dyDescent="0.5">
      <c r="A142" s="527"/>
      <c r="B142" s="528"/>
      <c r="C142" s="528"/>
      <c r="D142" s="528"/>
      <c r="E142" s="528"/>
      <c r="F142" s="528"/>
      <c r="G142" s="518"/>
      <c r="H142" s="518"/>
      <c r="I142" s="389"/>
      <c r="J142" s="527"/>
      <c r="K142" s="528"/>
      <c r="L142" s="528"/>
      <c r="M142" s="528"/>
      <c r="N142" s="528"/>
      <c r="O142" s="528"/>
      <c r="P142" s="518"/>
      <c r="Q142" s="518"/>
    </row>
    <row r="143" spans="1:17" ht="15" hidden="1" customHeight="1" thickBot="1" x14ac:dyDescent="0.5">
      <c r="A143" s="527"/>
      <c r="B143" s="528"/>
      <c r="C143" s="528"/>
      <c r="D143" s="528"/>
      <c r="E143" s="528"/>
      <c r="F143" s="528"/>
      <c r="G143" s="518"/>
      <c r="H143" s="518"/>
      <c r="I143" s="389"/>
      <c r="J143" s="527"/>
      <c r="K143" s="528"/>
      <c r="L143" s="528"/>
      <c r="M143" s="528"/>
      <c r="N143" s="528"/>
      <c r="O143" s="528"/>
      <c r="P143" s="518"/>
      <c r="Q143" s="518"/>
    </row>
    <row r="144" spans="1:17" ht="15" hidden="1" customHeight="1" thickBot="1" x14ac:dyDescent="0.5">
      <c r="A144" s="527"/>
      <c r="B144" s="528"/>
      <c r="C144" s="528"/>
      <c r="D144" s="528"/>
      <c r="E144" s="528"/>
      <c r="F144" s="528"/>
      <c r="G144" s="518"/>
      <c r="H144" s="518"/>
      <c r="I144" s="389"/>
      <c r="J144" s="527"/>
      <c r="K144" s="528"/>
      <c r="L144" s="528"/>
      <c r="M144" s="528"/>
      <c r="N144" s="528"/>
      <c r="O144" s="528"/>
      <c r="P144" s="518"/>
      <c r="Q144" s="518"/>
    </row>
    <row r="145" spans="1:17" ht="13.5" thickTop="1" x14ac:dyDescent="0.4">
      <c r="A145" s="530" t="s">
        <v>479</v>
      </c>
      <c r="B145" s="531">
        <v>4120</v>
      </c>
      <c r="C145" s="531">
        <v>0</v>
      </c>
      <c r="D145" s="531">
        <v>0</v>
      </c>
      <c r="E145" s="531">
        <v>0</v>
      </c>
      <c r="F145" s="531">
        <v>4120</v>
      </c>
      <c r="G145" s="519"/>
      <c r="H145" s="519"/>
      <c r="I145" s="389"/>
      <c r="J145" s="530" t="s">
        <v>479</v>
      </c>
      <c r="K145" s="531">
        <v>4120</v>
      </c>
      <c r="L145" s="531">
        <v>0</v>
      </c>
      <c r="M145" s="531">
        <v>0</v>
      </c>
      <c r="N145" s="531">
        <v>0</v>
      </c>
      <c r="O145" s="531">
        <v>4120</v>
      </c>
      <c r="P145" s="519"/>
      <c r="Q145" s="519"/>
    </row>
    <row r="146" spans="1:17" ht="12.75" x14ac:dyDescent="0.35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389"/>
    </row>
    <row r="147" spans="1:17" ht="12.75" x14ac:dyDescent="0.35">
      <c r="A147" s="389"/>
      <c r="B147" s="389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389"/>
      <c r="Q147" s="389"/>
    </row>
    <row r="148" spans="1:17" ht="14.65" customHeight="1" x14ac:dyDescent="0.45">
      <c r="A148" s="747" t="s">
        <v>495</v>
      </c>
      <c r="B148" s="747"/>
      <c r="C148" s="747"/>
      <c r="D148" s="747"/>
      <c r="E148" s="747"/>
      <c r="F148" s="747"/>
      <c r="G148" s="747"/>
      <c r="H148" s="747"/>
      <c r="I148" s="389"/>
      <c r="J148" s="747" t="s">
        <v>495</v>
      </c>
      <c r="K148" s="747"/>
      <c r="L148" s="747"/>
      <c r="M148" s="747"/>
      <c r="N148" s="747"/>
      <c r="O148" s="747"/>
      <c r="P148" s="747"/>
      <c r="Q148" s="747"/>
    </row>
    <row r="149" spans="1:17" ht="14.65" thickBot="1" x14ac:dyDescent="0.5">
      <c r="A149" s="512" t="s">
        <v>474</v>
      </c>
      <c r="B149" s="513" t="s">
        <v>475</v>
      </c>
      <c r="C149" s="513" t="s">
        <v>476</v>
      </c>
      <c r="D149" s="513" t="s">
        <v>477</v>
      </c>
      <c r="E149" s="513" t="s">
        <v>478</v>
      </c>
      <c r="F149" s="513" t="s">
        <v>479</v>
      </c>
      <c r="G149" s="513" t="s">
        <v>480</v>
      </c>
      <c r="H149" s="513" t="s">
        <v>481</v>
      </c>
      <c r="I149" s="389"/>
      <c r="J149" s="512" t="s">
        <v>474</v>
      </c>
      <c r="K149" s="513" t="s">
        <v>475</v>
      </c>
      <c r="L149" s="513" t="s">
        <v>476</v>
      </c>
      <c r="M149" s="513" t="s">
        <v>477</v>
      </c>
      <c r="N149" s="513" t="s">
        <v>478</v>
      </c>
      <c r="O149" s="513" t="s">
        <v>479</v>
      </c>
      <c r="P149" s="513" t="s">
        <v>480</v>
      </c>
      <c r="Q149" s="513" t="s">
        <v>481</v>
      </c>
    </row>
    <row r="150" spans="1:17" ht="14.65" thickTop="1" x14ac:dyDescent="0.45">
      <c r="A150" s="527" t="s">
        <v>499</v>
      </c>
      <c r="B150" s="528">
        <v>22098</v>
      </c>
      <c r="C150" s="528">
        <v>0</v>
      </c>
      <c r="D150" s="528">
        <v>0</v>
      </c>
      <c r="E150" s="528">
        <v>0</v>
      </c>
      <c r="F150" s="528">
        <v>22098</v>
      </c>
      <c r="G150" s="518" t="s">
        <v>572</v>
      </c>
      <c r="H150" s="518" t="s">
        <v>573</v>
      </c>
      <c r="I150" s="389"/>
      <c r="J150" s="527" t="s">
        <v>499</v>
      </c>
      <c r="K150" s="528">
        <v>22098</v>
      </c>
      <c r="L150" s="528">
        <v>0</v>
      </c>
      <c r="M150" s="528">
        <v>0</v>
      </c>
      <c r="N150" s="528">
        <v>0</v>
      </c>
      <c r="O150" s="528">
        <v>22098</v>
      </c>
      <c r="P150" s="518" t="s">
        <v>572</v>
      </c>
      <c r="Q150" s="518" t="s">
        <v>573</v>
      </c>
    </row>
    <row r="151" spans="1:17" ht="14.25" x14ac:dyDescent="0.45">
      <c r="A151" s="527" t="s">
        <v>500</v>
      </c>
      <c r="B151" s="528">
        <v>15077</v>
      </c>
      <c r="C151" s="528">
        <v>0</v>
      </c>
      <c r="D151" s="528">
        <v>0</v>
      </c>
      <c r="E151" s="528">
        <v>0</v>
      </c>
      <c r="F151" s="528">
        <v>15077</v>
      </c>
      <c r="G151" s="518" t="s">
        <v>572</v>
      </c>
      <c r="H151" s="518" t="s">
        <v>574</v>
      </c>
      <c r="I151" s="389"/>
      <c r="J151" s="527" t="s">
        <v>500</v>
      </c>
      <c r="K151" s="528">
        <v>15077</v>
      </c>
      <c r="L151" s="528">
        <v>0</v>
      </c>
      <c r="M151" s="528">
        <v>0</v>
      </c>
      <c r="N151" s="528">
        <v>0</v>
      </c>
      <c r="O151" s="528">
        <v>15077</v>
      </c>
      <c r="P151" s="518" t="s">
        <v>572</v>
      </c>
      <c r="Q151" s="518" t="s">
        <v>574</v>
      </c>
    </row>
    <row r="152" spans="1:17" ht="14.65" thickBot="1" x14ac:dyDescent="0.5">
      <c r="A152" s="527" t="s">
        <v>501</v>
      </c>
      <c r="B152" s="528">
        <v>0</v>
      </c>
      <c r="C152" s="528">
        <v>0</v>
      </c>
      <c r="D152" s="528">
        <v>0</v>
      </c>
      <c r="E152" s="528">
        <v>0</v>
      </c>
      <c r="F152" s="528">
        <v>0</v>
      </c>
      <c r="G152" s="518" t="s">
        <v>572</v>
      </c>
      <c r="H152" s="518" t="s">
        <v>575</v>
      </c>
      <c r="I152" s="389"/>
      <c r="J152" s="527" t="s">
        <v>501</v>
      </c>
      <c r="K152" s="528">
        <v>0</v>
      </c>
      <c r="L152" s="528">
        <v>0</v>
      </c>
      <c r="M152" s="528">
        <v>0</v>
      </c>
      <c r="N152" s="528">
        <v>0</v>
      </c>
      <c r="O152" s="528">
        <v>0</v>
      </c>
      <c r="P152" s="518" t="s">
        <v>572</v>
      </c>
      <c r="Q152" s="518" t="s">
        <v>575</v>
      </c>
    </row>
    <row r="153" spans="1:17" ht="15" hidden="1" customHeight="1" thickBot="1" x14ac:dyDescent="0.5">
      <c r="A153" s="527"/>
      <c r="B153" s="528"/>
      <c r="C153" s="528"/>
      <c r="D153" s="528"/>
      <c r="E153" s="528"/>
      <c r="F153" s="528"/>
      <c r="G153" s="518"/>
      <c r="H153" s="518"/>
      <c r="I153" s="389"/>
      <c r="J153" s="527"/>
      <c r="K153" s="528"/>
      <c r="L153" s="528"/>
      <c r="M153" s="528"/>
      <c r="N153" s="528"/>
      <c r="O153" s="528"/>
      <c r="P153" s="518"/>
      <c r="Q153" s="518"/>
    </row>
    <row r="154" spans="1:17" ht="15" hidden="1" customHeight="1" thickBot="1" x14ac:dyDescent="0.5">
      <c r="A154" s="527"/>
      <c r="B154" s="528"/>
      <c r="C154" s="528"/>
      <c r="D154" s="528"/>
      <c r="E154" s="528"/>
      <c r="F154" s="528"/>
      <c r="G154" s="518"/>
      <c r="H154" s="518"/>
      <c r="I154" s="389"/>
      <c r="J154" s="527"/>
      <c r="K154" s="528"/>
      <c r="L154" s="528"/>
      <c r="M154" s="528"/>
      <c r="N154" s="528"/>
      <c r="O154" s="528"/>
      <c r="P154" s="518"/>
      <c r="Q154" s="518"/>
    </row>
    <row r="155" spans="1:17" ht="15" hidden="1" customHeight="1" thickBot="1" x14ac:dyDescent="0.5">
      <c r="A155" s="527"/>
      <c r="B155" s="528"/>
      <c r="C155" s="528"/>
      <c r="D155" s="528"/>
      <c r="E155" s="528"/>
      <c r="F155" s="528"/>
      <c r="G155" s="518"/>
      <c r="H155" s="518"/>
      <c r="I155" s="389"/>
      <c r="J155" s="527"/>
      <c r="K155" s="528"/>
      <c r="L155" s="528"/>
      <c r="M155" s="528"/>
      <c r="N155" s="528"/>
      <c r="O155" s="528"/>
      <c r="P155" s="518"/>
      <c r="Q155" s="518"/>
    </row>
    <row r="156" spans="1:17" ht="15" hidden="1" customHeight="1" thickBot="1" x14ac:dyDescent="0.5">
      <c r="A156" s="527"/>
      <c r="B156" s="528"/>
      <c r="C156" s="528"/>
      <c r="D156" s="528"/>
      <c r="E156" s="528"/>
      <c r="F156" s="528"/>
      <c r="G156" s="518"/>
      <c r="H156" s="518"/>
      <c r="I156" s="389"/>
      <c r="J156" s="527"/>
      <c r="K156" s="528"/>
      <c r="L156" s="528"/>
      <c r="M156" s="528"/>
      <c r="N156" s="528"/>
      <c r="O156" s="528"/>
      <c r="P156" s="518"/>
      <c r="Q156" s="518"/>
    </row>
    <row r="157" spans="1:17" ht="15" hidden="1" customHeight="1" thickBot="1" x14ac:dyDescent="0.5">
      <c r="A157" s="527"/>
      <c r="B157" s="528"/>
      <c r="C157" s="528"/>
      <c r="D157" s="528"/>
      <c r="E157" s="528"/>
      <c r="F157" s="528"/>
      <c r="G157" s="518"/>
      <c r="H157" s="518"/>
      <c r="I157" s="389"/>
      <c r="J157" s="527"/>
      <c r="K157" s="528"/>
      <c r="L157" s="528"/>
      <c r="M157" s="528"/>
      <c r="N157" s="528"/>
      <c r="O157" s="528"/>
      <c r="P157" s="518"/>
      <c r="Q157" s="518"/>
    </row>
    <row r="158" spans="1:17" ht="15" hidden="1" customHeight="1" thickBot="1" x14ac:dyDescent="0.5">
      <c r="A158" s="527"/>
      <c r="B158" s="528"/>
      <c r="C158" s="528"/>
      <c r="D158" s="528"/>
      <c r="E158" s="528"/>
      <c r="F158" s="528"/>
      <c r="G158" s="518"/>
      <c r="H158" s="518"/>
      <c r="I158" s="389"/>
      <c r="J158" s="527"/>
      <c r="K158" s="528"/>
      <c r="L158" s="528"/>
      <c r="M158" s="528"/>
      <c r="N158" s="528"/>
      <c r="O158" s="528"/>
      <c r="P158" s="518"/>
      <c r="Q158" s="518"/>
    </row>
    <row r="159" spans="1:17" ht="15" hidden="1" customHeight="1" thickBot="1" x14ac:dyDescent="0.5">
      <c r="A159" s="527"/>
      <c r="B159" s="528"/>
      <c r="C159" s="528"/>
      <c r="D159" s="528"/>
      <c r="E159" s="528"/>
      <c r="F159" s="528"/>
      <c r="G159" s="518"/>
      <c r="H159" s="518"/>
      <c r="I159" s="389"/>
      <c r="J159" s="527"/>
      <c r="K159" s="528"/>
      <c r="L159" s="528"/>
      <c r="M159" s="528"/>
      <c r="N159" s="528"/>
      <c r="O159" s="528"/>
      <c r="P159" s="518"/>
      <c r="Q159" s="518"/>
    </row>
    <row r="160" spans="1:17" ht="15" hidden="1" customHeight="1" thickBot="1" x14ac:dyDescent="0.5">
      <c r="A160" s="527"/>
      <c r="B160" s="528"/>
      <c r="C160" s="528"/>
      <c r="D160" s="528"/>
      <c r="E160" s="528"/>
      <c r="F160" s="528"/>
      <c r="G160" s="518"/>
      <c r="H160" s="518"/>
      <c r="I160" s="389"/>
      <c r="J160" s="527"/>
      <c r="K160" s="528"/>
      <c r="L160" s="528"/>
      <c r="M160" s="528"/>
      <c r="N160" s="528"/>
      <c r="O160" s="528"/>
      <c r="P160" s="518"/>
      <c r="Q160" s="518"/>
    </row>
    <row r="161" spans="1:17" ht="13.5" thickTop="1" x14ac:dyDescent="0.4">
      <c r="A161" s="530" t="s">
        <v>479</v>
      </c>
      <c r="B161" s="531">
        <v>37175</v>
      </c>
      <c r="C161" s="531">
        <v>0</v>
      </c>
      <c r="D161" s="531">
        <v>0</v>
      </c>
      <c r="E161" s="531">
        <v>0</v>
      </c>
      <c r="F161" s="531">
        <v>37175</v>
      </c>
      <c r="G161" s="519"/>
      <c r="H161" s="519"/>
      <c r="I161" s="389"/>
      <c r="J161" s="530" t="s">
        <v>479</v>
      </c>
      <c r="K161" s="531">
        <v>37175</v>
      </c>
      <c r="L161" s="531">
        <v>0</v>
      </c>
      <c r="M161" s="531">
        <v>0</v>
      </c>
      <c r="N161" s="531">
        <v>0</v>
      </c>
      <c r="O161" s="531">
        <v>37175</v>
      </c>
      <c r="P161" s="519"/>
      <c r="Q161" s="519"/>
    </row>
    <row r="162" spans="1:17" ht="12.75" x14ac:dyDescent="0.35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  <c r="Q162" s="389"/>
    </row>
    <row r="163" spans="1:17" ht="12.75" x14ac:dyDescent="0.35">
      <c r="A163" s="389"/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389"/>
    </row>
    <row r="164" spans="1:17" ht="14.65" customHeight="1" x14ac:dyDescent="0.45">
      <c r="A164" s="747" t="s">
        <v>496</v>
      </c>
      <c r="B164" s="747"/>
      <c r="C164" s="747"/>
      <c r="D164" s="747"/>
      <c r="E164" s="747"/>
      <c r="F164" s="747"/>
      <c r="G164" s="747"/>
      <c r="H164" s="747"/>
      <c r="I164" s="389"/>
      <c r="J164" s="747" t="s">
        <v>496</v>
      </c>
      <c r="K164" s="747"/>
      <c r="L164" s="747"/>
      <c r="M164" s="747"/>
      <c r="N164" s="747"/>
      <c r="O164" s="747"/>
      <c r="P164" s="747"/>
      <c r="Q164" s="747"/>
    </row>
    <row r="165" spans="1:17" ht="14.65" thickBot="1" x14ac:dyDescent="0.5">
      <c r="A165" s="512" t="s">
        <v>474</v>
      </c>
      <c r="B165" s="513" t="s">
        <v>475</v>
      </c>
      <c r="C165" s="513" t="s">
        <v>476</v>
      </c>
      <c r="D165" s="513" t="s">
        <v>477</v>
      </c>
      <c r="E165" s="513" t="s">
        <v>478</v>
      </c>
      <c r="F165" s="513" t="s">
        <v>479</v>
      </c>
      <c r="G165" s="513" t="s">
        <v>480</v>
      </c>
      <c r="H165" s="513" t="s">
        <v>481</v>
      </c>
      <c r="I165" s="389"/>
      <c r="J165" s="512" t="s">
        <v>474</v>
      </c>
      <c r="K165" s="513" t="s">
        <v>475</v>
      </c>
      <c r="L165" s="513" t="s">
        <v>476</v>
      </c>
      <c r="M165" s="513" t="s">
        <v>477</v>
      </c>
      <c r="N165" s="513" t="s">
        <v>478</v>
      </c>
      <c r="O165" s="513" t="s">
        <v>479</v>
      </c>
      <c r="P165" s="513" t="s">
        <v>480</v>
      </c>
      <c r="Q165" s="513" t="s">
        <v>481</v>
      </c>
    </row>
    <row r="166" spans="1:17" ht="14.65" thickTop="1" x14ac:dyDescent="0.45">
      <c r="A166" s="527" t="s">
        <v>499</v>
      </c>
      <c r="B166" s="528">
        <v>61889</v>
      </c>
      <c r="C166" s="528">
        <v>0</v>
      </c>
      <c r="D166" s="528">
        <v>0</v>
      </c>
      <c r="E166" s="528">
        <v>0</v>
      </c>
      <c r="F166" s="528">
        <v>61889</v>
      </c>
      <c r="G166" s="518" t="s">
        <v>572</v>
      </c>
      <c r="H166" s="518" t="s">
        <v>573</v>
      </c>
      <c r="I166" s="389"/>
      <c r="J166" s="527" t="s">
        <v>499</v>
      </c>
      <c r="K166" s="528">
        <v>61889</v>
      </c>
      <c r="L166" s="528">
        <v>0</v>
      </c>
      <c r="M166" s="528">
        <v>0</v>
      </c>
      <c r="N166" s="528">
        <v>0</v>
      </c>
      <c r="O166" s="528">
        <v>61889</v>
      </c>
      <c r="P166" s="518" t="s">
        <v>572</v>
      </c>
      <c r="Q166" s="518" t="s">
        <v>573</v>
      </c>
    </row>
    <row r="167" spans="1:17" ht="14.25" x14ac:dyDescent="0.45">
      <c r="A167" s="527" t="s">
        <v>500</v>
      </c>
      <c r="B167" s="528">
        <v>47894</v>
      </c>
      <c r="C167" s="528">
        <v>0</v>
      </c>
      <c r="D167" s="528">
        <v>0</v>
      </c>
      <c r="E167" s="528">
        <v>0</v>
      </c>
      <c r="F167" s="528">
        <v>47894</v>
      </c>
      <c r="G167" s="518" t="s">
        <v>572</v>
      </c>
      <c r="H167" s="518" t="s">
        <v>574</v>
      </c>
      <c r="I167" s="389"/>
      <c r="J167" s="527" t="s">
        <v>500</v>
      </c>
      <c r="K167" s="528">
        <v>47894</v>
      </c>
      <c r="L167" s="528">
        <v>0</v>
      </c>
      <c r="M167" s="528">
        <v>0</v>
      </c>
      <c r="N167" s="528">
        <v>0</v>
      </c>
      <c r="O167" s="528">
        <v>47894</v>
      </c>
      <c r="P167" s="518" t="s">
        <v>572</v>
      </c>
      <c r="Q167" s="518" t="s">
        <v>574</v>
      </c>
    </row>
    <row r="168" spans="1:17" ht="14.65" thickBot="1" x14ac:dyDescent="0.5">
      <c r="A168" s="527" t="s">
        <v>501</v>
      </c>
      <c r="B168" s="528">
        <v>7587</v>
      </c>
      <c r="C168" s="528">
        <v>0</v>
      </c>
      <c r="D168" s="528">
        <v>0</v>
      </c>
      <c r="E168" s="528">
        <v>0</v>
      </c>
      <c r="F168" s="528">
        <v>7587</v>
      </c>
      <c r="G168" s="518" t="s">
        <v>572</v>
      </c>
      <c r="H168" s="518" t="s">
        <v>575</v>
      </c>
      <c r="I168" s="389"/>
      <c r="J168" s="527" t="s">
        <v>501</v>
      </c>
      <c r="K168" s="528">
        <v>7587</v>
      </c>
      <c r="L168" s="528">
        <v>0</v>
      </c>
      <c r="M168" s="528">
        <v>0</v>
      </c>
      <c r="N168" s="528">
        <v>0</v>
      </c>
      <c r="O168" s="528">
        <v>7587</v>
      </c>
      <c r="P168" s="518" t="s">
        <v>572</v>
      </c>
      <c r="Q168" s="518" t="s">
        <v>575</v>
      </c>
    </row>
    <row r="169" spans="1:17" ht="15" hidden="1" customHeight="1" thickBot="1" x14ac:dyDescent="0.5">
      <c r="A169" s="527"/>
      <c r="B169" s="528"/>
      <c r="C169" s="528"/>
      <c r="D169" s="528"/>
      <c r="E169" s="528"/>
      <c r="F169" s="528"/>
      <c r="G169" s="518"/>
      <c r="H169" s="518"/>
      <c r="I169" s="389"/>
      <c r="J169" s="527"/>
      <c r="K169" s="528"/>
      <c r="L169" s="528"/>
      <c r="M169" s="528"/>
      <c r="N169" s="528"/>
      <c r="O169" s="528"/>
      <c r="P169" s="518"/>
      <c r="Q169" s="518"/>
    </row>
    <row r="170" spans="1:17" ht="15" hidden="1" customHeight="1" thickBot="1" x14ac:dyDescent="0.5">
      <c r="A170" s="527"/>
      <c r="B170" s="528"/>
      <c r="C170" s="528"/>
      <c r="D170" s="528"/>
      <c r="E170" s="528"/>
      <c r="F170" s="528"/>
      <c r="G170" s="518"/>
      <c r="H170" s="518"/>
      <c r="I170" s="389"/>
      <c r="J170" s="527"/>
      <c r="K170" s="528"/>
      <c r="L170" s="528"/>
      <c r="M170" s="528"/>
      <c r="N170" s="528"/>
      <c r="O170" s="528"/>
      <c r="P170" s="518"/>
      <c r="Q170" s="518"/>
    </row>
    <row r="171" spans="1:17" ht="15" hidden="1" customHeight="1" thickBot="1" x14ac:dyDescent="0.5">
      <c r="A171" s="527"/>
      <c r="B171" s="528"/>
      <c r="C171" s="528"/>
      <c r="D171" s="528"/>
      <c r="E171" s="528"/>
      <c r="F171" s="528"/>
      <c r="G171" s="518"/>
      <c r="H171" s="518"/>
      <c r="I171" s="389"/>
      <c r="J171" s="527"/>
      <c r="K171" s="528"/>
      <c r="L171" s="528"/>
      <c r="M171" s="528"/>
      <c r="N171" s="528"/>
      <c r="O171" s="528"/>
      <c r="P171" s="518"/>
      <c r="Q171" s="518"/>
    </row>
    <row r="172" spans="1:17" ht="15" hidden="1" customHeight="1" thickBot="1" x14ac:dyDescent="0.5">
      <c r="A172" s="527"/>
      <c r="B172" s="528"/>
      <c r="C172" s="528"/>
      <c r="D172" s="528"/>
      <c r="E172" s="528"/>
      <c r="F172" s="528"/>
      <c r="G172" s="518"/>
      <c r="H172" s="518"/>
      <c r="I172" s="389"/>
      <c r="J172" s="527"/>
      <c r="K172" s="528"/>
      <c r="L172" s="528"/>
      <c r="M172" s="528"/>
      <c r="N172" s="528"/>
      <c r="O172" s="528"/>
      <c r="P172" s="518"/>
      <c r="Q172" s="518"/>
    </row>
    <row r="173" spans="1:17" ht="15" hidden="1" customHeight="1" thickBot="1" x14ac:dyDescent="0.5">
      <c r="A173" s="527"/>
      <c r="B173" s="528"/>
      <c r="C173" s="528"/>
      <c r="D173" s="528"/>
      <c r="E173" s="528"/>
      <c r="F173" s="528"/>
      <c r="G173" s="518"/>
      <c r="H173" s="518"/>
      <c r="I173" s="389"/>
      <c r="J173" s="527"/>
      <c r="K173" s="528"/>
      <c r="L173" s="528"/>
      <c r="M173" s="528"/>
      <c r="N173" s="528"/>
      <c r="O173" s="528"/>
      <c r="P173" s="518"/>
      <c r="Q173" s="518"/>
    </row>
    <row r="174" spans="1:17" ht="15" hidden="1" customHeight="1" thickBot="1" x14ac:dyDescent="0.5">
      <c r="A174" s="527"/>
      <c r="B174" s="528"/>
      <c r="C174" s="528"/>
      <c r="D174" s="528"/>
      <c r="E174" s="528"/>
      <c r="F174" s="528"/>
      <c r="G174" s="518"/>
      <c r="H174" s="518"/>
      <c r="I174" s="389"/>
      <c r="J174" s="527"/>
      <c r="K174" s="528"/>
      <c r="L174" s="528"/>
      <c r="M174" s="528"/>
      <c r="N174" s="528"/>
      <c r="O174" s="528"/>
      <c r="P174" s="518"/>
      <c r="Q174" s="518"/>
    </row>
    <row r="175" spans="1:17" ht="15" hidden="1" customHeight="1" thickBot="1" x14ac:dyDescent="0.5">
      <c r="A175" s="527"/>
      <c r="B175" s="528"/>
      <c r="C175" s="528"/>
      <c r="D175" s="528"/>
      <c r="E175" s="528"/>
      <c r="F175" s="528"/>
      <c r="G175" s="518"/>
      <c r="H175" s="518"/>
      <c r="I175" s="389"/>
      <c r="J175" s="527"/>
      <c r="K175" s="528"/>
      <c r="L175" s="528"/>
      <c r="M175" s="528"/>
      <c r="N175" s="528"/>
      <c r="O175" s="528"/>
      <c r="P175" s="518"/>
      <c r="Q175" s="518"/>
    </row>
    <row r="176" spans="1:17" ht="15" hidden="1" customHeight="1" thickBot="1" x14ac:dyDescent="0.5">
      <c r="A176" s="527"/>
      <c r="B176" s="528"/>
      <c r="C176" s="528"/>
      <c r="D176" s="528"/>
      <c r="E176" s="528"/>
      <c r="F176" s="528"/>
      <c r="G176" s="518"/>
      <c r="H176" s="518"/>
      <c r="I176" s="389"/>
      <c r="J176" s="527"/>
      <c r="K176" s="528"/>
      <c r="L176" s="528"/>
      <c r="M176" s="528"/>
      <c r="N176" s="528"/>
      <c r="O176" s="528"/>
      <c r="P176" s="518"/>
      <c r="Q176" s="518"/>
    </row>
    <row r="177" spans="1:17" ht="13.5" thickTop="1" x14ac:dyDescent="0.4">
      <c r="A177" s="535" t="s">
        <v>479</v>
      </c>
      <c r="B177" s="534">
        <v>117370</v>
      </c>
      <c r="C177" s="534">
        <v>0</v>
      </c>
      <c r="D177" s="534">
        <v>0</v>
      </c>
      <c r="E177" s="534">
        <v>0</v>
      </c>
      <c r="F177" s="534">
        <v>117370</v>
      </c>
      <c r="G177" s="520"/>
      <c r="H177" s="520"/>
      <c r="I177" s="521"/>
      <c r="J177" s="535" t="s">
        <v>479</v>
      </c>
      <c r="K177" s="534">
        <v>117370</v>
      </c>
      <c r="L177" s="534">
        <v>0</v>
      </c>
      <c r="M177" s="534">
        <v>0</v>
      </c>
      <c r="N177" s="534">
        <v>0</v>
      </c>
      <c r="O177" s="534">
        <v>117370</v>
      </c>
      <c r="P177" s="520"/>
      <c r="Q177" s="520"/>
    </row>
    <row r="178" spans="1:17" ht="12.75" x14ac:dyDescent="0.35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</row>
    <row r="179" spans="1:17" ht="12.75" x14ac:dyDescent="0.35">
      <c r="A179" s="389"/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</row>
    <row r="180" spans="1:17" ht="14.65" customHeight="1" x14ac:dyDescent="0.45">
      <c r="A180" s="747" t="s">
        <v>497</v>
      </c>
      <c r="B180" s="747"/>
      <c r="C180" s="747"/>
      <c r="D180" s="747"/>
      <c r="E180" s="747"/>
      <c r="F180" s="747"/>
      <c r="G180" s="747"/>
      <c r="H180" s="747"/>
      <c r="I180" s="389"/>
      <c r="J180" s="747" t="s">
        <v>497</v>
      </c>
      <c r="K180" s="747"/>
      <c r="L180" s="747"/>
      <c r="M180" s="747"/>
      <c r="N180" s="747"/>
      <c r="O180" s="747"/>
      <c r="P180" s="747"/>
      <c r="Q180" s="747"/>
    </row>
    <row r="181" spans="1:17" ht="14.65" thickBot="1" x14ac:dyDescent="0.5">
      <c r="A181" s="512" t="s">
        <v>474</v>
      </c>
      <c r="B181" s="513" t="s">
        <v>475</v>
      </c>
      <c r="C181" s="513" t="s">
        <v>476</v>
      </c>
      <c r="D181" s="513" t="s">
        <v>477</v>
      </c>
      <c r="E181" s="513" t="s">
        <v>478</v>
      </c>
      <c r="F181" s="513" t="s">
        <v>479</v>
      </c>
      <c r="G181" s="513" t="s">
        <v>480</v>
      </c>
      <c r="H181" s="513" t="s">
        <v>481</v>
      </c>
      <c r="I181" s="389"/>
      <c r="J181" s="512" t="s">
        <v>474</v>
      </c>
      <c r="K181" s="513" t="s">
        <v>475</v>
      </c>
      <c r="L181" s="513" t="s">
        <v>476</v>
      </c>
      <c r="M181" s="513" t="s">
        <v>477</v>
      </c>
      <c r="N181" s="513" t="s">
        <v>478</v>
      </c>
      <c r="O181" s="513" t="s">
        <v>479</v>
      </c>
      <c r="P181" s="513" t="s">
        <v>480</v>
      </c>
      <c r="Q181" s="513" t="s">
        <v>481</v>
      </c>
    </row>
    <row r="182" spans="1:17" ht="14.65" thickTop="1" x14ac:dyDescent="0.45">
      <c r="A182" s="527" t="s">
        <v>499</v>
      </c>
      <c r="B182" s="528">
        <v>15387</v>
      </c>
      <c r="C182" s="528">
        <v>0</v>
      </c>
      <c r="D182" s="528">
        <v>0</v>
      </c>
      <c r="E182" s="528">
        <v>0</v>
      </c>
      <c r="F182" s="528">
        <v>15387</v>
      </c>
      <c r="G182" s="518" t="s">
        <v>572</v>
      </c>
      <c r="H182" s="518" t="s">
        <v>573</v>
      </c>
      <c r="I182" s="389"/>
      <c r="J182" s="527" t="s">
        <v>499</v>
      </c>
      <c r="K182" s="528">
        <v>15387</v>
      </c>
      <c r="L182" s="528">
        <v>0</v>
      </c>
      <c r="M182" s="528">
        <v>0</v>
      </c>
      <c r="N182" s="528">
        <v>0</v>
      </c>
      <c r="O182" s="528">
        <v>15387</v>
      </c>
      <c r="P182" s="518" t="s">
        <v>572</v>
      </c>
      <c r="Q182" s="518" t="s">
        <v>573</v>
      </c>
    </row>
    <row r="183" spans="1:17" ht="14.25" x14ac:dyDescent="0.45">
      <c r="A183" s="527" t="s">
        <v>500</v>
      </c>
      <c r="B183" s="528">
        <v>11680</v>
      </c>
      <c r="C183" s="528">
        <v>0</v>
      </c>
      <c r="D183" s="528">
        <v>0</v>
      </c>
      <c r="E183" s="528">
        <v>0</v>
      </c>
      <c r="F183" s="528">
        <v>11680</v>
      </c>
      <c r="G183" s="518" t="s">
        <v>572</v>
      </c>
      <c r="H183" s="518" t="s">
        <v>574</v>
      </c>
      <c r="I183" s="389"/>
      <c r="J183" s="527" t="s">
        <v>500</v>
      </c>
      <c r="K183" s="528">
        <v>11680</v>
      </c>
      <c r="L183" s="528">
        <v>0</v>
      </c>
      <c r="M183" s="528">
        <v>0</v>
      </c>
      <c r="N183" s="528">
        <v>0</v>
      </c>
      <c r="O183" s="528">
        <v>11680</v>
      </c>
      <c r="P183" s="518" t="s">
        <v>572</v>
      </c>
      <c r="Q183" s="518" t="s">
        <v>574</v>
      </c>
    </row>
    <row r="184" spans="1:17" ht="14.65" thickBot="1" x14ac:dyDescent="0.5">
      <c r="A184" s="527" t="s">
        <v>501</v>
      </c>
      <c r="B184" s="528">
        <v>1572</v>
      </c>
      <c r="C184" s="528">
        <v>0</v>
      </c>
      <c r="D184" s="528">
        <v>0</v>
      </c>
      <c r="E184" s="528">
        <v>0</v>
      </c>
      <c r="F184" s="528">
        <v>1572</v>
      </c>
      <c r="G184" s="518" t="s">
        <v>572</v>
      </c>
      <c r="H184" s="518" t="s">
        <v>575</v>
      </c>
      <c r="I184" s="389"/>
      <c r="J184" s="527" t="s">
        <v>501</v>
      </c>
      <c r="K184" s="528">
        <v>1572</v>
      </c>
      <c r="L184" s="528">
        <v>0</v>
      </c>
      <c r="M184" s="528">
        <v>0</v>
      </c>
      <c r="N184" s="528">
        <v>0</v>
      </c>
      <c r="O184" s="528">
        <v>1572</v>
      </c>
      <c r="P184" s="518" t="s">
        <v>572</v>
      </c>
      <c r="Q184" s="518" t="s">
        <v>575</v>
      </c>
    </row>
    <row r="185" spans="1:17" ht="15" hidden="1" customHeight="1" thickBot="1" x14ac:dyDescent="0.5">
      <c r="A185" s="527"/>
      <c r="B185" s="528"/>
      <c r="C185" s="528"/>
      <c r="D185" s="528"/>
      <c r="E185" s="528"/>
      <c r="F185" s="528"/>
      <c r="G185" s="518"/>
      <c r="H185" s="518"/>
      <c r="I185" s="389"/>
      <c r="J185" s="527"/>
      <c r="K185" s="528"/>
      <c r="L185" s="528"/>
      <c r="M185" s="528"/>
      <c r="N185" s="528"/>
      <c r="O185" s="528"/>
      <c r="P185" s="518"/>
      <c r="Q185" s="518"/>
    </row>
    <row r="186" spans="1:17" ht="15" hidden="1" customHeight="1" thickBot="1" x14ac:dyDescent="0.5">
      <c r="A186" s="527"/>
      <c r="B186" s="528"/>
      <c r="C186" s="528"/>
      <c r="D186" s="528"/>
      <c r="E186" s="528"/>
      <c r="F186" s="528"/>
      <c r="G186" s="518"/>
      <c r="H186" s="518"/>
      <c r="I186" s="389"/>
      <c r="J186" s="527"/>
      <c r="K186" s="528"/>
      <c r="L186" s="528"/>
      <c r="M186" s="528"/>
      <c r="N186" s="528"/>
      <c r="O186" s="528"/>
      <c r="P186" s="518"/>
      <c r="Q186" s="518"/>
    </row>
    <row r="187" spans="1:17" ht="15" hidden="1" customHeight="1" thickBot="1" x14ac:dyDescent="0.5">
      <c r="A187" s="527"/>
      <c r="B187" s="528"/>
      <c r="C187" s="528"/>
      <c r="D187" s="528"/>
      <c r="E187" s="528"/>
      <c r="F187" s="528"/>
      <c r="G187" s="518"/>
      <c r="H187" s="518"/>
      <c r="I187" s="389"/>
      <c r="J187" s="527"/>
      <c r="K187" s="528"/>
      <c r="L187" s="528"/>
      <c r="M187" s="528"/>
      <c r="N187" s="528"/>
      <c r="O187" s="528"/>
      <c r="P187" s="518"/>
      <c r="Q187" s="518"/>
    </row>
    <row r="188" spans="1:17" ht="15" hidden="1" customHeight="1" thickBot="1" x14ac:dyDescent="0.5">
      <c r="A188" s="527"/>
      <c r="B188" s="528"/>
      <c r="C188" s="528"/>
      <c r="D188" s="528"/>
      <c r="E188" s="528"/>
      <c r="F188" s="528"/>
      <c r="G188" s="518"/>
      <c r="H188" s="518"/>
      <c r="I188" s="389"/>
      <c r="J188" s="527"/>
      <c r="K188" s="528"/>
      <c r="L188" s="528"/>
      <c r="M188" s="528"/>
      <c r="N188" s="528"/>
      <c r="O188" s="528"/>
      <c r="P188" s="518"/>
      <c r="Q188" s="518"/>
    </row>
    <row r="189" spans="1:17" ht="15" hidden="1" customHeight="1" thickBot="1" x14ac:dyDescent="0.5">
      <c r="A189" s="527"/>
      <c r="B189" s="528"/>
      <c r="C189" s="528"/>
      <c r="D189" s="528"/>
      <c r="E189" s="528"/>
      <c r="F189" s="528"/>
      <c r="G189" s="518"/>
      <c r="H189" s="518"/>
      <c r="I189" s="389"/>
      <c r="J189" s="527"/>
      <c r="K189" s="528"/>
      <c r="L189" s="528"/>
      <c r="M189" s="528"/>
      <c r="N189" s="528"/>
      <c r="O189" s="528"/>
      <c r="P189" s="518"/>
      <c r="Q189" s="518"/>
    </row>
    <row r="190" spans="1:17" ht="15" hidden="1" customHeight="1" thickBot="1" x14ac:dyDescent="0.5">
      <c r="A190" s="527"/>
      <c r="B190" s="528"/>
      <c r="C190" s="528"/>
      <c r="D190" s="528"/>
      <c r="E190" s="528"/>
      <c r="F190" s="528"/>
      <c r="G190" s="518"/>
      <c r="H190" s="518"/>
      <c r="I190" s="389"/>
      <c r="J190" s="527"/>
      <c r="K190" s="528"/>
      <c r="L190" s="528"/>
      <c r="M190" s="528"/>
      <c r="N190" s="528"/>
      <c r="O190" s="528"/>
      <c r="P190" s="518"/>
      <c r="Q190" s="518"/>
    </row>
    <row r="191" spans="1:17" ht="15" hidden="1" customHeight="1" thickBot="1" x14ac:dyDescent="0.5">
      <c r="A191" s="527"/>
      <c r="B191" s="528"/>
      <c r="C191" s="528"/>
      <c r="D191" s="528"/>
      <c r="E191" s="528"/>
      <c r="F191" s="528"/>
      <c r="G191" s="518"/>
      <c r="H191" s="518"/>
      <c r="I191" s="389"/>
      <c r="J191" s="527"/>
      <c r="K191" s="528"/>
      <c r="L191" s="528"/>
      <c r="M191" s="528"/>
      <c r="N191" s="528"/>
      <c r="O191" s="528"/>
      <c r="P191" s="518"/>
      <c r="Q191" s="518"/>
    </row>
    <row r="192" spans="1:17" ht="15" hidden="1" customHeight="1" thickBot="1" x14ac:dyDescent="0.5">
      <c r="A192" s="527"/>
      <c r="B192" s="528"/>
      <c r="C192" s="528"/>
      <c r="D192" s="528"/>
      <c r="E192" s="528"/>
      <c r="F192" s="528"/>
      <c r="G192" s="518"/>
      <c r="H192" s="518"/>
      <c r="I192" s="389"/>
      <c r="J192" s="527"/>
      <c r="K192" s="528"/>
      <c r="L192" s="528"/>
      <c r="M192" s="528"/>
      <c r="N192" s="528"/>
      <c r="O192" s="528"/>
      <c r="P192" s="518"/>
      <c r="Q192" s="518"/>
    </row>
    <row r="193" spans="1:17" ht="13.5" thickTop="1" x14ac:dyDescent="0.4">
      <c r="A193" s="530" t="s">
        <v>479</v>
      </c>
      <c r="B193" s="531">
        <v>28639</v>
      </c>
      <c r="C193" s="531">
        <v>0</v>
      </c>
      <c r="D193" s="531">
        <v>0</v>
      </c>
      <c r="E193" s="531">
        <v>0</v>
      </c>
      <c r="F193" s="531">
        <v>28639</v>
      </c>
      <c r="G193" s="519"/>
      <c r="H193" s="519"/>
      <c r="I193" s="389"/>
      <c r="J193" s="530" t="s">
        <v>479</v>
      </c>
      <c r="K193" s="531">
        <v>28639</v>
      </c>
      <c r="L193" s="531">
        <v>0</v>
      </c>
      <c r="M193" s="531">
        <v>0</v>
      </c>
      <c r="N193" s="531">
        <v>0</v>
      </c>
      <c r="O193" s="531">
        <v>28639</v>
      </c>
      <c r="P193" s="519"/>
      <c r="Q193" s="519"/>
    </row>
    <row r="194" spans="1:17" ht="12.75" x14ac:dyDescent="0.35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  <c r="Q194" s="389"/>
    </row>
    <row r="195" spans="1:17" ht="13.15" thickBot="1" x14ac:dyDescent="0.4">
      <c r="A195" s="389"/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389"/>
    </row>
    <row r="196" spans="1:17" s="514" customFormat="1" ht="14.65" thickTop="1" x14ac:dyDescent="0.45">
      <c r="A196" s="536" t="s">
        <v>498</v>
      </c>
      <c r="B196" s="537">
        <v>2845315</v>
      </c>
      <c r="C196" s="537">
        <v>0</v>
      </c>
      <c r="D196" s="537">
        <v>0</v>
      </c>
      <c r="E196" s="537">
        <v>0</v>
      </c>
      <c r="F196" s="537">
        <v>2845315</v>
      </c>
      <c r="G196" s="522"/>
      <c r="H196" s="522"/>
      <c r="I196" s="522"/>
      <c r="J196" s="522"/>
      <c r="K196" s="537">
        <v>2851767</v>
      </c>
      <c r="L196" s="537">
        <v>0</v>
      </c>
      <c r="M196" s="537">
        <v>0</v>
      </c>
      <c r="N196" s="537">
        <v>0</v>
      </c>
      <c r="O196" s="537">
        <v>2851767</v>
      </c>
      <c r="P196" s="522"/>
      <c r="Q196" s="522"/>
    </row>
    <row r="197" spans="1:17" ht="14.65" thickBot="1" x14ac:dyDescent="0.5">
      <c r="A197" s="389"/>
      <c r="B197" s="389"/>
      <c r="C197" s="389"/>
      <c r="D197" s="389"/>
      <c r="E197" s="389"/>
      <c r="F197" s="523">
        <v>-117370</v>
      </c>
      <c r="G197" s="524"/>
      <c r="H197" s="524"/>
      <c r="I197" s="524"/>
      <c r="J197" s="524"/>
      <c r="K197" s="524"/>
      <c r="L197" s="524"/>
      <c r="M197" s="524"/>
      <c r="N197" s="524"/>
      <c r="O197" s="523">
        <v>-117370</v>
      </c>
      <c r="P197" s="389"/>
      <c r="Q197" s="389"/>
    </row>
    <row r="198" spans="1:17" ht="14.65" thickTop="1" x14ac:dyDescent="0.45">
      <c r="A198" s="389"/>
      <c r="B198" s="389"/>
      <c r="C198" s="389"/>
      <c r="D198" s="389"/>
      <c r="E198" s="389"/>
      <c r="F198" s="537">
        <v>2727945</v>
      </c>
      <c r="G198" s="389"/>
      <c r="H198" s="389"/>
      <c r="I198" s="389"/>
      <c r="J198" s="389"/>
      <c r="K198" s="389"/>
      <c r="L198" s="389"/>
      <c r="M198" s="389"/>
      <c r="N198" s="389"/>
      <c r="O198" s="537">
        <v>2734397</v>
      </c>
      <c r="P198" s="389"/>
      <c r="Q198" s="389"/>
    </row>
  </sheetData>
  <mergeCells count="25">
    <mergeCell ref="A148:H148"/>
    <mergeCell ref="J148:Q148"/>
    <mergeCell ref="A164:H164"/>
    <mergeCell ref="J164:Q164"/>
    <mergeCell ref="A180:H180"/>
    <mergeCell ref="J180:Q180"/>
    <mergeCell ref="A100:H100"/>
    <mergeCell ref="J100:Q100"/>
    <mergeCell ref="A116:H116"/>
    <mergeCell ref="J116:Q116"/>
    <mergeCell ref="A132:H132"/>
    <mergeCell ref="J132:Q132"/>
    <mergeCell ref="A52:H52"/>
    <mergeCell ref="J52:Q52"/>
    <mergeCell ref="A68:H68"/>
    <mergeCell ref="J68:Q68"/>
    <mergeCell ref="A84:H84"/>
    <mergeCell ref="J84:Q84"/>
    <mergeCell ref="A36:H36"/>
    <mergeCell ref="J36:Q36"/>
    <mergeCell ref="A1:Q1"/>
    <mergeCell ref="A4:H4"/>
    <mergeCell ref="J4:Q4"/>
    <mergeCell ref="A20:H20"/>
    <mergeCell ref="J20:Q20"/>
  </mergeCells>
  <pageMargins left="0.5" right="0.5" top="0.5" bottom="0.5" header="0.3" footer="0.3"/>
  <pageSetup scale="69" fitToHeight="0" orientation="landscape" r:id="rId1"/>
  <headerFoot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52861-2614-4D5D-8A2D-4285B0B99580}">
  <sheetPr>
    <tabColor theme="9" tint="-0.249977111117893"/>
    <pageSetUpPr fitToPage="1"/>
  </sheetPr>
  <dimension ref="A1:Q198"/>
  <sheetViews>
    <sheetView topLeftCell="A113" workbookViewId="0">
      <selection sqref="A1:Q1"/>
    </sheetView>
  </sheetViews>
  <sheetFormatPr defaultColWidth="9.265625" defaultRowHeight="12.4" x14ac:dyDescent="0.35"/>
  <cols>
    <col min="1" max="1" width="8.53125" style="511" bestFit="1" customWidth="1"/>
    <col min="2" max="2" width="12.33203125" style="511" bestFit="1" customWidth="1"/>
    <col min="3" max="5" width="6.6640625" style="511" bestFit="1" customWidth="1"/>
    <col min="6" max="6" width="12.33203125" style="511" bestFit="1" customWidth="1"/>
    <col min="7" max="7" width="13.73046875" style="511" bestFit="1" customWidth="1"/>
    <col min="8" max="8" width="22" style="511" bestFit="1" customWidth="1"/>
    <col min="9" max="9" width="3.46484375" style="511" customWidth="1"/>
    <col min="10" max="10" width="8.53125" style="511" bestFit="1" customWidth="1"/>
    <col min="11" max="11" width="12.33203125" style="511" bestFit="1" customWidth="1"/>
    <col min="12" max="14" width="6.6640625" style="511" bestFit="1" customWidth="1"/>
    <col min="15" max="15" width="12.33203125" style="511" bestFit="1" customWidth="1"/>
    <col min="16" max="16" width="13.73046875" style="511" bestFit="1" customWidth="1"/>
    <col min="17" max="17" width="22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15" t="s">
        <v>511</v>
      </c>
      <c r="K2" s="509"/>
      <c r="L2" s="509"/>
      <c r="M2" s="509"/>
      <c r="N2" s="509"/>
      <c r="O2" s="509"/>
    </row>
    <row r="3" spans="1:17" ht="13.15" x14ac:dyDescent="0.4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7" ht="14.65" customHeight="1" x14ac:dyDescent="0.45">
      <c r="A4" s="750" t="s">
        <v>473</v>
      </c>
      <c r="B4" s="750"/>
      <c r="C4" s="750"/>
      <c r="D4" s="750"/>
      <c r="E4" s="750"/>
      <c r="F4" s="750"/>
      <c r="G4" s="750"/>
      <c r="H4" s="750"/>
      <c r="I4" s="526"/>
      <c r="J4" s="750" t="s">
        <v>473</v>
      </c>
      <c r="K4" s="750"/>
      <c r="L4" s="750"/>
      <c r="M4" s="750"/>
      <c r="N4" s="750"/>
      <c r="O4" s="750"/>
      <c r="P4" s="750"/>
      <c r="Q4" s="750"/>
    </row>
    <row r="5" spans="1:17" ht="14.65" thickBot="1" x14ac:dyDescent="0.5">
      <c r="A5" s="512" t="s">
        <v>474</v>
      </c>
      <c r="B5" s="513" t="s">
        <v>475</v>
      </c>
      <c r="C5" s="513" t="s">
        <v>476</v>
      </c>
      <c r="D5" s="513" t="s">
        <v>477</v>
      </c>
      <c r="E5" s="513" t="s">
        <v>478</v>
      </c>
      <c r="F5" s="513" t="s">
        <v>479</v>
      </c>
      <c r="G5" s="513" t="s">
        <v>480</v>
      </c>
      <c r="H5" s="513" t="s">
        <v>481</v>
      </c>
      <c r="I5" s="389"/>
      <c r="J5" s="512" t="s">
        <v>474</v>
      </c>
      <c r="K5" s="513" t="s">
        <v>475</v>
      </c>
      <c r="L5" s="513" t="s">
        <v>476</v>
      </c>
      <c r="M5" s="513" t="s">
        <v>477</v>
      </c>
      <c r="N5" s="513" t="s">
        <v>478</v>
      </c>
      <c r="O5" s="513" t="s">
        <v>479</v>
      </c>
      <c r="P5" s="513" t="s">
        <v>480</v>
      </c>
      <c r="Q5" s="513" t="s">
        <v>481</v>
      </c>
    </row>
    <row r="6" spans="1:17" ht="14.65" thickTop="1" x14ac:dyDescent="0.45">
      <c r="A6" s="527" t="s">
        <v>502</v>
      </c>
      <c r="B6" s="528">
        <v>0</v>
      </c>
      <c r="C6" s="528">
        <v>0</v>
      </c>
      <c r="D6" s="528">
        <v>0</v>
      </c>
      <c r="E6" s="528">
        <v>0</v>
      </c>
      <c r="F6" s="528">
        <v>0</v>
      </c>
      <c r="G6" s="518" t="s">
        <v>576</v>
      </c>
      <c r="H6" s="518" t="s">
        <v>577</v>
      </c>
      <c r="I6" s="389"/>
      <c r="J6" s="527" t="s">
        <v>502</v>
      </c>
      <c r="K6" s="529">
        <v>0</v>
      </c>
      <c r="L6" s="529">
        <v>0</v>
      </c>
      <c r="M6" s="529">
        <v>0</v>
      </c>
      <c r="N6" s="529">
        <v>0</v>
      </c>
      <c r="O6" s="528">
        <v>0</v>
      </c>
      <c r="P6" s="518" t="s">
        <v>576</v>
      </c>
      <c r="Q6" s="518" t="s">
        <v>577</v>
      </c>
    </row>
    <row r="7" spans="1:17" ht="14.65" thickBot="1" x14ac:dyDescent="0.5">
      <c r="A7" s="527" t="s">
        <v>503</v>
      </c>
      <c r="B7" s="528">
        <v>1667945</v>
      </c>
      <c r="C7" s="528">
        <v>0</v>
      </c>
      <c r="D7" s="528">
        <v>0</v>
      </c>
      <c r="E7" s="528">
        <v>0</v>
      </c>
      <c r="F7" s="528">
        <v>1667945</v>
      </c>
      <c r="G7" s="518" t="s">
        <v>576</v>
      </c>
      <c r="H7" s="518" t="s">
        <v>578</v>
      </c>
      <c r="I7" s="389"/>
      <c r="J7" s="527" t="s">
        <v>503</v>
      </c>
      <c r="K7" s="529">
        <v>1667945</v>
      </c>
      <c r="L7" s="529">
        <v>0</v>
      </c>
      <c r="M7" s="529">
        <v>0</v>
      </c>
      <c r="N7" s="529">
        <v>0</v>
      </c>
      <c r="O7" s="528">
        <v>1667945</v>
      </c>
      <c r="P7" s="518" t="s">
        <v>576</v>
      </c>
      <c r="Q7" s="518" t="s">
        <v>578</v>
      </c>
    </row>
    <row r="8" spans="1:17" ht="15" hidden="1" customHeight="1" thickBot="1" x14ac:dyDescent="0.5">
      <c r="A8" s="527"/>
      <c r="B8" s="528"/>
      <c r="C8" s="528"/>
      <c r="D8" s="528"/>
      <c r="E8" s="528"/>
      <c r="F8" s="528"/>
      <c r="G8" s="518"/>
      <c r="H8" s="518"/>
      <c r="I8" s="389"/>
      <c r="J8" s="527"/>
      <c r="K8" s="529"/>
      <c r="L8" s="529"/>
      <c r="M8" s="529"/>
      <c r="N8" s="529"/>
      <c r="O8" s="528"/>
      <c r="P8" s="518"/>
      <c r="Q8" s="518"/>
    </row>
    <row r="9" spans="1:17" ht="15" hidden="1" customHeight="1" thickBot="1" x14ac:dyDescent="0.5">
      <c r="A9" s="527"/>
      <c r="B9" s="528"/>
      <c r="C9" s="528"/>
      <c r="D9" s="528"/>
      <c r="E9" s="528"/>
      <c r="F9" s="528"/>
      <c r="G9" s="518"/>
      <c r="H9" s="518"/>
      <c r="I9" s="389"/>
      <c r="J9" s="527"/>
      <c r="K9" s="529"/>
      <c r="L9" s="529"/>
      <c r="M9" s="529"/>
      <c r="N9" s="529"/>
      <c r="O9" s="528"/>
      <c r="P9" s="518"/>
      <c r="Q9" s="518"/>
    </row>
    <row r="10" spans="1:17" ht="15" hidden="1" customHeight="1" thickBot="1" x14ac:dyDescent="0.5">
      <c r="A10" s="527"/>
      <c r="B10" s="528"/>
      <c r="C10" s="528"/>
      <c r="D10" s="528"/>
      <c r="E10" s="528"/>
      <c r="F10" s="528"/>
      <c r="G10" s="518"/>
      <c r="H10" s="518"/>
      <c r="I10" s="389"/>
      <c r="J10" s="527"/>
      <c r="K10" s="529"/>
      <c r="L10" s="529"/>
      <c r="M10" s="529"/>
      <c r="N10" s="529"/>
      <c r="O10" s="528"/>
      <c r="P10" s="518"/>
      <c r="Q10" s="518"/>
    </row>
    <row r="11" spans="1:17" ht="15" hidden="1" customHeight="1" thickBot="1" x14ac:dyDescent="0.5">
      <c r="A11" s="527"/>
      <c r="B11" s="528"/>
      <c r="C11" s="528"/>
      <c r="D11" s="528"/>
      <c r="E11" s="528"/>
      <c r="F11" s="528"/>
      <c r="G11" s="518"/>
      <c r="H11" s="518"/>
      <c r="I11" s="389"/>
      <c r="J11" s="527"/>
      <c r="K11" s="529"/>
      <c r="L11" s="529"/>
      <c r="M11" s="529"/>
      <c r="N11" s="529"/>
      <c r="O11" s="528"/>
      <c r="P11" s="518"/>
      <c r="Q11" s="518"/>
    </row>
    <row r="12" spans="1:17" ht="15" hidden="1" customHeight="1" thickBot="1" x14ac:dyDescent="0.5">
      <c r="A12" s="527"/>
      <c r="B12" s="528"/>
      <c r="C12" s="528"/>
      <c r="D12" s="528"/>
      <c r="E12" s="528"/>
      <c r="F12" s="528"/>
      <c r="G12" s="518"/>
      <c r="H12" s="518"/>
      <c r="I12" s="389"/>
      <c r="J12" s="527"/>
      <c r="K12" s="529"/>
      <c r="L12" s="529"/>
      <c r="M12" s="529"/>
      <c r="N12" s="529"/>
      <c r="O12" s="528"/>
      <c r="P12" s="518"/>
      <c r="Q12" s="518"/>
    </row>
    <row r="13" spans="1:17" ht="15" hidden="1" customHeight="1" thickBot="1" x14ac:dyDescent="0.5">
      <c r="A13" s="527"/>
      <c r="B13" s="528"/>
      <c r="C13" s="528"/>
      <c r="D13" s="528"/>
      <c r="E13" s="528"/>
      <c r="F13" s="528"/>
      <c r="G13" s="518"/>
      <c r="H13" s="518"/>
      <c r="I13" s="389"/>
      <c r="J13" s="527"/>
      <c r="K13" s="529"/>
      <c r="L13" s="529"/>
      <c r="M13" s="529"/>
      <c r="N13" s="529"/>
      <c r="O13" s="528"/>
      <c r="P13" s="518"/>
      <c r="Q13" s="518"/>
    </row>
    <row r="14" spans="1:17" ht="15" hidden="1" customHeight="1" thickBot="1" x14ac:dyDescent="0.5">
      <c r="A14" s="527"/>
      <c r="B14" s="528"/>
      <c r="C14" s="528"/>
      <c r="D14" s="528"/>
      <c r="E14" s="528"/>
      <c r="F14" s="528"/>
      <c r="G14" s="518"/>
      <c r="H14" s="518"/>
      <c r="I14" s="389"/>
      <c r="J14" s="527"/>
      <c r="K14" s="529"/>
      <c r="L14" s="529"/>
      <c r="M14" s="529"/>
      <c r="N14" s="529"/>
      <c r="O14" s="528"/>
      <c r="P14" s="518"/>
      <c r="Q14" s="518"/>
    </row>
    <row r="15" spans="1:17" ht="15" hidden="1" customHeight="1" thickBot="1" x14ac:dyDescent="0.5">
      <c r="A15" s="527"/>
      <c r="B15" s="528"/>
      <c r="C15" s="528"/>
      <c r="D15" s="528"/>
      <c r="E15" s="528"/>
      <c r="F15" s="528"/>
      <c r="G15" s="518"/>
      <c r="H15" s="518"/>
      <c r="I15" s="389"/>
      <c r="J15" s="527"/>
      <c r="K15" s="529"/>
      <c r="L15" s="529"/>
      <c r="M15" s="529"/>
      <c r="N15" s="529"/>
      <c r="O15" s="528"/>
      <c r="P15" s="518"/>
      <c r="Q15" s="518"/>
    </row>
    <row r="16" spans="1:17" ht="15" hidden="1" customHeight="1" thickBot="1" x14ac:dyDescent="0.5">
      <c r="A16" s="527"/>
      <c r="B16" s="528"/>
      <c r="C16" s="528"/>
      <c r="D16" s="528"/>
      <c r="E16" s="528"/>
      <c r="F16" s="528"/>
      <c r="G16" s="518"/>
      <c r="H16" s="518"/>
      <c r="I16" s="389"/>
      <c r="J16" s="527"/>
      <c r="K16" s="529"/>
      <c r="L16" s="529"/>
      <c r="M16" s="529"/>
      <c r="N16" s="529"/>
      <c r="O16" s="528"/>
      <c r="P16" s="518"/>
      <c r="Q16" s="518"/>
    </row>
    <row r="17" spans="1:17" ht="13.5" thickTop="1" x14ac:dyDescent="0.4">
      <c r="A17" s="530" t="s">
        <v>479</v>
      </c>
      <c r="B17" s="531">
        <v>1667945</v>
      </c>
      <c r="C17" s="531">
        <v>0</v>
      </c>
      <c r="D17" s="531">
        <v>0</v>
      </c>
      <c r="E17" s="531">
        <v>0</v>
      </c>
      <c r="F17" s="531">
        <v>1667945</v>
      </c>
      <c r="G17" s="519"/>
      <c r="H17" s="519"/>
      <c r="I17" s="389"/>
      <c r="J17" s="530" t="s">
        <v>479</v>
      </c>
      <c r="K17" s="531">
        <v>1667945</v>
      </c>
      <c r="L17" s="531">
        <v>0</v>
      </c>
      <c r="M17" s="531">
        <v>0</v>
      </c>
      <c r="N17" s="531">
        <v>0</v>
      </c>
      <c r="O17" s="531">
        <v>1667945</v>
      </c>
      <c r="P17" s="519"/>
      <c r="Q17" s="519"/>
    </row>
    <row r="18" spans="1:17" ht="12.75" x14ac:dyDescent="0.35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</row>
    <row r="19" spans="1:17" ht="12.75" x14ac:dyDescent="0.35">
      <c r="A19" s="389"/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</row>
    <row r="20" spans="1:17" ht="14.65" customHeight="1" x14ac:dyDescent="0.45">
      <c r="A20" s="746" t="s">
        <v>487</v>
      </c>
      <c r="B20" s="746"/>
      <c r="C20" s="746"/>
      <c r="D20" s="746"/>
      <c r="E20" s="746"/>
      <c r="F20" s="746"/>
      <c r="G20" s="746"/>
      <c r="H20" s="746"/>
      <c r="I20" s="526"/>
      <c r="J20" s="746" t="s">
        <v>487</v>
      </c>
      <c r="K20" s="746"/>
      <c r="L20" s="746"/>
      <c r="M20" s="746"/>
      <c r="N20" s="746"/>
      <c r="O20" s="746"/>
      <c r="P20" s="746"/>
      <c r="Q20" s="746"/>
    </row>
    <row r="21" spans="1:17" ht="14.65" thickBot="1" x14ac:dyDescent="0.5">
      <c r="A21" s="512" t="s">
        <v>474</v>
      </c>
      <c r="B21" s="513" t="s">
        <v>475</v>
      </c>
      <c r="C21" s="513" t="s">
        <v>476</v>
      </c>
      <c r="D21" s="513" t="s">
        <v>477</v>
      </c>
      <c r="E21" s="513" t="s">
        <v>478</v>
      </c>
      <c r="F21" s="513" t="s">
        <v>479</v>
      </c>
      <c r="G21" s="513" t="s">
        <v>480</v>
      </c>
      <c r="H21" s="513" t="s">
        <v>481</v>
      </c>
      <c r="I21" s="389"/>
      <c r="J21" s="512" t="s">
        <v>474</v>
      </c>
      <c r="K21" s="513" t="s">
        <v>475</v>
      </c>
      <c r="L21" s="513" t="s">
        <v>476</v>
      </c>
      <c r="M21" s="513" t="s">
        <v>477</v>
      </c>
      <c r="N21" s="513" t="s">
        <v>478</v>
      </c>
      <c r="O21" s="513" t="s">
        <v>479</v>
      </c>
      <c r="P21" s="513" t="s">
        <v>480</v>
      </c>
      <c r="Q21" s="513" t="s">
        <v>481</v>
      </c>
    </row>
    <row r="22" spans="1:17" ht="14.65" thickTop="1" x14ac:dyDescent="0.45">
      <c r="A22" s="527" t="s">
        <v>502</v>
      </c>
      <c r="B22" s="528">
        <v>0</v>
      </c>
      <c r="C22" s="528">
        <v>0</v>
      </c>
      <c r="D22" s="528">
        <v>0</v>
      </c>
      <c r="E22" s="528">
        <v>0</v>
      </c>
      <c r="F22" s="528">
        <v>0</v>
      </c>
      <c r="G22" s="518" t="s">
        <v>576</v>
      </c>
      <c r="H22" s="518" t="s">
        <v>577</v>
      </c>
      <c r="I22" s="389"/>
      <c r="J22" s="527" t="s">
        <v>502</v>
      </c>
      <c r="K22" s="528">
        <v>0</v>
      </c>
      <c r="L22" s="528">
        <v>0</v>
      </c>
      <c r="M22" s="528">
        <v>0</v>
      </c>
      <c r="N22" s="528">
        <v>0</v>
      </c>
      <c r="O22" s="528">
        <v>0</v>
      </c>
      <c r="P22" s="518" t="s">
        <v>576</v>
      </c>
      <c r="Q22" s="518" t="s">
        <v>577</v>
      </c>
    </row>
    <row r="23" spans="1:17" ht="14.65" thickBot="1" x14ac:dyDescent="0.5">
      <c r="A23" s="527" t="s">
        <v>503</v>
      </c>
      <c r="B23" s="528">
        <v>0</v>
      </c>
      <c r="C23" s="528">
        <v>0</v>
      </c>
      <c r="D23" s="528">
        <v>0</v>
      </c>
      <c r="E23" s="528">
        <v>0</v>
      </c>
      <c r="F23" s="528">
        <v>0</v>
      </c>
      <c r="G23" s="518" t="s">
        <v>576</v>
      </c>
      <c r="H23" s="518" t="s">
        <v>578</v>
      </c>
      <c r="I23" s="389"/>
      <c r="J23" s="527" t="s">
        <v>503</v>
      </c>
      <c r="K23" s="528">
        <v>0</v>
      </c>
      <c r="L23" s="528">
        <v>0</v>
      </c>
      <c r="M23" s="528">
        <v>0</v>
      </c>
      <c r="N23" s="528">
        <v>0</v>
      </c>
      <c r="O23" s="528">
        <v>0</v>
      </c>
      <c r="P23" s="518" t="s">
        <v>576</v>
      </c>
      <c r="Q23" s="518" t="s">
        <v>578</v>
      </c>
    </row>
    <row r="24" spans="1:17" ht="15" hidden="1" customHeight="1" thickBot="1" x14ac:dyDescent="0.5">
      <c r="A24" s="527"/>
      <c r="B24" s="528"/>
      <c r="C24" s="528"/>
      <c r="D24" s="528"/>
      <c r="E24" s="528"/>
      <c r="F24" s="528"/>
      <c r="G24" s="518"/>
      <c r="H24" s="518"/>
      <c r="I24" s="389"/>
      <c r="J24" s="527"/>
      <c r="K24" s="528"/>
      <c r="L24" s="528"/>
      <c r="M24" s="528"/>
      <c r="N24" s="528"/>
      <c r="O24" s="528"/>
      <c r="P24" s="518"/>
      <c r="Q24" s="518"/>
    </row>
    <row r="25" spans="1:17" ht="15" hidden="1" customHeight="1" thickBot="1" x14ac:dyDescent="0.5">
      <c r="A25" s="527"/>
      <c r="B25" s="528"/>
      <c r="C25" s="528"/>
      <c r="D25" s="528"/>
      <c r="E25" s="528"/>
      <c r="F25" s="528"/>
      <c r="G25" s="518"/>
      <c r="H25" s="518"/>
      <c r="I25" s="389"/>
      <c r="J25" s="527"/>
      <c r="K25" s="528"/>
      <c r="L25" s="528"/>
      <c r="M25" s="528"/>
      <c r="N25" s="528"/>
      <c r="O25" s="528"/>
      <c r="P25" s="518"/>
      <c r="Q25" s="518"/>
    </row>
    <row r="26" spans="1:17" ht="15" hidden="1" customHeight="1" thickBot="1" x14ac:dyDescent="0.5">
      <c r="A26" s="527"/>
      <c r="B26" s="528"/>
      <c r="C26" s="528"/>
      <c r="D26" s="528"/>
      <c r="E26" s="528"/>
      <c r="F26" s="528"/>
      <c r="G26" s="518"/>
      <c r="H26" s="518"/>
      <c r="I26" s="389"/>
      <c r="J26" s="527"/>
      <c r="K26" s="528"/>
      <c r="L26" s="528"/>
      <c r="M26" s="528"/>
      <c r="N26" s="528"/>
      <c r="O26" s="528"/>
      <c r="P26" s="518"/>
      <c r="Q26" s="518"/>
    </row>
    <row r="27" spans="1:17" ht="15" hidden="1" customHeight="1" thickBot="1" x14ac:dyDescent="0.5">
      <c r="A27" s="527"/>
      <c r="B27" s="528"/>
      <c r="C27" s="528"/>
      <c r="D27" s="528"/>
      <c r="E27" s="528"/>
      <c r="F27" s="528"/>
      <c r="G27" s="518"/>
      <c r="H27" s="518"/>
      <c r="I27" s="389"/>
      <c r="J27" s="527"/>
      <c r="K27" s="528"/>
      <c r="L27" s="528"/>
      <c r="M27" s="528"/>
      <c r="N27" s="528"/>
      <c r="O27" s="528"/>
      <c r="P27" s="518"/>
      <c r="Q27" s="518"/>
    </row>
    <row r="28" spans="1:17" ht="15" hidden="1" customHeight="1" thickBot="1" x14ac:dyDescent="0.5">
      <c r="A28" s="527"/>
      <c r="B28" s="528"/>
      <c r="C28" s="528"/>
      <c r="D28" s="528"/>
      <c r="E28" s="528"/>
      <c r="F28" s="528"/>
      <c r="G28" s="518"/>
      <c r="H28" s="518"/>
      <c r="I28" s="389"/>
      <c r="J28" s="527"/>
      <c r="K28" s="528"/>
      <c r="L28" s="528"/>
      <c r="M28" s="528"/>
      <c r="N28" s="528"/>
      <c r="O28" s="528"/>
      <c r="P28" s="518"/>
      <c r="Q28" s="518"/>
    </row>
    <row r="29" spans="1:17" ht="15" hidden="1" customHeight="1" thickBot="1" x14ac:dyDescent="0.5">
      <c r="A29" s="527"/>
      <c r="B29" s="528"/>
      <c r="C29" s="528"/>
      <c r="D29" s="528"/>
      <c r="E29" s="528"/>
      <c r="F29" s="528"/>
      <c r="G29" s="518"/>
      <c r="H29" s="518"/>
      <c r="I29" s="389"/>
      <c r="J29" s="527"/>
      <c r="K29" s="528"/>
      <c r="L29" s="528"/>
      <c r="M29" s="528"/>
      <c r="N29" s="528"/>
      <c r="O29" s="528"/>
      <c r="P29" s="518"/>
      <c r="Q29" s="518"/>
    </row>
    <row r="30" spans="1:17" ht="15" hidden="1" customHeight="1" thickBot="1" x14ac:dyDescent="0.5">
      <c r="A30" s="527"/>
      <c r="B30" s="528"/>
      <c r="C30" s="528"/>
      <c r="D30" s="528"/>
      <c r="E30" s="528"/>
      <c r="F30" s="528"/>
      <c r="G30" s="518"/>
      <c r="H30" s="518"/>
      <c r="I30" s="389"/>
      <c r="J30" s="527"/>
      <c r="K30" s="528"/>
      <c r="L30" s="528"/>
      <c r="M30" s="528"/>
      <c r="N30" s="528"/>
      <c r="O30" s="528"/>
      <c r="P30" s="518"/>
      <c r="Q30" s="518"/>
    </row>
    <row r="31" spans="1:17" ht="15" hidden="1" customHeight="1" thickBot="1" x14ac:dyDescent="0.5">
      <c r="A31" s="527"/>
      <c r="B31" s="528"/>
      <c r="C31" s="528"/>
      <c r="D31" s="528"/>
      <c r="E31" s="528"/>
      <c r="F31" s="528"/>
      <c r="G31" s="518"/>
      <c r="H31" s="518"/>
      <c r="I31" s="389"/>
      <c r="J31" s="527"/>
      <c r="K31" s="528"/>
      <c r="L31" s="528"/>
      <c r="M31" s="528"/>
      <c r="N31" s="528"/>
      <c r="O31" s="528"/>
      <c r="P31" s="518"/>
      <c r="Q31" s="518"/>
    </row>
    <row r="32" spans="1:17" ht="15" hidden="1" customHeight="1" thickBot="1" x14ac:dyDescent="0.5">
      <c r="A32" s="527"/>
      <c r="B32" s="528"/>
      <c r="C32" s="528"/>
      <c r="D32" s="528"/>
      <c r="E32" s="528"/>
      <c r="F32" s="528"/>
      <c r="G32" s="518"/>
      <c r="H32" s="518"/>
      <c r="I32" s="389"/>
      <c r="J32" s="527"/>
      <c r="K32" s="528"/>
      <c r="L32" s="528"/>
      <c r="M32" s="528"/>
      <c r="N32" s="528"/>
      <c r="O32" s="528"/>
      <c r="P32" s="518"/>
      <c r="Q32" s="518"/>
    </row>
    <row r="33" spans="1:17" ht="13.5" thickTop="1" x14ac:dyDescent="0.4">
      <c r="A33" s="530" t="s">
        <v>479</v>
      </c>
      <c r="B33" s="531">
        <v>0</v>
      </c>
      <c r="C33" s="531">
        <v>0</v>
      </c>
      <c r="D33" s="531">
        <v>0</v>
      </c>
      <c r="E33" s="531">
        <v>0</v>
      </c>
      <c r="F33" s="531">
        <v>0</v>
      </c>
      <c r="G33" s="519"/>
      <c r="H33" s="519"/>
      <c r="I33" s="389"/>
      <c r="J33" s="530" t="s">
        <v>479</v>
      </c>
      <c r="K33" s="531">
        <v>0</v>
      </c>
      <c r="L33" s="531">
        <v>0</v>
      </c>
      <c r="M33" s="531">
        <v>0</v>
      </c>
      <c r="N33" s="531">
        <v>0</v>
      </c>
      <c r="O33" s="531">
        <v>0</v>
      </c>
      <c r="P33" s="519"/>
      <c r="Q33" s="519"/>
    </row>
    <row r="34" spans="1:17" ht="13.15" x14ac:dyDescent="0.4">
      <c r="A34" s="532"/>
      <c r="B34" s="533"/>
      <c r="C34" s="533"/>
      <c r="D34" s="533"/>
      <c r="E34" s="533"/>
      <c r="F34" s="533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2.75" x14ac:dyDescent="0.35">
      <c r="A35" s="389"/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</row>
    <row r="36" spans="1:17" ht="14.65" customHeight="1" x14ac:dyDescent="0.45">
      <c r="A36" s="746" t="s">
        <v>488</v>
      </c>
      <c r="B36" s="746"/>
      <c r="C36" s="746"/>
      <c r="D36" s="746"/>
      <c r="E36" s="746"/>
      <c r="F36" s="746"/>
      <c r="G36" s="746"/>
      <c r="H36" s="746"/>
      <c r="I36" s="526"/>
      <c r="J36" s="746" t="s">
        <v>488</v>
      </c>
      <c r="K36" s="746"/>
      <c r="L36" s="746"/>
      <c r="M36" s="746"/>
      <c r="N36" s="746"/>
      <c r="O36" s="746"/>
      <c r="P36" s="746"/>
      <c r="Q36" s="746"/>
    </row>
    <row r="37" spans="1:17" ht="14.65" thickBot="1" x14ac:dyDescent="0.5">
      <c r="A37" s="512" t="s">
        <v>474</v>
      </c>
      <c r="B37" s="513" t="s">
        <v>475</v>
      </c>
      <c r="C37" s="513" t="s">
        <v>476</v>
      </c>
      <c r="D37" s="513" t="s">
        <v>477</v>
      </c>
      <c r="E37" s="513" t="s">
        <v>478</v>
      </c>
      <c r="F37" s="513" t="s">
        <v>479</v>
      </c>
      <c r="G37" s="513" t="s">
        <v>480</v>
      </c>
      <c r="H37" s="513" t="s">
        <v>481</v>
      </c>
      <c r="I37" s="389"/>
      <c r="J37" s="512" t="s">
        <v>474</v>
      </c>
      <c r="K37" s="513" t="s">
        <v>475</v>
      </c>
      <c r="L37" s="513" t="s">
        <v>476</v>
      </c>
      <c r="M37" s="513" t="s">
        <v>477</v>
      </c>
      <c r="N37" s="513" t="s">
        <v>478</v>
      </c>
      <c r="O37" s="513" t="s">
        <v>479</v>
      </c>
      <c r="P37" s="513" t="s">
        <v>480</v>
      </c>
      <c r="Q37" s="513" t="s">
        <v>481</v>
      </c>
    </row>
    <row r="38" spans="1:17" ht="14.65" thickTop="1" x14ac:dyDescent="0.45">
      <c r="A38" s="527" t="s">
        <v>502</v>
      </c>
      <c r="B38" s="528">
        <v>0</v>
      </c>
      <c r="C38" s="528">
        <v>0</v>
      </c>
      <c r="D38" s="528">
        <v>0</v>
      </c>
      <c r="E38" s="528">
        <v>0</v>
      </c>
      <c r="F38" s="528">
        <v>0</v>
      </c>
      <c r="G38" s="518" t="s">
        <v>576</v>
      </c>
      <c r="H38" s="518" t="s">
        <v>577</v>
      </c>
      <c r="I38" s="389"/>
      <c r="J38" s="527" t="s">
        <v>502</v>
      </c>
      <c r="K38" s="528">
        <v>0</v>
      </c>
      <c r="L38" s="528">
        <v>0</v>
      </c>
      <c r="M38" s="528">
        <v>0</v>
      </c>
      <c r="N38" s="528">
        <v>0</v>
      </c>
      <c r="O38" s="528">
        <v>0</v>
      </c>
      <c r="P38" s="518" t="s">
        <v>576</v>
      </c>
      <c r="Q38" s="518" t="s">
        <v>577</v>
      </c>
    </row>
    <row r="39" spans="1:17" ht="14.65" thickBot="1" x14ac:dyDescent="0.5">
      <c r="A39" s="527" t="s">
        <v>503</v>
      </c>
      <c r="B39" s="528">
        <v>0</v>
      </c>
      <c r="C39" s="528">
        <v>0</v>
      </c>
      <c r="D39" s="528">
        <v>0</v>
      </c>
      <c r="E39" s="528">
        <v>0</v>
      </c>
      <c r="F39" s="528">
        <v>0</v>
      </c>
      <c r="G39" s="518" t="s">
        <v>576</v>
      </c>
      <c r="H39" s="518" t="s">
        <v>578</v>
      </c>
      <c r="I39" s="389"/>
      <c r="J39" s="527" t="s">
        <v>503</v>
      </c>
      <c r="K39" s="528">
        <v>0</v>
      </c>
      <c r="L39" s="528">
        <v>0</v>
      </c>
      <c r="M39" s="528">
        <v>0</v>
      </c>
      <c r="N39" s="528">
        <v>0</v>
      </c>
      <c r="O39" s="528">
        <v>0</v>
      </c>
      <c r="P39" s="518" t="s">
        <v>576</v>
      </c>
      <c r="Q39" s="518" t="s">
        <v>578</v>
      </c>
    </row>
    <row r="40" spans="1:17" ht="15" hidden="1" customHeight="1" thickBot="1" x14ac:dyDescent="0.5">
      <c r="A40" s="527"/>
      <c r="B40" s="528"/>
      <c r="C40" s="528"/>
      <c r="D40" s="528"/>
      <c r="E40" s="528"/>
      <c r="F40" s="528"/>
      <c r="G40" s="518"/>
      <c r="H40" s="518"/>
      <c r="I40" s="389"/>
      <c r="J40" s="527"/>
      <c r="K40" s="528"/>
      <c r="L40" s="528"/>
      <c r="M40" s="528"/>
      <c r="N40" s="528"/>
      <c r="O40" s="528"/>
      <c r="P40" s="518"/>
      <c r="Q40" s="518"/>
    </row>
    <row r="41" spans="1:17" ht="15" hidden="1" customHeight="1" thickBot="1" x14ac:dyDescent="0.5">
      <c r="A41" s="527"/>
      <c r="B41" s="528"/>
      <c r="C41" s="528"/>
      <c r="D41" s="528"/>
      <c r="E41" s="528"/>
      <c r="F41" s="528"/>
      <c r="G41" s="518"/>
      <c r="H41" s="518"/>
      <c r="I41" s="389"/>
      <c r="J41" s="527"/>
      <c r="K41" s="528"/>
      <c r="L41" s="528"/>
      <c r="M41" s="528"/>
      <c r="N41" s="528"/>
      <c r="O41" s="528"/>
      <c r="P41" s="518"/>
      <c r="Q41" s="518"/>
    </row>
    <row r="42" spans="1:17" ht="15" hidden="1" customHeight="1" thickBot="1" x14ac:dyDescent="0.5">
      <c r="A42" s="527"/>
      <c r="B42" s="528"/>
      <c r="C42" s="528"/>
      <c r="D42" s="528"/>
      <c r="E42" s="528"/>
      <c r="F42" s="528"/>
      <c r="G42" s="518"/>
      <c r="H42" s="518"/>
      <c r="I42" s="389"/>
      <c r="J42" s="527"/>
      <c r="K42" s="528"/>
      <c r="L42" s="528"/>
      <c r="M42" s="528"/>
      <c r="N42" s="528"/>
      <c r="O42" s="528"/>
      <c r="P42" s="518"/>
      <c r="Q42" s="518"/>
    </row>
    <row r="43" spans="1:17" ht="15" hidden="1" customHeight="1" thickBot="1" x14ac:dyDescent="0.5">
      <c r="A43" s="527"/>
      <c r="B43" s="528"/>
      <c r="C43" s="528"/>
      <c r="D43" s="528"/>
      <c r="E43" s="528"/>
      <c r="F43" s="528"/>
      <c r="G43" s="518"/>
      <c r="H43" s="518"/>
      <c r="I43" s="389"/>
      <c r="J43" s="527"/>
      <c r="K43" s="528"/>
      <c r="L43" s="528"/>
      <c r="M43" s="528"/>
      <c r="N43" s="528"/>
      <c r="O43" s="528"/>
      <c r="P43" s="518"/>
      <c r="Q43" s="518"/>
    </row>
    <row r="44" spans="1:17" ht="15" hidden="1" customHeight="1" thickBot="1" x14ac:dyDescent="0.5">
      <c r="A44" s="527"/>
      <c r="B44" s="528"/>
      <c r="C44" s="528"/>
      <c r="D44" s="528"/>
      <c r="E44" s="528"/>
      <c r="F44" s="528"/>
      <c r="G44" s="518"/>
      <c r="H44" s="518"/>
      <c r="I44" s="389"/>
      <c r="J44" s="527"/>
      <c r="K44" s="528"/>
      <c r="L44" s="528"/>
      <c r="M44" s="528"/>
      <c r="N44" s="528"/>
      <c r="O44" s="528"/>
      <c r="P44" s="518"/>
      <c r="Q44" s="518"/>
    </row>
    <row r="45" spans="1:17" ht="15" hidden="1" customHeight="1" thickBot="1" x14ac:dyDescent="0.5">
      <c r="A45" s="527"/>
      <c r="B45" s="528"/>
      <c r="C45" s="528"/>
      <c r="D45" s="528"/>
      <c r="E45" s="528"/>
      <c r="F45" s="528"/>
      <c r="G45" s="518"/>
      <c r="H45" s="518"/>
      <c r="I45" s="389"/>
      <c r="J45" s="527"/>
      <c r="K45" s="528"/>
      <c r="L45" s="528"/>
      <c r="M45" s="528"/>
      <c r="N45" s="528"/>
      <c r="O45" s="528"/>
      <c r="P45" s="518"/>
      <c r="Q45" s="518"/>
    </row>
    <row r="46" spans="1:17" ht="15" hidden="1" customHeight="1" thickBot="1" x14ac:dyDescent="0.5">
      <c r="A46" s="527"/>
      <c r="B46" s="528"/>
      <c r="C46" s="528"/>
      <c r="D46" s="528"/>
      <c r="E46" s="528"/>
      <c r="F46" s="528"/>
      <c r="G46" s="518"/>
      <c r="H46" s="518"/>
      <c r="I46" s="389"/>
      <c r="J46" s="527"/>
      <c r="K46" s="528"/>
      <c r="L46" s="528"/>
      <c r="M46" s="528"/>
      <c r="N46" s="528"/>
      <c r="O46" s="528"/>
      <c r="P46" s="518"/>
      <c r="Q46" s="518"/>
    </row>
    <row r="47" spans="1:17" ht="15" hidden="1" customHeight="1" thickBot="1" x14ac:dyDescent="0.5">
      <c r="A47" s="527"/>
      <c r="B47" s="528"/>
      <c r="C47" s="528"/>
      <c r="D47" s="528"/>
      <c r="E47" s="528"/>
      <c r="F47" s="528"/>
      <c r="G47" s="518"/>
      <c r="H47" s="518"/>
      <c r="I47" s="389"/>
      <c r="J47" s="527"/>
      <c r="K47" s="528"/>
      <c r="L47" s="528"/>
      <c r="M47" s="528"/>
      <c r="N47" s="528"/>
      <c r="O47" s="528"/>
      <c r="P47" s="518"/>
      <c r="Q47" s="518"/>
    </row>
    <row r="48" spans="1:17" ht="15" hidden="1" customHeight="1" thickBot="1" x14ac:dyDescent="0.5">
      <c r="A48" s="527"/>
      <c r="B48" s="528"/>
      <c r="C48" s="528"/>
      <c r="D48" s="528"/>
      <c r="E48" s="528"/>
      <c r="F48" s="528"/>
      <c r="G48" s="518"/>
      <c r="H48" s="518"/>
      <c r="I48" s="389"/>
      <c r="J48" s="527"/>
      <c r="K48" s="528"/>
      <c r="L48" s="528"/>
      <c r="M48" s="528"/>
      <c r="N48" s="528"/>
      <c r="O48" s="528"/>
      <c r="P48" s="518"/>
      <c r="Q48" s="518"/>
    </row>
    <row r="49" spans="1:17" ht="13.5" thickTop="1" x14ac:dyDescent="0.4">
      <c r="A49" s="530" t="s">
        <v>479</v>
      </c>
      <c r="B49" s="531">
        <v>0</v>
      </c>
      <c r="C49" s="531">
        <v>0</v>
      </c>
      <c r="D49" s="531">
        <v>0</v>
      </c>
      <c r="E49" s="531">
        <v>0</v>
      </c>
      <c r="F49" s="531">
        <v>0</v>
      </c>
      <c r="G49" s="519"/>
      <c r="H49" s="519"/>
      <c r="I49" s="389"/>
      <c r="J49" s="530" t="s">
        <v>479</v>
      </c>
      <c r="K49" s="531">
        <v>0</v>
      </c>
      <c r="L49" s="531">
        <v>0</v>
      </c>
      <c r="M49" s="531">
        <v>0</v>
      </c>
      <c r="N49" s="531">
        <v>0</v>
      </c>
      <c r="O49" s="531">
        <v>0</v>
      </c>
      <c r="P49" s="519"/>
      <c r="Q49" s="519"/>
    </row>
    <row r="50" spans="1:17" ht="13.15" x14ac:dyDescent="0.4">
      <c r="A50" s="532"/>
      <c r="B50" s="533"/>
      <c r="C50" s="533"/>
      <c r="D50" s="533"/>
      <c r="E50" s="533"/>
      <c r="F50" s="533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</row>
    <row r="51" spans="1:17" ht="13.15" x14ac:dyDescent="0.4">
      <c r="A51" s="532"/>
      <c r="B51" s="533"/>
      <c r="C51" s="533"/>
      <c r="D51" s="533"/>
      <c r="E51" s="533"/>
      <c r="F51" s="533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</row>
    <row r="52" spans="1:17" ht="14.65" customHeight="1" x14ac:dyDescent="0.45">
      <c r="A52" s="749" t="s">
        <v>489</v>
      </c>
      <c r="B52" s="749"/>
      <c r="C52" s="749"/>
      <c r="D52" s="749"/>
      <c r="E52" s="749"/>
      <c r="F52" s="749"/>
      <c r="G52" s="749"/>
      <c r="H52" s="749"/>
      <c r="I52" s="389"/>
      <c r="J52" s="749" t="s">
        <v>489</v>
      </c>
      <c r="K52" s="749"/>
      <c r="L52" s="749"/>
      <c r="M52" s="749"/>
      <c r="N52" s="749"/>
      <c r="O52" s="749"/>
      <c r="P52" s="749"/>
      <c r="Q52" s="749"/>
    </row>
    <row r="53" spans="1:17" ht="14.65" thickBot="1" x14ac:dyDescent="0.5">
      <c r="A53" s="512" t="s">
        <v>474</v>
      </c>
      <c r="B53" s="513" t="s">
        <v>475</v>
      </c>
      <c r="C53" s="513" t="s">
        <v>476</v>
      </c>
      <c r="D53" s="513" t="s">
        <v>477</v>
      </c>
      <c r="E53" s="513" t="s">
        <v>478</v>
      </c>
      <c r="F53" s="513" t="s">
        <v>479</v>
      </c>
      <c r="G53" s="513" t="s">
        <v>480</v>
      </c>
      <c r="H53" s="513" t="s">
        <v>481</v>
      </c>
      <c r="I53" s="389"/>
      <c r="J53" s="512" t="s">
        <v>474</v>
      </c>
      <c r="K53" s="513" t="s">
        <v>475</v>
      </c>
      <c r="L53" s="513" t="s">
        <v>476</v>
      </c>
      <c r="M53" s="513" t="s">
        <v>477</v>
      </c>
      <c r="N53" s="513" t="s">
        <v>478</v>
      </c>
      <c r="O53" s="513" t="s">
        <v>479</v>
      </c>
      <c r="P53" s="513" t="s">
        <v>480</v>
      </c>
      <c r="Q53" s="513" t="s">
        <v>481</v>
      </c>
    </row>
    <row r="54" spans="1:17" ht="14.65" thickTop="1" x14ac:dyDescent="0.45">
      <c r="A54" s="527" t="s">
        <v>502</v>
      </c>
      <c r="B54" s="528">
        <v>0</v>
      </c>
      <c r="C54" s="528">
        <v>0</v>
      </c>
      <c r="D54" s="528">
        <v>0</v>
      </c>
      <c r="E54" s="528">
        <v>0</v>
      </c>
      <c r="F54" s="528">
        <v>0</v>
      </c>
      <c r="G54" s="518" t="s">
        <v>576</v>
      </c>
      <c r="H54" s="518" t="s">
        <v>577</v>
      </c>
      <c r="I54" s="389"/>
      <c r="J54" s="527" t="s">
        <v>502</v>
      </c>
      <c r="K54" s="528">
        <v>0</v>
      </c>
      <c r="L54" s="528">
        <v>0</v>
      </c>
      <c r="M54" s="528">
        <v>0</v>
      </c>
      <c r="N54" s="528">
        <v>0</v>
      </c>
      <c r="O54" s="528">
        <v>0</v>
      </c>
      <c r="P54" s="518" t="s">
        <v>576</v>
      </c>
      <c r="Q54" s="518" t="s">
        <v>577</v>
      </c>
    </row>
    <row r="55" spans="1:17" ht="14.65" thickBot="1" x14ac:dyDescent="0.5">
      <c r="A55" s="527" t="s">
        <v>503</v>
      </c>
      <c r="B55" s="528">
        <v>160293</v>
      </c>
      <c r="C55" s="528">
        <v>0</v>
      </c>
      <c r="D55" s="528">
        <v>0</v>
      </c>
      <c r="E55" s="528">
        <v>0</v>
      </c>
      <c r="F55" s="528">
        <v>160293</v>
      </c>
      <c r="G55" s="518" t="s">
        <v>576</v>
      </c>
      <c r="H55" s="518" t="s">
        <v>578</v>
      </c>
      <c r="I55" s="389"/>
      <c r="J55" s="527" t="s">
        <v>503</v>
      </c>
      <c r="K55" s="528">
        <v>157083</v>
      </c>
      <c r="L55" s="528">
        <v>0</v>
      </c>
      <c r="M55" s="528">
        <v>0</v>
      </c>
      <c r="N55" s="528">
        <v>0</v>
      </c>
      <c r="O55" s="528">
        <v>157083</v>
      </c>
      <c r="P55" s="518" t="s">
        <v>576</v>
      </c>
      <c r="Q55" s="518" t="s">
        <v>578</v>
      </c>
    </row>
    <row r="56" spans="1:17" ht="15" hidden="1" customHeight="1" thickBot="1" x14ac:dyDescent="0.5">
      <c r="A56" s="527"/>
      <c r="B56" s="528"/>
      <c r="C56" s="528"/>
      <c r="D56" s="528"/>
      <c r="E56" s="528"/>
      <c r="F56" s="528"/>
      <c r="G56" s="518"/>
      <c r="H56" s="518"/>
      <c r="I56" s="389"/>
      <c r="J56" s="527"/>
      <c r="K56" s="528"/>
      <c r="L56" s="528"/>
      <c r="M56" s="528"/>
      <c r="N56" s="528"/>
      <c r="O56" s="528"/>
      <c r="P56" s="518"/>
      <c r="Q56" s="518"/>
    </row>
    <row r="57" spans="1:17" ht="15" hidden="1" customHeight="1" thickBot="1" x14ac:dyDescent="0.5">
      <c r="A57" s="527"/>
      <c r="B57" s="528"/>
      <c r="C57" s="528"/>
      <c r="D57" s="528"/>
      <c r="E57" s="528"/>
      <c r="F57" s="528"/>
      <c r="G57" s="518"/>
      <c r="H57" s="518"/>
      <c r="I57" s="389"/>
      <c r="J57" s="527"/>
      <c r="K57" s="528"/>
      <c r="L57" s="528"/>
      <c r="M57" s="528"/>
      <c r="N57" s="528"/>
      <c r="O57" s="528"/>
      <c r="P57" s="518"/>
      <c r="Q57" s="518"/>
    </row>
    <row r="58" spans="1:17" ht="15" hidden="1" customHeight="1" thickBot="1" x14ac:dyDescent="0.5">
      <c r="A58" s="527"/>
      <c r="B58" s="528"/>
      <c r="C58" s="528"/>
      <c r="D58" s="528"/>
      <c r="E58" s="528"/>
      <c r="F58" s="528"/>
      <c r="G58" s="518"/>
      <c r="H58" s="518"/>
      <c r="I58" s="389"/>
      <c r="J58" s="527"/>
      <c r="K58" s="528"/>
      <c r="L58" s="528"/>
      <c r="M58" s="528"/>
      <c r="N58" s="528"/>
      <c r="O58" s="528"/>
      <c r="P58" s="518"/>
      <c r="Q58" s="518"/>
    </row>
    <row r="59" spans="1:17" ht="15" hidden="1" customHeight="1" thickBot="1" x14ac:dyDescent="0.5">
      <c r="A59" s="527"/>
      <c r="B59" s="528"/>
      <c r="C59" s="528"/>
      <c r="D59" s="528"/>
      <c r="E59" s="528"/>
      <c r="F59" s="528"/>
      <c r="G59" s="518"/>
      <c r="H59" s="518"/>
      <c r="I59" s="389"/>
      <c r="J59" s="527"/>
      <c r="K59" s="528"/>
      <c r="L59" s="528"/>
      <c r="M59" s="528"/>
      <c r="N59" s="528"/>
      <c r="O59" s="528"/>
      <c r="P59" s="518"/>
      <c r="Q59" s="518"/>
    </row>
    <row r="60" spans="1:17" ht="15" hidden="1" customHeight="1" thickBot="1" x14ac:dyDescent="0.5">
      <c r="A60" s="527"/>
      <c r="B60" s="528"/>
      <c r="C60" s="528"/>
      <c r="D60" s="528"/>
      <c r="E60" s="528"/>
      <c r="F60" s="528"/>
      <c r="G60" s="518"/>
      <c r="H60" s="518"/>
      <c r="I60" s="389"/>
      <c r="J60" s="527"/>
      <c r="K60" s="528"/>
      <c r="L60" s="528"/>
      <c r="M60" s="528"/>
      <c r="N60" s="528"/>
      <c r="O60" s="528"/>
      <c r="P60" s="518"/>
      <c r="Q60" s="518"/>
    </row>
    <row r="61" spans="1:17" ht="15" hidden="1" customHeight="1" thickBot="1" x14ac:dyDescent="0.5">
      <c r="A61" s="527"/>
      <c r="B61" s="528"/>
      <c r="C61" s="528"/>
      <c r="D61" s="528"/>
      <c r="E61" s="528"/>
      <c r="F61" s="528"/>
      <c r="G61" s="518"/>
      <c r="H61" s="518"/>
      <c r="I61" s="389"/>
      <c r="J61" s="527"/>
      <c r="K61" s="528"/>
      <c r="L61" s="528"/>
      <c r="M61" s="528"/>
      <c r="N61" s="528"/>
      <c r="O61" s="528"/>
      <c r="P61" s="518"/>
      <c r="Q61" s="518"/>
    </row>
    <row r="62" spans="1:17" ht="15" hidden="1" customHeight="1" thickBot="1" x14ac:dyDescent="0.5">
      <c r="A62" s="527"/>
      <c r="B62" s="528"/>
      <c r="C62" s="528"/>
      <c r="D62" s="528"/>
      <c r="E62" s="528"/>
      <c r="F62" s="528"/>
      <c r="G62" s="518"/>
      <c r="H62" s="518"/>
      <c r="I62" s="389"/>
      <c r="J62" s="527"/>
      <c r="K62" s="528"/>
      <c r="L62" s="528"/>
      <c r="M62" s="528"/>
      <c r="N62" s="528"/>
      <c r="O62" s="528"/>
      <c r="P62" s="518"/>
      <c r="Q62" s="518"/>
    </row>
    <row r="63" spans="1:17" ht="15" hidden="1" customHeight="1" thickBot="1" x14ac:dyDescent="0.5">
      <c r="A63" s="527"/>
      <c r="B63" s="528"/>
      <c r="C63" s="528"/>
      <c r="D63" s="528"/>
      <c r="E63" s="528"/>
      <c r="F63" s="528"/>
      <c r="G63" s="518"/>
      <c r="H63" s="518"/>
      <c r="I63" s="389"/>
      <c r="J63" s="527"/>
      <c r="K63" s="528"/>
      <c r="L63" s="528"/>
      <c r="M63" s="528"/>
      <c r="N63" s="528"/>
      <c r="O63" s="528"/>
      <c r="P63" s="518"/>
      <c r="Q63" s="518"/>
    </row>
    <row r="64" spans="1:17" ht="15" hidden="1" customHeight="1" thickBot="1" x14ac:dyDescent="0.5">
      <c r="A64" s="527"/>
      <c r="B64" s="528"/>
      <c r="C64" s="528"/>
      <c r="D64" s="528"/>
      <c r="E64" s="528"/>
      <c r="F64" s="528"/>
      <c r="G64" s="518"/>
      <c r="H64" s="518"/>
      <c r="I64" s="389"/>
      <c r="J64" s="527"/>
      <c r="K64" s="528"/>
      <c r="L64" s="528"/>
      <c r="M64" s="528"/>
      <c r="N64" s="528"/>
      <c r="O64" s="528"/>
      <c r="P64" s="518"/>
      <c r="Q64" s="518"/>
    </row>
    <row r="65" spans="1:17" ht="13.5" thickTop="1" x14ac:dyDescent="0.4">
      <c r="A65" s="530" t="s">
        <v>479</v>
      </c>
      <c r="B65" s="531">
        <v>160293</v>
      </c>
      <c r="C65" s="531">
        <v>0</v>
      </c>
      <c r="D65" s="531">
        <v>0</v>
      </c>
      <c r="E65" s="531">
        <v>0</v>
      </c>
      <c r="F65" s="531">
        <v>160293</v>
      </c>
      <c r="G65" s="519"/>
      <c r="H65" s="519"/>
      <c r="I65" s="389"/>
      <c r="J65" s="530" t="s">
        <v>479</v>
      </c>
      <c r="K65" s="531">
        <v>157083</v>
      </c>
      <c r="L65" s="531">
        <v>0</v>
      </c>
      <c r="M65" s="531">
        <v>0</v>
      </c>
      <c r="N65" s="531">
        <v>0</v>
      </c>
      <c r="O65" s="531">
        <v>157083</v>
      </c>
      <c r="P65" s="519"/>
      <c r="Q65" s="519"/>
    </row>
    <row r="66" spans="1:17" ht="12.75" x14ac:dyDescent="0.3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</row>
    <row r="67" spans="1:17" ht="12.75" x14ac:dyDescent="0.35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</row>
    <row r="68" spans="1:17" ht="14.65" customHeight="1" x14ac:dyDescent="0.45">
      <c r="A68" s="749" t="s">
        <v>490</v>
      </c>
      <c r="B68" s="749"/>
      <c r="C68" s="749"/>
      <c r="D68" s="749"/>
      <c r="E68" s="749"/>
      <c r="F68" s="749"/>
      <c r="G68" s="749"/>
      <c r="H68" s="749"/>
      <c r="I68" s="389"/>
      <c r="J68" s="749" t="s">
        <v>490</v>
      </c>
      <c r="K68" s="749"/>
      <c r="L68" s="749"/>
      <c r="M68" s="749"/>
      <c r="N68" s="749"/>
      <c r="O68" s="749"/>
      <c r="P68" s="749"/>
      <c r="Q68" s="749"/>
    </row>
    <row r="69" spans="1:17" ht="14.65" thickBot="1" x14ac:dyDescent="0.5">
      <c r="A69" s="512" t="s">
        <v>474</v>
      </c>
      <c r="B69" s="513" t="s">
        <v>475</v>
      </c>
      <c r="C69" s="513" t="s">
        <v>476</v>
      </c>
      <c r="D69" s="513" t="s">
        <v>477</v>
      </c>
      <c r="E69" s="513" t="s">
        <v>478</v>
      </c>
      <c r="F69" s="513" t="s">
        <v>479</v>
      </c>
      <c r="G69" s="513" t="s">
        <v>480</v>
      </c>
      <c r="H69" s="513" t="s">
        <v>481</v>
      </c>
      <c r="I69" s="389"/>
      <c r="J69" s="512" t="s">
        <v>474</v>
      </c>
      <c r="K69" s="513" t="s">
        <v>475</v>
      </c>
      <c r="L69" s="513" t="s">
        <v>476</v>
      </c>
      <c r="M69" s="513" t="s">
        <v>477</v>
      </c>
      <c r="N69" s="513" t="s">
        <v>478</v>
      </c>
      <c r="O69" s="513" t="s">
        <v>479</v>
      </c>
      <c r="P69" s="513" t="s">
        <v>480</v>
      </c>
      <c r="Q69" s="513" t="s">
        <v>481</v>
      </c>
    </row>
    <row r="70" spans="1:17" ht="14.65" thickTop="1" x14ac:dyDescent="0.45">
      <c r="A70" s="527" t="s">
        <v>502</v>
      </c>
      <c r="B70" s="528">
        <v>0</v>
      </c>
      <c r="C70" s="528">
        <v>0</v>
      </c>
      <c r="D70" s="528">
        <v>0</v>
      </c>
      <c r="E70" s="528">
        <v>0</v>
      </c>
      <c r="F70" s="528">
        <v>0</v>
      </c>
      <c r="G70" s="518" t="s">
        <v>576</v>
      </c>
      <c r="H70" s="518" t="s">
        <v>577</v>
      </c>
      <c r="I70" s="389"/>
      <c r="J70" s="527" t="s">
        <v>502</v>
      </c>
      <c r="K70" s="528">
        <v>0</v>
      </c>
      <c r="L70" s="528">
        <v>0</v>
      </c>
      <c r="M70" s="528">
        <v>0</v>
      </c>
      <c r="N70" s="528">
        <v>0</v>
      </c>
      <c r="O70" s="528">
        <v>0</v>
      </c>
      <c r="P70" s="518" t="s">
        <v>576</v>
      </c>
      <c r="Q70" s="518" t="s">
        <v>577</v>
      </c>
    </row>
    <row r="71" spans="1:17" ht="14.65" thickBot="1" x14ac:dyDescent="0.5">
      <c r="A71" s="527" t="s">
        <v>503</v>
      </c>
      <c r="B71" s="528">
        <v>200720</v>
      </c>
      <c r="C71" s="528">
        <v>0</v>
      </c>
      <c r="D71" s="528">
        <v>0</v>
      </c>
      <c r="E71" s="528">
        <v>0</v>
      </c>
      <c r="F71" s="528">
        <v>200720</v>
      </c>
      <c r="G71" s="518" t="s">
        <v>576</v>
      </c>
      <c r="H71" s="518" t="s">
        <v>578</v>
      </c>
      <c r="I71" s="389"/>
      <c r="J71" s="527" t="s">
        <v>503</v>
      </c>
      <c r="K71" s="528">
        <v>192790</v>
      </c>
      <c r="L71" s="528">
        <v>0</v>
      </c>
      <c r="M71" s="528">
        <v>0</v>
      </c>
      <c r="N71" s="528">
        <v>0</v>
      </c>
      <c r="O71" s="528">
        <v>192790</v>
      </c>
      <c r="P71" s="518" t="s">
        <v>576</v>
      </c>
      <c r="Q71" s="518" t="s">
        <v>578</v>
      </c>
    </row>
    <row r="72" spans="1:17" ht="15" hidden="1" customHeight="1" thickBot="1" x14ac:dyDescent="0.5">
      <c r="A72" s="527"/>
      <c r="B72" s="528"/>
      <c r="C72" s="528"/>
      <c r="D72" s="528"/>
      <c r="E72" s="528"/>
      <c r="F72" s="528"/>
      <c r="G72" s="518"/>
      <c r="H72" s="518"/>
      <c r="I72" s="389"/>
      <c r="J72" s="527"/>
      <c r="K72" s="528"/>
      <c r="L72" s="528"/>
      <c r="M72" s="528"/>
      <c r="N72" s="528"/>
      <c r="O72" s="528"/>
      <c r="P72" s="518"/>
      <c r="Q72" s="518"/>
    </row>
    <row r="73" spans="1:17" ht="15" hidden="1" customHeight="1" thickBot="1" x14ac:dyDescent="0.5">
      <c r="A73" s="527"/>
      <c r="B73" s="528"/>
      <c r="C73" s="528"/>
      <c r="D73" s="528"/>
      <c r="E73" s="528"/>
      <c r="F73" s="528"/>
      <c r="G73" s="518"/>
      <c r="H73" s="518"/>
      <c r="I73" s="389"/>
      <c r="J73" s="527"/>
      <c r="K73" s="528"/>
      <c r="L73" s="528"/>
      <c r="M73" s="528"/>
      <c r="N73" s="528"/>
      <c r="O73" s="528"/>
      <c r="P73" s="518"/>
      <c r="Q73" s="518"/>
    </row>
    <row r="74" spans="1:17" ht="15" hidden="1" customHeight="1" thickBot="1" x14ac:dyDescent="0.5">
      <c r="A74" s="527"/>
      <c r="B74" s="528"/>
      <c r="C74" s="528"/>
      <c r="D74" s="528"/>
      <c r="E74" s="528"/>
      <c r="F74" s="528"/>
      <c r="G74" s="518"/>
      <c r="H74" s="518"/>
      <c r="I74" s="389"/>
      <c r="J74" s="527"/>
      <c r="K74" s="528"/>
      <c r="L74" s="528"/>
      <c r="M74" s="528"/>
      <c r="N74" s="528"/>
      <c r="O74" s="528"/>
      <c r="P74" s="518"/>
      <c r="Q74" s="518"/>
    </row>
    <row r="75" spans="1:17" ht="15" hidden="1" customHeight="1" thickBot="1" x14ac:dyDescent="0.5">
      <c r="A75" s="527"/>
      <c r="B75" s="528"/>
      <c r="C75" s="528"/>
      <c r="D75" s="528"/>
      <c r="E75" s="528"/>
      <c r="F75" s="528"/>
      <c r="G75" s="518"/>
      <c r="H75" s="518"/>
      <c r="I75" s="389"/>
      <c r="J75" s="527"/>
      <c r="K75" s="528"/>
      <c r="L75" s="528"/>
      <c r="M75" s="528"/>
      <c r="N75" s="528"/>
      <c r="O75" s="528"/>
      <c r="P75" s="518"/>
      <c r="Q75" s="518"/>
    </row>
    <row r="76" spans="1:17" ht="15" hidden="1" customHeight="1" thickBot="1" x14ac:dyDescent="0.5">
      <c r="A76" s="527"/>
      <c r="B76" s="528"/>
      <c r="C76" s="528"/>
      <c r="D76" s="528"/>
      <c r="E76" s="528"/>
      <c r="F76" s="528"/>
      <c r="G76" s="518"/>
      <c r="H76" s="518"/>
      <c r="I76" s="389"/>
      <c r="J76" s="527"/>
      <c r="K76" s="528"/>
      <c r="L76" s="528"/>
      <c r="M76" s="528"/>
      <c r="N76" s="528"/>
      <c r="O76" s="528"/>
      <c r="P76" s="518"/>
      <c r="Q76" s="518"/>
    </row>
    <row r="77" spans="1:17" ht="15" hidden="1" customHeight="1" thickBot="1" x14ac:dyDescent="0.5">
      <c r="A77" s="527"/>
      <c r="B77" s="528"/>
      <c r="C77" s="528"/>
      <c r="D77" s="528"/>
      <c r="E77" s="528"/>
      <c r="F77" s="528"/>
      <c r="G77" s="518"/>
      <c r="H77" s="518"/>
      <c r="I77" s="389"/>
      <c r="J77" s="527"/>
      <c r="K77" s="528"/>
      <c r="L77" s="528"/>
      <c r="M77" s="528"/>
      <c r="N77" s="528"/>
      <c r="O77" s="528"/>
      <c r="P77" s="518"/>
      <c r="Q77" s="518"/>
    </row>
    <row r="78" spans="1:17" ht="15" hidden="1" customHeight="1" thickBot="1" x14ac:dyDescent="0.5">
      <c r="A78" s="527"/>
      <c r="B78" s="528"/>
      <c r="C78" s="528"/>
      <c r="D78" s="528"/>
      <c r="E78" s="528"/>
      <c r="F78" s="528"/>
      <c r="G78" s="518"/>
      <c r="H78" s="518"/>
      <c r="I78" s="389"/>
      <c r="J78" s="527"/>
      <c r="K78" s="528"/>
      <c r="L78" s="528"/>
      <c r="M78" s="528"/>
      <c r="N78" s="528"/>
      <c r="O78" s="528"/>
      <c r="P78" s="518"/>
      <c r="Q78" s="518"/>
    </row>
    <row r="79" spans="1:17" ht="15" hidden="1" customHeight="1" thickBot="1" x14ac:dyDescent="0.5">
      <c r="A79" s="527"/>
      <c r="B79" s="528"/>
      <c r="C79" s="528"/>
      <c r="D79" s="528"/>
      <c r="E79" s="528"/>
      <c r="F79" s="528"/>
      <c r="G79" s="518"/>
      <c r="H79" s="518"/>
      <c r="I79" s="389"/>
      <c r="J79" s="527"/>
      <c r="K79" s="528"/>
      <c r="L79" s="528"/>
      <c r="M79" s="528"/>
      <c r="N79" s="528"/>
      <c r="O79" s="528"/>
      <c r="P79" s="518"/>
      <c r="Q79" s="518"/>
    </row>
    <row r="80" spans="1:17" ht="15" hidden="1" customHeight="1" thickBot="1" x14ac:dyDescent="0.5">
      <c r="A80" s="527"/>
      <c r="B80" s="528"/>
      <c r="C80" s="528"/>
      <c r="D80" s="528"/>
      <c r="E80" s="528"/>
      <c r="F80" s="528"/>
      <c r="G80" s="518"/>
      <c r="H80" s="518"/>
      <c r="I80" s="389"/>
      <c r="J80" s="527"/>
      <c r="K80" s="528"/>
      <c r="L80" s="528"/>
      <c r="M80" s="528"/>
      <c r="N80" s="528"/>
      <c r="O80" s="528"/>
      <c r="P80" s="518"/>
      <c r="Q80" s="518"/>
    </row>
    <row r="81" spans="1:17" ht="13.5" thickTop="1" x14ac:dyDescent="0.4">
      <c r="A81" s="530" t="s">
        <v>479</v>
      </c>
      <c r="B81" s="531">
        <v>200720</v>
      </c>
      <c r="C81" s="531">
        <v>0</v>
      </c>
      <c r="D81" s="531">
        <v>0</v>
      </c>
      <c r="E81" s="531">
        <v>0</v>
      </c>
      <c r="F81" s="531">
        <v>200720</v>
      </c>
      <c r="G81" s="519"/>
      <c r="H81" s="519"/>
      <c r="I81" s="389"/>
      <c r="J81" s="530" t="s">
        <v>479</v>
      </c>
      <c r="K81" s="531">
        <v>192790</v>
      </c>
      <c r="L81" s="531">
        <v>0</v>
      </c>
      <c r="M81" s="531">
        <v>0</v>
      </c>
      <c r="N81" s="531">
        <v>0</v>
      </c>
      <c r="O81" s="531">
        <v>192790</v>
      </c>
      <c r="P81" s="519"/>
      <c r="Q81" s="519"/>
    </row>
    <row r="82" spans="1:17" ht="13.15" x14ac:dyDescent="0.4">
      <c r="A82" s="532"/>
      <c r="B82" s="533"/>
      <c r="C82" s="533"/>
      <c r="D82" s="533"/>
      <c r="E82" s="533"/>
      <c r="F82" s="533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</row>
    <row r="83" spans="1:17" ht="12.75" x14ac:dyDescent="0.35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</row>
    <row r="84" spans="1:17" ht="14.65" customHeight="1" x14ac:dyDescent="0.45">
      <c r="A84" s="747" t="s">
        <v>491</v>
      </c>
      <c r="B84" s="747"/>
      <c r="C84" s="747"/>
      <c r="D84" s="747"/>
      <c r="E84" s="747"/>
      <c r="F84" s="747"/>
      <c r="G84" s="747"/>
      <c r="H84" s="747"/>
      <c r="I84" s="389"/>
      <c r="J84" s="747" t="s">
        <v>491</v>
      </c>
      <c r="K84" s="747"/>
      <c r="L84" s="747"/>
      <c r="M84" s="747"/>
      <c r="N84" s="747"/>
      <c r="O84" s="747"/>
      <c r="P84" s="747"/>
      <c r="Q84" s="747"/>
    </row>
    <row r="85" spans="1:17" ht="14.65" thickBot="1" x14ac:dyDescent="0.5">
      <c r="A85" s="512" t="s">
        <v>474</v>
      </c>
      <c r="B85" s="513" t="s">
        <v>475</v>
      </c>
      <c r="C85" s="513" t="s">
        <v>476</v>
      </c>
      <c r="D85" s="513" t="s">
        <v>477</v>
      </c>
      <c r="E85" s="513" t="s">
        <v>478</v>
      </c>
      <c r="F85" s="513" t="s">
        <v>479</v>
      </c>
      <c r="G85" s="513" t="s">
        <v>480</v>
      </c>
      <c r="H85" s="513" t="s">
        <v>481</v>
      </c>
      <c r="I85" s="389"/>
      <c r="J85" s="512" t="s">
        <v>474</v>
      </c>
      <c r="K85" s="513" t="s">
        <v>475</v>
      </c>
      <c r="L85" s="513" t="s">
        <v>476</v>
      </c>
      <c r="M85" s="513" t="s">
        <v>477</v>
      </c>
      <c r="N85" s="513" t="s">
        <v>478</v>
      </c>
      <c r="O85" s="513" t="s">
        <v>479</v>
      </c>
      <c r="P85" s="513" t="s">
        <v>480</v>
      </c>
      <c r="Q85" s="513" t="s">
        <v>481</v>
      </c>
    </row>
    <row r="86" spans="1:17" ht="14.65" thickTop="1" x14ac:dyDescent="0.45">
      <c r="A86" s="527" t="s">
        <v>502</v>
      </c>
      <c r="B86" s="528">
        <v>0</v>
      </c>
      <c r="C86" s="528">
        <v>0</v>
      </c>
      <c r="D86" s="528">
        <v>0</v>
      </c>
      <c r="E86" s="528">
        <v>0</v>
      </c>
      <c r="F86" s="528">
        <v>0</v>
      </c>
      <c r="G86" s="518" t="s">
        <v>576</v>
      </c>
      <c r="H86" s="518" t="s">
        <v>577</v>
      </c>
      <c r="I86" s="389"/>
      <c r="J86" s="527" t="s">
        <v>502</v>
      </c>
      <c r="K86" s="528">
        <v>0</v>
      </c>
      <c r="L86" s="528">
        <v>0</v>
      </c>
      <c r="M86" s="528">
        <v>0</v>
      </c>
      <c r="N86" s="528">
        <v>0</v>
      </c>
      <c r="O86" s="528">
        <v>0</v>
      </c>
      <c r="P86" s="518" t="s">
        <v>576</v>
      </c>
      <c r="Q86" s="518" t="s">
        <v>577</v>
      </c>
    </row>
    <row r="87" spans="1:17" ht="14.65" thickBot="1" x14ac:dyDescent="0.5">
      <c r="A87" s="527" t="s">
        <v>503</v>
      </c>
      <c r="B87" s="528">
        <v>25624</v>
      </c>
      <c r="C87" s="528">
        <v>0</v>
      </c>
      <c r="D87" s="528">
        <v>0</v>
      </c>
      <c r="E87" s="528">
        <v>0</v>
      </c>
      <c r="F87" s="528">
        <v>25624</v>
      </c>
      <c r="G87" s="518" t="s">
        <v>576</v>
      </c>
      <c r="H87" s="518" t="s">
        <v>578</v>
      </c>
      <c r="I87" s="389"/>
      <c r="J87" s="527" t="s">
        <v>503</v>
      </c>
      <c r="K87" s="528">
        <v>26390</v>
      </c>
      <c r="L87" s="528">
        <v>0</v>
      </c>
      <c r="M87" s="528">
        <v>0</v>
      </c>
      <c r="N87" s="528">
        <v>0</v>
      </c>
      <c r="O87" s="528">
        <v>26390</v>
      </c>
      <c r="P87" s="518" t="s">
        <v>576</v>
      </c>
      <c r="Q87" s="518" t="s">
        <v>578</v>
      </c>
    </row>
    <row r="88" spans="1:17" ht="15" hidden="1" customHeight="1" thickBot="1" x14ac:dyDescent="0.5">
      <c r="A88" s="527"/>
      <c r="B88" s="528"/>
      <c r="C88" s="528"/>
      <c r="D88" s="528"/>
      <c r="E88" s="528"/>
      <c r="F88" s="528"/>
      <c r="G88" s="518"/>
      <c r="H88" s="518"/>
      <c r="I88" s="389"/>
      <c r="J88" s="527"/>
      <c r="K88" s="528"/>
      <c r="L88" s="528"/>
      <c r="M88" s="528"/>
      <c r="N88" s="528"/>
      <c r="O88" s="528"/>
      <c r="P88" s="518"/>
      <c r="Q88" s="518"/>
    </row>
    <row r="89" spans="1:17" ht="15" hidden="1" customHeight="1" thickBot="1" x14ac:dyDescent="0.5">
      <c r="A89" s="527"/>
      <c r="B89" s="528"/>
      <c r="C89" s="528"/>
      <c r="D89" s="528"/>
      <c r="E89" s="528"/>
      <c r="F89" s="528"/>
      <c r="G89" s="518"/>
      <c r="H89" s="518"/>
      <c r="I89" s="389"/>
      <c r="J89" s="527"/>
      <c r="K89" s="528"/>
      <c r="L89" s="528"/>
      <c r="M89" s="528"/>
      <c r="N89" s="528"/>
      <c r="O89" s="528"/>
      <c r="P89" s="518"/>
      <c r="Q89" s="518"/>
    </row>
    <row r="90" spans="1:17" ht="15" hidden="1" customHeight="1" thickBot="1" x14ac:dyDescent="0.5">
      <c r="A90" s="527"/>
      <c r="B90" s="528"/>
      <c r="C90" s="528"/>
      <c r="D90" s="528"/>
      <c r="E90" s="528"/>
      <c r="F90" s="528"/>
      <c r="G90" s="518"/>
      <c r="H90" s="518"/>
      <c r="I90" s="389"/>
      <c r="J90" s="527"/>
      <c r="K90" s="528"/>
      <c r="L90" s="528"/>
      <c r="M90" s="528"/>
      <c r="N90" s="528"/>
      <c r="O90" s="528"/>
      <c r="P90" s="518"/>
      <c r="Q90" s="518"/>
    </row>
    <row r="91" spans="1:17" ht="15" hidden="1" customHeight="1" thickBot="1" x14ac:dyDescent="0.5">
      <c r="A91" s="527"/>
      <c r="B91" s="528"/>
      <c r="C91" s="528"/>
      <c r="D91" s="528"/>
      <c r="E91" s="528"/>
      <c r="F91" s="528"/>
      <c r="G91" s="518"/>
      <c r="H91" s="518"/>
      <c r="I91" s="389"/>
      <c r="J91" s="527"/>
      <c r="K91" s="528"/>
      <c r="L91" s="528"/>
      <c r="M91" s="528"/>
      <c r="N91" s="528"/>
      <c r="O91" s="528"/>
      <c r="P91" s="518"/>
      <c r="Q91" s="518"/>
    </row>
    <row r="92" spans="1:17" ht="15" hidden="1" customHeight="1" thickBot="1" x14ac:dyDescent="0.5">
      <c r="A92" s="527"/>
      <c r="B92" s="528"/>
      <c r="C92" s="528"/>
      <c r="D92" s="528"/>
      <c r="E92" s="528"/>
      <c r="F92" s="528"/>
      <c r="G92" s="518"/>
      <c r="H92" s="518"/>
      <c r="I92" s="389"/>
      <c r="J92" s="527"/>
      <c r="K92" s="528"/>
      <c r="L92" s="528"/>
      <c r="M92" s="528"/>
      <c r="N92" s="528"/>
      <c r="O92" s="528"/>
      <c r="P92" s="518"/>
      <c r="Q92" s="518"/>
    </row>
    <row r="93" spans="1:17" ht="15" hidden="1" customHeight="1" thickBot="1" x14ac:dyDescent="0.5">
      <c r="A93" s="527"/>
      <c r="B93" s="528"/>
      <c r="C93" s="528"/>
      <c r="D93" s="528"/>
      <c r="E93" s="528"/>
      <c r="F93" s="528"/>
      <c r="G93" s="518"/>
      <c r="H93" s="518"/>
      <c r="I93" s="389"/>
      <c r="J93" s="527"/>
      <c r="K93" s="528"/>
      <c r="L93" s="528"/>
      <c r="M93" s="528"/>
      <c r="N93" s="528"/>
      <c r="O93" s="528"/>
      <c r="P93" s="518"/>
      <c r="Q93" s="518"/>
    </row>
    <row r="94" spans="1:17" ht="15" hidden="1" customHeight="1" thickBot="1" x14ac:dyDescent="0.5">
      <c r="A94" s="527"/>
      <c r="B94" s="528"/>
      <c r="C94" s="528"/>
      <c r="D94" s="528"/>
      <c r="E94" s="528"/>
      <c r="F94" s="528"/>
      <c r="G94" s="518"/>
      <c r="H94" s="518"/>
      <c r="I94" s="389"/>
      <c r="J94" s="527"/>
      <c r="K94" s="528"/>
      <c r="L94" s="528"/>
      <c r="M94" s="528"/>
      <c r="N94" s="528"/>
      <c r="O94" s="528"/>
      <c r="P94" s="518"/>
      <c r="Q94" s="518"/>
    </row>
    <row r="95" spans="1:17" ht="15" hidden="1" customHeight="1" thickBot="1" x14ac:dyDescent="0.5">
      <c r="A95" s="527"/>
      <c r="B95" s="528"/>
      <c r="C95" s="528"/>
      <c r="D95" s="528"/>
      <c r="E95" s="528"/>
      <c r="F95" s="528"/>
      <c r="G95" s="518"/>
      <c r="H95" s="518"/>
      <c r="I95" s="389"/>
      <c r="J95" s="527"/>
      <c r="K95" s="528"/>
      <c r="L95" s="528"/>
      <c r="M95" s="528"/>
      <c r="N95" s="528"/>
      <c r="O95" s="528"/>
      <c r="P95" s="518"/>
      <c r="Q95" s="518"/>
    </row>
    <row r="96" spans="1:17" ht="15" hidden="1" customHeight="1" thickBot="1" x14ac:dyDescent="0.5">
      <c r="A96" s="527"/>
      <c r="B96" s="528"/>
      <c r="C96" s="528"/>
      <c r="D96" s="528"/>
      <c r="E96" s="528"/>
      <c r="F96" s="528"/>
      <c r="G96" s="518"/>
      <c r="H96" s="518"/>
      <c r="I96" s="389"/>
      <c r="J96" s="527"/>
      <c r="K96" s="528"/>
      <c r="L96" s="528"/>
      <c r="M96" s="528"/>
      <c r="N96" s="528"/>
      <c r="O96" s="528"/>
      <c r="P96" s="518"/>
      <c r="Q96" s="518"/>
    </row>
    <row r="97" spans="1:17" ht="13.5" thickTop="1" x14ac:dyDescent="0.4">
      <c r="A97" s="530" t="s">
        <v>479</v>
      </c>
      <c r="B97" s="531">
        <v>25624</v>
      </c>
      <c r="C97" s="531">
        <v>0</v>
      </c>
      <c r="D97" s="531">
        <v>0</v>
      </c>
      <c r="E97" s="531">
        <v>0</v>
      </c>
      <c r="F97" s="531">
        <v>25624</v>
      </c>
      <c r="G97" s="519"/>
      <c r="H97" s="519"/>
      <c r="I97" s="389"/>
      <c r="J97" s="530" t="s">
        <v>479</v>
      </c>
      <c r="K97" s="531">
        <v>26390</v>
      </c>
      <c r="L97" s="531">
        <v>0</v>
      </c>
      <c r="M97" s="531">
        <v>0</v>
      </c>
      <c r="N97" s="531">
        <v>0</v>
      </c>
      <c r="O97" s="531">
        <v>26390</v>
      </c>
      <c r="P97" s="519"/>
      <c r="Q97" s="519"/>
    </row>
    <row r="98" spans="1:17" ht="12.75" x14ac:dyDescent="0.35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ht="12.75" x14ac:dyDescent="0.35">
      <c r="A99" s="389"/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</row>
    <row r="100" spans="1:17" ht="14.65" customHeight="1" x14ac:dyDescent="0.45">
      <c r="A100" s="747" t="s">
        <v>492</v>
      </c>
      <c r="B100" s="747"/>
      <c r="C100" s="747"/>
      <c r="D100" s="747"/>
      <c r="E100" s="747"/>
      <c r="F100" s="747"/>
      <c r="G100" s="747"/>
      <c r="H100" s="747"/>
      <c r="I100" s="389"/>
      <c r="J100" s="747" t="s">
        <v>492</v>
      </c>
      <c r="K100" s="747"/>
      <c r="L100" s="747"/>
      <c r="M100" s="747"/>
      <c r="N100" s="747"/>
      <c r="O100" s="747"/>
      <c r="P100" s="747"/>
      <c r="Q100" s="747"/>
    </row>
    <row r="101" spans="1:17" ht="14.65" thickBot="1" x14ac:dyDescent="0.5">
      <c r="A101" s="512" t="s">
        <v>474</v>
      </c>
      <c r="B101" s="513" t="s">
        <v>475</v>
      </c>
      <c r="C101" s="513" t="s">
        <v>476</v>
      </c>
      <c r="D101" s="513" t="s">
        <v>477</v>
      </c>
      <c r="E101" s="513" t="s">
        <v>478</v>
      </c>
      <c r="F101" s="513" t="s">
        <v>479</v>
      </c>
      <c r="G101" s="513" t="s">
        <v>480</v>
      </c>
      <c r="H101" s="513" t="s">
        <v>481</v>
      </c>
      <c r="I101" s="389"/>
      <c r="J101" s="512" t="s">
        <v>474</v>
      </c>
      <c r="K101" s="513" t="s">
        <v>475</v>
      </c>
      <c r="L101" s="513" t="s">
        <v>476</v>
      </c>
      <c r="M101" s="513" t="s">
        <v>477</v>
      </c>
      <c r="N101" s="513" t="s">
        <v>478</v>
      </c>
      <c r="O101" s="513" t="s">
        <v>479</v>
      </c>
      <c r="P101" s="513" t="s">
        <v>480</v>
      </c>
      <c r="Q101" s="513" t="s">
        <v>481</v>
      </c>
    </row>
    <row r="102" spans="1:17" ht="14.65" thickTop="1" x14ac:dyDescent="0.45">
      <c r="A102" s="527" t="s">
        <v>502</v>
      </c>
      <c r="B102" s="528">
        <v>0</v>
      </c>
      <c r="C102" s="528">
        <v>0</v>
      </c>
      <c r="D102" s="528">
        <v>0</v>
      </c>
      <c r="E102" s="528">
        <v>0</v>
      </c>
      <c r="F102" s="528">
        <v>0</v>
      </c>
      <c r="G102" s="518" t="s">
        <v>576</v>
      </c>
      <c r="H102" s="518" t="s">
        <v>577</v>
      </c>
      <c r="I102" s="389"/>
      <c r="J102" s="527" t="s">
        <v>502</v>
      </c>
      <c r="K102" s="528">
        <v>0</v>
      </c>
      <c r="L102" s="528">
        <v>0</v>
      </c>
      <c r="M102" s="528">
        <v>0</v>
      </c>
      <c r="N102" s="528">
        <v>0</v>
      </c>
      <c r="O102" s="528">
        <v>0</v>
      </c>
      <c r="P102" s="518" t="s">
        <v>576</v>
      </c>
      <c r="Q102" s="518" t="s">
        <v>577</v>
      </c>
    </row>
    <row r="103" spans="1:17" ht="14.65" thickBot="1" x14ac:dyDescent="0.5">
      <c r="A103" s="527" t="s">
        <v>503</v>
      </c>
      <c r="B103" s="528">
        <v>156850</v>
      </c>
      <c r="C103" s="528">
        <v>0</v>
      </c>
      <c r="D103" s="528">
        <v>0</v>
      </c>
      <c r="E103" s="528">
        <v>0</v>
      </c>
      <c r="F103" s="528">
        <v>156850</v>
      </c>
      <c r="G103" s="518" t="s">
        <v>576</v>
      </c>
      <c r="H103" s="518" t="s">
        <v>578</v>
      </c>
      <c r="I103" s="389"/>
      <c r="J103" s="527" t="s">
        <v>503</v>
      </c>
      <c r="K103" s="528">
        <v>166925</v>
      </c>
      <c r="L103" s="528">
        <v>0</v>
      </c>
      <c r="M103" s="528">
        <v>0</v>
      </c>
      <c r="N103" s="528">
        <v>0</v>
      </c>
      <c r="O103" s="528">
        <v>166925</v>
      </c>
      <c r="P103" s="518" t="s">
        <v>576</v>
      </c>
      <c r="Q103" s="518" t="s">
        <v>578</v>
      </c>
    </row>
    <row r="104" spans="1:17" ht="15" hidden="1" customHeight="1" thickBot="1" x14ac:dyDescent="0.5">
      <c r="A104" s="527"/>
      <c r="B104" s="528"/>
      <c r="C104" s="528"/>
      <c r="D104" s="528"/>
      <c r="E104" s="528"/>
      <c r="F104" s="528"/>
      <c r="G104" s="518"/>
      <c r="H104" s="518"/>
      <c r="I104" s="389"/>
      <c r="J104" s="527"/>
      <c r="K104" s="528"/>
      <c r="L104" s="528"/>
      <c r="M104" s="528"/>
      <c r="N104" s="528"/>
      <c r="O104" s="528"/>
      <c r="P104" s="518"/>
      <c r="Q104" s="518"/>
    </row>
    <row r="105" spans="1:17" ht="15" hidden="1" customHeight="1" thickBot="1" x14ac:dyDescent="0.5">
      <c r="A105" s="527"/>
      <c r="B105" s="528"/>
      <c r="C105" s="528"/>
      <c r="D105" s="528"/>
      <c r="E105" s="528"/>
      <c r="F105" s="528"/>
      <c r="G105" s="518"/>
      <c r="H105" s="518"/>
      <c r="I105" s="389"/>
      <c r="J105" s="527"/>
      <c r="K105" s="528"/>
      <c r="L105" s="528"/>
      <c r="M105" s="528"/>
      <c r="N105" s="528"/>
      <c r="O105" s="528"/>
      <c r="P105" s="518"/>
      <c r="Q105" s="518"/>
    </row>
    <row r="106" spans="1:17" ht="15" hidden="1" customHeight="1" thickBot="1" x14ac:dyDescent="0.5">
      <c r="A106" s="527"/>
      <c r="B106" s="528"/>
      <c r="C106" s="528"/>
      <c r="D106" s="528"/>
      <c r="E106" s="528"/>
      <c r="F106" s="528"/>
      <c r="G106" s="518"/>
      <c r="H106" s="518"/>
      <c r="I106" s="389"/>
      <c r="J106" s="527"/>
      <c r="K106" s="528"/>
      <c r="L106" s="528"/>
      <c r="M106" s="528"/>
      <c r="N106" s="528"/>
      <c r="O106" s="528"/>
      <c r="P106" s="518"/>
      <c r="Q106" s="518"/>
    </row>
    <row r="107" spans="1:17" ht="15" hidden="1" customHeight="1" thickBot="1" x14ac:dyDescent="0.5">
      <c r="A107" s="527"/>
      <c r="B107" s="528"/>
      <c r="C107" s="528"/>
      <c r="D107" s="528"/>
      <c r="E107" s="528"/>
      <c r="F107" s="528"/>
      <c r="G107" s="518"/>
      <c r="H107" s="518"/>
      <c r="I107" s="389"/>
      <c r="J107" s="527"/>
      <c r="K107" s="528"/>
      <c r="L107" s="528"/>
      <c r="M107" s="528"/>
      <c r="N107" s="528"/>
      <c r="O107" s="528"/>
      <c r="P107" s="518"/>
      <c r="Q107" s="518"/>
    </row>
    <row r="108" spans="1:17" ht="15" hidden="1" customHeight="1" thickBot="1" x14ac:dyDescent="0.5">
      <c r="A108" s="527"/>
      <c r="B108" s="528"/>
      <c r="C108" s="528"/>
      <c r="D108" s="528"/>
      <c r="E108" s="528"/>
      <c r="F108" s="528"/>
      <c r="G108" s="518"/>
      <c r="H108" s="518"/>
      <c r="I108" s="389"/>
      <c r="J108" s="527"/>
      <c r="K108" s="528"/>
      <c r="L108" s="528"/>
      <c r="M108" s="528"/>
      <c r="N108" s="528"/>
      <c r="O108" s="528"/>
      <c r="P108" s="518"/>
      <c r="Q108" s="518"/>
    </row>
    <row r="109" spans="1:17" ht="15" hidden="1" customHeight="1" thickBot="1" x14ac:dyDescent="0.5">
      <c r="A109" s="527"/>
      <c r="B109" s="528"/>
      <c r="C109" s="528"/>
      <c r="D109" s="528"/>
      <c r="E109" s="528"/>
      <c r="F109" s="528"/>
      <c r="G109" s="518"/>
      <c r="H109" s="518"/>
      <c r="I109" s="389"/>
      <c r="J109" s="527"/>
      <c r="K109" s="528"/>
      <c r="L109" s="528"/>
      <c r="M109" s="528"/>
      <c r="N109" s="528"/>
      <c r="O109" s="528"/>
      <c r="P109" s="518"/>
      <c r="Q109" s="518"/>
    </row>
    <row r="110" spans="1:17" ht="15" hidden="1" customHeight="1" thickBot="1" x14ac:dyDescent="0.5">
      <c r="A110" s="527"/>
      <c r="B110" s="528"/>
      <c r="C110" s="528"/>
      <c r="D110" s="528"/>
      <c r="E110" s="528"/>
      <c r="F110" s="528"/>
      <c r="G110" s="518"/>
      <c r="H110" s="518"/>
      <c r="I110" s="389"/>
      <c r="J110" s="527"/>
      <c r="K110" s="528"/>
      <c r="L110" s="528"/>
      <c r="M110" s="528"/>
      <c r="N110" s="528"/>
      <c r="O110" s="528"/>
      <c r="P110" s="518"/>
      <c r="Q110" s="518"/>
    </row>
    <row r="111" spans="1:17" ht="15" hidden="1" customHeight="1" thickBot="1" x14ac:dyDescent="0.5">
      <c r="A111" s="527"/>
      <c r="B111" s="528"/>
      <c r="C111" s="528"/>
      <c r="D111" s="528"/>
      <c r="E111" s="528"/>
      <c r="F111" s="528"/>
      <c r="G111" s="518"/>
      <c r="H111" s="518"/>
      <c r="I111" s="389"/>
      <c r="J111" s="527"/>
      <c r="K111" s="528"/>
      <c r="L111" s="528"/>
      <c r="M111" s="528"/>
      <c r="N111" s="528"/>
      <c r="O111" s="528"/>
      <c r="P111" s="518"/>
      <c r="Q111" s="518"/>
    </row>
    <row r="112" spans="1:17" ht="15" hidden="1" customHeight="1" thickBot="1" x14ac:dyDescent="0.5">
      <c r="A112" s="527"/>
      <c r="B112" s="528"/>
      <c r="C112" s="528"/>
      <c r="D112" s="528"/>
      <c r="E112" s="528"/>
      <c r="F112" s="528"/>
      <c r="G112" s="518"/>
      <c r="H112" s="518"/>
      <c r="I112" s="389"/>
      <c r="J112" s="527"/>
      <c r="K112" s="528"/>
      <c r="L112" s="528"/>
      <c r="M112" s="528"/>
      <c r="N112" s="528"/>
      <c r="O112" s="528"/>
      <c r="P112" s="518"/>
      <c r="Q112" s="518"/>
    </row>
    <row r="113" spans="1:17" ht="13.5" thickTop="1" x14ac:dyDescent="0.4">
      <c r="A113" s="530" t="s">
        <v>479</v>
      </c>
      <c r="B113" s="531">
        <v>156850</v>
      </c>
      <c r="C113" s="531">
        <v>0</v>
      </c>
      <c r="D113" s="531">
        <v>0</v>
      </c>
      <c r="E113" s="531">
        <v>0</v>
      </c>
      <c r="F113" s="531">
        <v>156850</v>
      </c>
      <c r="G113" s="519"/>
      <c r="H113" s="519"/>
      <c r="I113" s="389"/>
      <c r="J113" s="530" t="s">
        <v>479</v>
      </c>
      <c r="K113" s="531">
        <v>166925</v>
      </c>
      <c r="L113" s="531">
        <v>0</v>
      </c>
      <c r="M113" s="531">
        <v>0</v>
      </c>
      <c r="N113" s="531">
        <v>0</v>
      </c>
      <c r="O113" s="531">
        <v>166925</v>
      </c>
      <c r="P113" s="519"/>
      <c r="Q113" s="519"/>
    </row>
    <row r="114" spans="1:17" ht="12.75" x14ac:dyDescent="0.35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</row>
    <row r="115" spans="1:17" ht="12.75" x14ac:dyDescent="0.35">
      <c r="A115" s="389"/>
      <c r="B115" s="389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389"/>
    </row>
    <row r="116" spans="1:17" ht="14.65" customHeight="1" x14ac:dyDescent="0.45">
      <c r="A116" s="747" t="s">
        <v>493</v>
      </c>
      <c r="B116" s="747"/>
      <c r="C116" s="747"/>
      <c r="D116" s="747"/>
      <c r="E116" s="747"/>
      <c r="F116" s="747"/>
      <c r="G116" s="747"/>
      <c r="H116" s="747"/>
      <c r="I116" s="389"/>
      <c r="J116" s="747" t="s">
        <v>493</v>
      </c>
      <c r="K116" s="747"/>
      <c r="L116" s="747"/>
      <c r="M116" s="747"/>
      <c r="N116" s="747"/>
      <c r="O116" s="747"/>
      <c r="P116" s="747"/>
      <c r="Q116" s="747"/>
    </row>
    <row r="117" spans="1:17" ht="14.65" thickBot="1" x14ac:dyDescent="0.5">
      <c r="A117" s="512" t="s">
        <v>474</v>
      </c>
      <c r="B117" s="513" t="s">
        <v>475</v>
      </c>
      <c r="C117" s="513" t="s">
        <v>476</v>
      </c>
      <c r="D117" s="513" t="s">
        <v>477</v>
      </c>
      <c r="E117" s="513" t="s">
        <v>478</v>
      </c>
      <c r="F117" s="513" t="s">
        <v>479</v>
      </c>
      <c r="G117" s="513" t="s">
        <v>480</v>
      </c>
      <c r="H117" s="513" t="s">
        <v>481</v>
      </c>
      <c r="I117" s="389"/>
      <c r="J117" s="512" t="s">
        <v>474</v>
      </c>
      <c r="K117" s="513" t="s">
        <v>475</v>
      </c>
      <c r="L117" s="513" t="s">
        <v>476</v>
      </c>
      <c r="M117" s="513" t="s">
        <v>477</v>
      </c>
      <c r="N117" s="513" t="s">
        <v>478</v>
      </c>
      <c r="O117" s="513" t="s">
        <v>479</v>
      </c>
      <c r="P117" s="513" t="s">
        <v>480</v>
      </c>
      <c r="Q117" s="513" t="s">
        <v>481</v>
      </c>
    </row>
    <row r="118" spans="1:17" ht="14.65" thickTop="1" x14ac:dyDescent="0.45">
      <c r="A118" s="527" t="s">
        <v>502</v>
      </c>
      <c r="B118" s="528">
        <v>0</v>
      </c>
      <c r="C118" s="528">
        <v>0</v>
      </c>
      <c r="D118" s="528">
        <v>0</v>
      </c>
      <c r="E118" s="528">
        <v>0</v>
      </c>
      <c r="F118" s="528">
        <v>0</v>
      </c>
      <c r="G118" s="518" t="s">
        <v>576</v>
      </c>
      <c r="H118" s="518" t="s">
        <v>577</v>
      </c>
      <c r="I118" s="389"/>
      <c r="J118" s="527" t="s">
        <v>502</v>
      </c>
      <c r="K118" s="528">
        <v>0</v>
      </c>
      <c r="L118" s="528">
        <v>0</v>
      </c>
      <c r="M118" s="528">
        <v>0</v>
      </c>
      <c r="N118" s="528">
        <v>0</v>
      </c>
      <c r="O118" s="528">
        <v>0</v>
      </c>
      <c r="P118" s="518" t="s">
        <v>576</v>
      </c>
      <c r="Q118" s="518" t="s">
        <v>577</v>
      </c>
    </row>
    <row r="119" spans="1:17" ht="14.65" thickBot="1" x14ac:dyDescent="0.5">
      <c r="A119" s="527" t="s">
        <v>503</v>
      </c>
      <c r="B119" s="528">
        <v>0</v>
      </c>
      <c r="C119" s="528">
        <v>0</v>
      </c>
      <c r="D119" s="528">
        <v>0</v>
      </c>
      <c r="E119" s="528">
        <v>0</v>
      </c>
      <c r="F119" s="528">
        <v>0</v>
      </c>
      <c r="G119" s="518" t="s">
        <v>576</v>
      </c>
      <c r="H119" s="518" t="s">
        <v>578</v>
      </c>
      <c r="I119" s="389"/>
      <c r="J119" s="527" t="s">
        <v>503</v>
      </c>
      <c r="K119" s="528">
        <v>0</v>
      </c>
      <c r="L119" s="528">
        <v>0</v>
      </c>
      <c r="M119" s="528">
        <v>0</v>
      </c>
      <c r="N119" s="528">
        <v>0</v>
      </c>
      <c r="O119" s="528">
        <v>0</v>
      </c>
      <c r="P119" s="518" t="s">
        <v>576</v>
      </c>
      <c r="Q119" s="518" t="s">
        <v>578</v>
      </c>
    </row>
    <row r="120" spans="1:17" ht="15" hidden="1" customHeight="1" thickBot="1" x14ac:dyDescent="0.5">
      <c r="A120" s="527"/>
      <c r="B120" s="528"/>
      <c r="C120" s="528"/>
      <c r="D120" s="528"/>
      <c r="E120" s="528"/>
      <c r="F120" s="528"/>
      <c r="G120" s="518"/>
      <c r="H120" s="518"/>
      <c r="I120" s="389"/>
      <c r="J120" s="527"/>
      <c r="K120" s="528"/>
      <c r="L120" s="528"/>
      <c r="M120" s="528"/>
      <c r="N120" s="528"/>
      <c r="O120" s="528"/>
      <c r="P120" s="518"/>
      <c r="Q120" s="518"/>
    </row>
    <row r="121" spans="1:17" ht="15" hidden="1" customHeight="1" thickBot="1" x14ac:dyDescent="0.5">
      <c r="A121" s="527"/>
      <c r="B121" s="528"/>
      <c r="C121" s="528"/>
      <c r="D121" s="528"/>
      <c r="E121" s="528"/>
      <c r="F121" s="528"/>
      <c r="G121" s="518"/>
      <c r="H121" s="518"/>
      <c r="I121" s="389"/>
      <c r="J121" s="527"/>
      <c r="K121" s="528"/>
      <c r="L121" s="528"/>
      <c r="M121" s="528"/>
      <c r="N121" s="528"/>
      <c r="O121" s="528"/>
      <c r="P121" s="518"/>
      <c r="Q121" s="518"/>
    </row>
    <row r="122" spans="1:17" ht="15" hidden="1" customHeight="1" thickBot="1" x14ac:dyDescent="0.5">
      <c r="A122" s="527"/>
      <c r="B122" s="528"/>
      <c r="C122" s="528"/>
      <c r="D122" s="528"/>
      <c r="E122" s="528"/>
      <c r="F122" s="528"/>
      <c r="G122" s="518"/>
      <c r="H122" s="518"/>
      <c r="I122" s="389"/>
      <c r="J122" s="527"/>
      <c r="K122" s="528"/>
      <c r="L122" s="528"/>
      <c r="M122" s="528"/>
      <c r="N122" s="528"/>
      <c r="O122" s="528"/>
      <c r="P122" s="518"/>
      <c r="Q122" s="518"/>
    </row>
    <row r="123" spans="1:17" ht="15" hidden="1" customHeight="1" thickBot="1" x14ac:dyDescent="0.5">
      <c r="A123" s="527"/>
      <c r="B123" s="528"/>
      <c r="C123" s="528"/>
      <c r="D123" s="528"/>
      <c r="E123" s="528"/>
      <c r="F123" s="528"/>
      <c r="G123" s="518"/>
      <c r="H123" s="518"/>
      <c r="I123" s="389"/>
      <c r="J123" s="527"/>
      <c r="K123" s="528"/>
      <c r="L123" s="528"/>
      <c r="M123" s="528"/>
      <c r="N123" s="528"/>
      <c r="O123" s="528"/>
      <c r="P123" s="518"/>
      <c r="Q123" s="518"/>
    </row>
    <row r="124" spans="1:17" ht="15" hidden="1" customHeight="1" thickBot="1" x14ac:dyDescent="0.5">
      <c r="A124" s="527"/>
      <c r="B124" s="528"/>
      <c r="C124" s="528"/>
      <c r="D124" s="528"/>
      <c r="E124" s="528"/>
      <c r="F124" s="528"/>
      <c r="G124" s="518"/>
      <c r="H124" s="518"/>
      <c r="I124" s="389"/>
      <c r="J124" s="527"/>
      <c r="K124" s="528"/>
      <c r="L124" s="528"/>
      <c r="M124" s="528"/>
      <c r="N124" s="528"/>
      <c r="O124" s="528"/>
      <c r="P124" s="518"/>
      <c r="Q124" s="518"/>
    </row>
    <row r="125" spans="1:17" ht="15" hidden="1" customHeight="1" thickBot="1" x14ac:dyDescent="0.5">
      <c r="A125" s="527"/>
      <c r="B125" s="528"/>
      <c r="C125" s="528"/>
      <c r="D125" s="528"/>
      <c r="E125" s="528"/>
      <c r="F125" s="528"/>
      <c r="G125" s="518"/>
      <c r="H125" s="518"/>
      <c r="I125" s="389"/>
      <c r="J125" s="527"/>
      <c r="K125" s="528"/>
      <c r="L125" s="528"/>
      <c r="M125" s="528"/>
      <c r="N125" s="528"/>
      <c r="O125" s="528"/>
      <c r="P125" s="518"/>
      <c r="Q125" s="518"/>
    </row>
    <row r="126" spans="1:17" ht="15" hidden="1" customHeight="1" thickBot="1" x14ac:dyDescent="0.5">
      <c r="A126" s="527"/>
      <c r="B126" s="528"/>
      <c r="C126" s="528"/>
      <c r="D126" s="528"/>
      <c r="E126" s="528"/>
      <c r="F126" s="528"/>
      <c r="G126" s="518"/>
      <c r="H126" s="518"/>
      <c r="I126" s="389"/>
      <c r="J126" s="527"/>
      <c r="K126" s="528"/>
      <c r="L126" s="528"/>
      <c r="M126" s="528"/>
      <c r="N126" s="528"/>
      <c r="O126" s="528"/>
      <c r="P126" s="518"/>
      <c r="Q126" s="518"/>
    </row>
    <row r="127" spans="1:17" ht="15" hidden="1" customHeight="1" thickBot="1" x14ac:dyDescent="0.5">
      <c r="A127" s="527"/>
      <c r="B127" s="528"/>
      <c r="C127" s="528"/>
      <c r="D127" s="528"/>
      <c r="E127" s="528"/>
      <c r="F127" s="528"/>
      <c r="G127" s="518"/>
      <c r="H127" s="518"/>
      <c r="I127" s="389"/>
      <c r="J127" s="527"/>
      <c r="K127" s="528"/>
      <c r="L127" s="528"/>
      <c r="M127" s="528"/>
      <c r="N127" s="528"/>
      <c r="O127" s="528"/>
      <c r="P127" s="518"/>
      <c r="Q127" s="518"/>
    </row>
    <row r="128" spans="1:17" ht="15" hidden="1" customHeight="1" thickBot="1" x14ac:dyDescent="0.5">
      <c r="A128" s="527"/>
      <c r="B128" s="528"/>
      <c r="C128" s="528"/>
      <c r="D128" s="528"/>
      <c r="E128" s="528"/>
      <c r="F128" s="528"/>
      <c r="G128" s="518"/>
      <c r="H128" s="518"/>
      <c r="I128" s="389"/>
      <c r="J128" s="527"/>
      <c r="K128" s="528"/>
      <c r="L128" s="528"/>
      <c r="M128" s="528"/>
      <c r="N128" s="528"/>
      <c r="O128" s="528"/>
      <c r="P128" s="518"/>
      <c r="Q128" s="518"/>
    </row>
    <row r="129" spans="1:17" ht="13.5" thickTop="1" x14ac:dyDescent="0.4">
      <c r="A129" s="530" t="s">
        <v>479</v>
      </c>
      <c r="B129" s="531">
        <v>0</v>
      </c>
      <c r="C129" s="531">
        <v>0</v>
      </c>
      <c r="D129" s="531">
        <v>0</v>
      </c>
      <c r="E129" s="531">
        <v>0</v>
      </c>
      <c r="F129" s="531">
        <v>0</v>
      </c>
      <c r="G129" s="519"/>
      <c r="H129" s="519"/>
      <c r="I129" s="389"/>
      <c r="J129" s="530" t="s">
        <v>479</v>
      </c>
      <c r="K129" s="531">
        <v>0</v>
      </c>
      <c r="L129" s="531">
        <v>0</v>
      </c>
      <c r="M129" s="531">
        <v>0</v>
      </c>
      <c r="N129" s="531">
        <v>0</v>
      </c>
      <c r="O129" s="531">
        <v>0</v>
      </c>
      <c r="P129" s="519"/>
      <c r="Q129" s="519"/>
    </row>
    <row r="130" spans="1:17" ht="13.15" x14ac:dyDescent="0.4">
      <c r="A130" s="532"/>
      <c r="B130" s="533"/>
      <c r="C130" s="533"/>
      <c r="D130" s="533"/>
      <c r="E130" s="533"/>
      <c r="F130" s="533"/>
      <c r="G130" s="389"/>
      <c r="H130" s="389"/>
      <c r="I130" s="389"/>
      <c r="J130" s="532"/>
      <c r="K130" s="533"/>
      <c r="L130" s="533"/>
      <c r="M130" s="533"/>
      <c r="N130" s="533"/>
      <c r="O130" s="533"/>
      <c r="P130" s="389"/>
      <c r="Q130" s="389"/>
    </row>
    <row r="131" spans="1:17" ht="13.15" x14ac:dyDescent="0.4">
      <c r="A131" s="532"/>
      <c r="B131" s="533"/>
      <c r="C131" s="533"/>
      <c r="D131" s="533"/>
      <c r="E131" s="533"/>
      <c r="F131" s="533"/>
      <c r="G131" s="389"/>
      <c r="H131" s="389"/>
      <c r="I131" s="389"/>
      <c r="J131" s="532"/>
      <c r="K131" s="533"/>
      <c r="L131" s="533"/>
      <c r="M131" s="533"/>
      <c r="N131" s="533"/>
      <c r="O131" s="533"/>
      <c r="P131" s="389"/>
      <c r="Q131" s="389"/>
    </row>
    <row r="132" spans="1:17" ht="14.65" customHeight="1" x14ac:dyDescent="0.45">
      <c r="A132" s="747" t="s">
        <v>494</v>
      </c>
      <c r="B132" s="747"/>
      <c r="C132" s="747"/>
      <c r="D132" s="747"/>
      <c r="E132" s="747"/>
      <c r="F132" s="747"/>
      <c r="G132" s="747"/>
      <c r="H132" s="747"/>
      <c r="I132" s="389"/>
      <c r="J132" s="747" t="s">
        <v>494</v>
      </c>
      <c r="K132" s="747"/>
      <c r="L132" s="747"/>
      <c r="M132" s="747"/>
      <c r="N132" s="747"/>
      <c r="O132" s="747"/>
      <c r="P132" s="747"/>
      <c r="Q132" s="747"/>
    </row>
    <row r="133" spans="1:17" ht="14.65" thickBot="1" x14ac:dyDescent="0.5">
      <c r="A133" s="512" t="s">
        <v>474</v>
      </c>
      <c r="B133" s="513" t="s">
        <v>475</v>
      </c>
      <c r="C133" s="513" t="s">
        <v>476</v>
      </c>
      <c r="D133" s="513" t="s">
        <v>477</v>
      </c>
      <c r="E133" s="513" t="s">
        <v>478</v>
      </c>
      <c r="F133" s="513" t="s">
        <v>479</v>
      </c>
      <c r="G133" s="513" t="s">
        <v>480</v>
      </c>
      <c r="H133" s="513" t="s">
        <v>481</v>
      </c>
      <c r="I133" s="389"/>
      <c r="J133" s="512" t="s">
        <v>474</v>
      </c>
      <c r="K133" s="513" t="s">
        <v>475</v>
      </c>
      <c r="L133" s="513" t="s">
        <v>476</v>
      </c>
      <c r="M133" s="513" t="s">
        <v>477</v>
      </c>
      <c r="N133" s="513" t="s">
        <v>478</v>
      </c>
      <c r="O133" s="513" t="s">
        <v>479</v>
      </c>
      <c r="P133" s="513" t="s">
        <v>480</v>
      </c>
      <c r="Q133" s="513" t="s">
        <v>481</v>
      </c>
    </row>
    <row r="134" spans="1:17" ht="14.65" thickTop="1" x14ac:dyDescent="0.45">
      <c r="A134" s="527" t="s">
        <v>502</v>
      </c>
      <c r="B134" s="528">
        <v>0</v>
      </c>
      <c r="C134" s="528">
        <v>0</v>
      </c>
      <c r="D134" s="528">
        <v>0</v>
      </c>
      <c r="E134" s="528">
        <v>0</v>
      </c>
      <c r="F134" s="528">
        <v>0</v>
      </c>
      <c r="G134" s="518" t="s">
        <v>576</v>
      </c>
      <c r="H134" s="518" t="s">
        <v>577</v>
      </c>
      <c r="I134" s="389"/>
      <c r="J134" s="527" t="s">
        <v>502</v>
      </c>
      <c r="K134" s="528">
        <v>0</v>
      </c>
      <c r="L134" s="528">
        <v>0</v>
      </c>
      <c r="M134" s="528">
        <v>0</v>
      </c>
      <c r="N134" s="528">
        <v>0</v>
      </c>
      <c r="O134" s="528">
        <v>0</v>
      </c>
      <c r="P134" s="518" t="s">
        <v>576</v>
      </c>
      <c r="Q134" s="518" t="s">
        <v>577</v>
      </c>
    </row>
    <row r="135" spans="1:17" ht="14.65" thickBot="1" x14ac:dyDescent="0.5">
      <c r="A135" s="527" t="s">
        <v>503</v>
      </c>
      <c r="B135" s="528">
        <v>3618</v>
      </c>
      <c r="C135" s="528">
        <v>0</v>
      </c>
      <c r="D135" s="528">
        <v>0</v>
      </c>
      <c r="E135" s="528">
        <v>0</v>
      </c>
      <c r="F135" s="528">
        <v>3618</v>
      </c>
      <c r="G135" s="518" t="s">
        <v>576</v>
      </c>
      <c r="H135" s="518" t="s">
        <v>578</v>
      </c>
      <c r="I135" s="389"/>
      <c r="J135" s="527" t="s">
        <v>503</v>
      </c>
      <c r="K135" s="528">
        <v>3618</v>
      </c>
      <c r="L135" s="528">
        <v>0</v>
      </c>
      <c r="M135" s="528">
        <v>0</v>
      </c>
      <c r="N135" s="528">
        <v>0</v>
      </c>
      <c r="O135" s="528">
        <v>3618</v>
      </c>
      <c r="P135" s="518" t="s">
        <v>576</v>
      </c>
      <c r="Q135" s="518" t="s">
        <v>578</v>
      </c>
    </row>
    <row r="136" spans="1:17" ht="15" hidden="1" customHeight="1" thickBot="1" x14ac:dyDescent="0.5">
      <c r="A136" s="527"/>
      <c r="B136" s="528"/>
      <c r="C136" s="528"/>
      <c r="D136" s="528"/>
      <c r="E136" s="528"/>
      <c r="F136" s="528"/>
      <c r="G136" s="518"/>
      <c r="H136" s="518"/>
      <c r="I136" s="389"/>
      <c r="J136" s="527"/>
      <c r="K136" s="528"/>
      <c r="L136" s="528"/>
      <c r="M136" s="528"/>
      <c r="N136" s="528"/>
      <c r="O136" s="528"/>
      <c r="P136" s="518"/>
      <c r="Q136" s="518"/>
    </row>
    <row r="137" spans="1:17" ht="15" hidden="1" customHeight="1" thickBot="1" x14ac:dyDescent="0.5">
      <c r="A137" s="527"/>
      <c r="B137" s="529"/>
      <c r="C137" s="529"/>
      <c r="D137" s="529"/>
      <c r="E137" s="529"/>
      <c r="F137" s="528"/>
      <c r="G137" s="518"/>
      <c r="H137" s="518"/>
      <c r="I137" s="389"/>
      <c r="J137" s="527"/>
      <c r="K137" s="529"/>
      <c r="L137" s="529"/>
      <c r="M137" s="529"/>
      <c r="N137" s="529"/>
      <c r="O137" s="528"/>
      <c r="P137" s="518"/>
      <c r="Q137" s="518"/>
    </row>
    <row r="138" spans="1:17" ht="15" hidden="1" customHeight="1" thickBot="1" x14ac:dyDescent="0.5">
      <c r="A138" s="527"/>
      <c r="B138" s="529"/>
      <c r="C138" s="529"/>
      <c r="D138" s="529"/>
      <c r="E138" s="529"/>
      <c r="F138" s="528"/>
      <c r="G138" s="518"/>
      <c r="H138" s="518"/>
      <c r="I138" s="389"/>
      <c r="J138" s="527"/>
      <c r="K138" s="529"/>
      <c r="L138" s="529"/>
      <c r="M138" s="529"/>
      <c r="N138" s="529"/>
      <c r="O138" s="528"/>
      <c r="P138" s="518"/>
      <c r="Q138" s="518"/>
    </row>
    <row r="139" spans="1:17" ht="15" hidden="1" customHeight="1" thickBot="1" x14ac:dyDescent="0.5">
      <c r="A139" s="527"/>
      <c r="B139" s="529"/>
      <c r="C139" s="529"/>
      <c r="D139" s="529"/>
      <c r="E139" s="529"/>
      <c r="F139" s="528"/>
      <c r="G139" s="518"/>
      <c r="H139" s="518"/>
      <c r="I139" s="389"/>
      <c r="J139" s="527"/>
      <c r="K139" s="529"/>
      <c r="L139" s="529"/>
      <c r="M139" s="529"/>
      <c r="N139" s="529"/>
      <c r="O139" s="528"/>
      <c r="P139" s="518"/>
      <c r="Q139" s="518"/>
    </row>
    <row r="140" spans="1:17" ht="15" hidden="1" customHeight="1" thickBot="1" x14ac:dyDescent="0.5">
      <c r="A140" s="527"/>
      <c r="B140" s="529"/>
      <c r="C140" s="529"/>
      <c r="D140" s="529"/>
      <c r="E140" s="529"/>
      <c r="F140" s="528"/>
      <c r="G140" s="518"/>
      <c r="H140" s="518"/>
      <c r="I140" s="389"/>
      <c r="J140" s="527"/>
      <c r="K140" s="529"/>
      <c r="L140" s="529"/>
      <c r="M140" s="529"/>
      <c r="N140" s="529"/>
      <c r="O140" s="528"/>
      <c r="P140" s="518"/>
      <c r="Q140" s="518"/>
    </row>
    <row r="141" spans="1:17" ht="15" hidden="1" customHeight="1" thickBot="1" x14ac:dyDescent="0.5">
      <c r="A141" s="527"/>
      <c r="B141" s="528"/>
      <c r="C141" s="528"/>
      <c r="D141" s="528"/>
      <c r="E141" s="528"/>
      <c r="F141" s="528"/>
      <c r="G141" s="518"/>
      <c r="H141" s="518"/>
      <c r="I141" s="389"/>
      <c r="J141" s="527"/>
      <c r="K141" s="528"/>
      <c r="L141" s="528"/>
      <c r="M141" s="528"/>
      <c r="N141" s="528"/>
      <c r="O141" s="528"/>
      <c r="P141" s="518"/>
      <c r="Q141" s="518"/>
    </row>
    <row r="142" spans="1:17" ht="15" hidden="1" customHeight="1" thickBot="1" x14ac:dyDescent="0.5">
      <c r="A142" s="527"/>
      <c r="B142" s="528"/>
      <c r="C142" s="528"/>
      <c r="D142" s="528"/>
      <c r="E142" s="528"/>
      <c r="F142" s="528"/>
      <c r="G142" s="518"/>
      <c r="H142" s="518"/>
      <c r="I142" s="389"/>
      <c r="J142" s="527"/>
      <c r="K142" s="528"/>
      <c r="L142" s="528"/>
      <c r="M142" s="528"/>
      <c r="N142" s="528"/>
      <c r="O142" s="528"/>
      <c r="P142" s="518"/>
      <c r="Q142" s="518"/>
    </row>
    <row r="143" spans="1:17" ht="15" hidden="1" customHeight="1" thickBot="1" x14ac:dyDescent="0.5">
      <c r="A143" s="527"/>
      <c r="B143" s="528"/>
      <c r="C143" s="528"/>
      <c r="D143" s="528"/>
      <c r="E143" s="528"/>
      <c r="F143" s="528"/>
      <c r="G143" s="518"/>
      <c r="H143" s="518"/>
      <c r="I143" s="389"/>
      <c r="J143" s="527"/>
      <c r="K143" s="528"/>
      <c r="L143" s="528"/>
      <c r="M143" s="528"/>
      <c r="N143" s="528"/>
      <c r="O143" s="528"/>
      <c r="P143" s="518"/>
      <c r="Q143" s="518"/>
    </row>
    <row r="144" spans="1:17" ht="15" hidden="1" customHeight="1" thickBot="1" x14ac:dyDescent="0.5">
      <c r="A144" s="527"/>
      <c r="B144" s="528"/>
      <c r="C144" s="528"/>
      <c r="D144" s="528"/>
      <c r="E144" s="528"/>
      <c r="F144" s="528"/>
      <c r="G144" s="518"/>
      <c r="H144" s="518"/>
      <c r="I144" s="389"/>
      <c r="J144" s="527"/>
      <c r="K144" s="528"/>
      <c r="L144" s="528"/>
      <c r="M144" s="528"/>
      <c r="N144" s="528"/>
      <c r="O144" s="528"/>
      <c r="P144" s="518"/>
      <c r="Q144" s="518"/>
    </row>
    <row r="145" spans="1:17" ht="13.5" thickTop="1" x14ac:dyDescent="0.4">
      <c r="A145" s="530" t="s">
        <v>479</v>
      </c>
      <c r="B145" s="531">
        <v>3618</v>
      </c>
      <c r="C145" s="531">
        <v>0</v>
      </c>
      <c r="D145" s="531">
        <v>0</v>
      </c>
      <c r="E145" s="531">
        <v>0</v>
      </c>
      <c r="F145" s="531">
        <v>3618</v>
      </c>
      <c r="G145" s="519"/>
      <c r="H145" s="519"/>
      <c r="I145" s="389"/>
      <c r="J145" s="530" t="s">
        <v>479</v>
      </c>
      <c r="K145" s="531">
        <v>3618</v>
      </c>
      <c r="L145" s="531">
        <v>0</v>
      </c>
      <c r="M145" s="531">
        <v>0</v>
      </c>
      <c r="N145" s="531">
        <v>0</v>
      </c>
      <c r="O145" s="531">
        <v>3618</v>
      </c>
      <c r="P145" s="519"/>
      <c r="Q145" s="519"/>
    </row>
    <row r="146" spans="1:17" ht="12.75" x14ac:dyDescent="0.35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389"/>
    </row>
    <row r="147" spans="1:17" ht="12.75" x14ac:dyDescent="0.35">
      <c r="A147" s="389"/>
      <c r="B147" s="389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389"/>
      <c r="Q147" s="389"/>
    </row>
    <row r="148" spans="1:17" ht="14.65" customHeight="1" x14ac:dyDescent="0.45">
      <c r="A148" s="747" t="s">
        <v>495</v>
      </c>
      <c r="B148" s="747"/>
      <c r="C148" s="747"/>
      <c r="D148" s="747"/>
      <c r="E148" s="747"/>
      <c r="F148" s="747"/>
      <c r="G148" s="747"/>
      <c r="H148" s="747"/>
      <c r="I148" s="389"/>
      <c r="J148" s="747" t="s">
        <v>495</v>
      </c>
      <c r="K148" s="747"/>
      <c r="L148" s="747"/>
      <c r="M148" s="747"/>
      <c r="N148" s="747"/>
      <c r="O148" s="747"/>
      <c r="P148" s="747"/>
      <c r="Q148" s="747"/>
    </row>
    <row r="149" spans="1:17" ht="14.65" thickBot="1" x14ac:dyDescent="0.5">
      <c r="A149" s="512" t="s">
        <v>474</v>
      </c>
      <c r="B149" s="513" t="s">
        <v>475</v>
      </c>
      <c r="C149" s="513" t="s">
        <v>476</v>
      </c>
      <c r="D149" s="513" t="s">
        <v>477</v>
      </c>
      <c r="E149" s="513" t="s">
        <v>478</v>
      </c>
      <c r="F149" s="513" t="s">
        <v>479</v>
      </c>
      <c r="G149" s="513" t="s">
        <v>480</v>
      </c>
      <c r="H149" s="513" t="s">
        <v>481</v>
      </c>
      <c r="I149" s="389"/>
      <c r="J149" s="512" t="s">
        <v>474</v>
      </c>
      <c r="K149" s="513" t="s">
        <v>475</v>
      </c>
      <c r="L149" s="513" t="s">
        <v>476</v>
      </c>
      <c r="M149" s="513" t="s">
        <v>477</v>
      </c>
      <c r="N149" s="513" t="s">
        <v>478</v>
      </c>
      <c r="O149" s="513" t="s">
        <v>479</v>
      </c>
      <c r="P149" s="513" t="s">
        <v>480</v>
      </c>
      <c r="Q149" s="513" t="s">
        <v>481</v>
      </c>
    </row>
    <row r="150" spans="1:17" ht="14.65" thickTop="1" x14ac:dyDescent="0.45">
      <c r="A150" s="527" t="s">
        <v>502</v>
      </c>
      <c r="B150" s="528">
        <v>0</v>
      </c>
      <c r="C150" s="528">
        <v>0</v>
      </c>
      <c r="D150" s="528">
        <v>0</v>
      </c>
      <c r="E150" s="528">
        <v>0</v>
      </c>
      <c r="F150" s="528">
        <v>0</v>
      </c>
      <c r="G150" s="518" t="s">
        <v>576</v>
      </c>
      <c r="H150" s="518" t="s">
        <v>577</v>
      </c>
      <c r="I150" s="389"/>
      <c r="J150" s="527" t="s">
        <v>502</v>
      </c>
      <c r="K150" s="528">
        <v>0</v>
      </c>
      <c r="L150" s="528">
        <v>0</v>
      </c>
      <c r="M150" s="528">
        <v>0</v>
      </c>
      <c r="N150" s="528">
        <v>0</v>
      </c>
      <c r="O150" s="528">
        <v>0</v>
      </c>
      <c r="P150" s="518" t="s">
        <v>576</v>
      </c>
      <c r="Q150" s="518" t="s">
        <v>577</v>
      </c>
    </row>
    <row r="151" spans="1:17" ht="14.65" thickBot="1" x14ac:dyDescent="0.5">
      <c r="A151" s="527" t="s">
        <v>503</v>
      </c>
      <c r="B151" s="528">
        <v>40699</v>
      </c>
      <c r="C151" s="528">
        <v>0</v>
      </c>
      <c r="D151" s="528">
        <v>0</v>
      </c>
      <c r="E151" s="528">
        <v>0</v>
      </c>
      <c r="F151" s="528">
        <v>40699</v>
      </c>
      <c r="G151" s="518" t="s">
        <v>576</v>
      </c>
      <c r="H151" s="518" t="s">
        <v>578</v>
      </c>
      <c r="I151" s="389"/>
      <c r="J151" s="527" t="s">
        <v>503</v>
      </c>
      <c r="K151" s="528">
        <v>40699</v>
      </c>
      <c r="L151" s="528">
        <v>0</v>
      </c>
      <c r="M151" s="528">
        <v>0</v>
      </c>
      <c r="N151" s="528">
        <v>0</v>
      </c>
      <c r="O151" s="528">
        <v>40699</v>
      </c>
      <c r="P151" s="518" t="s">
        <v>576</v>
      </c>
      <c r="Q151" s="518" t="s">
        <v>578</v>
      </c>
    </row>
    <row r="152" spans="1:17" ht="15" hidden="1" customHeight="1" thickBot="1" x14ac:dyDescent="0.5">
      <c r="A152" s="527"/>
      <c r="B152" s="528"/>
      <c r="C152" s="528"/>
      <c r="D152" s="528"/>
      <c r="E152" s="528"/>
      <c r="F152" s="528"/>
      <c r="G152" s="518"/>
      <c r="H152" s="518"/>
      <c r="I152" s="389"/>
      <c r="J152" s="527"/>
      <c r="K152" s="528"/>
      <c r="L152" s="528"/>
      <c r="M152" s="528"/>
      <c r="N152" s="528"/>
      <c r="O152" s="528"/>
      <c r="P152" s="518"/>
      <c r="Q152" s="518"/>
    </row>
    <row r="153" spans="1:17" ht="15" hidden="1" customHeight="1" thickBot="1" x14ac:dyDescent="0.5">
      <c r="A153" s="527"/>
      <c r="B153" s="528"/>
      <c r="C153" s="528"/>
      <c r="D153" s="528"/>
      <c r="E153" s="528"/>
      <c r="F153" s="528"/>
      <c r="G153" s="518"/>
      <c r="H153" s="518"/>
      <c r="I153" s="389"/>
      <c r="J153" s="527"/>
      <c r="K153" s="528"/>
      <c r="L153" s="528"/>
      <c r="M153" s="528"/>
      <c r="N153" s="528"/>
      <c r="O153" s="528"/>
      <c r="P153" s="518"/>
      <c r="Q153" s="518"/>
    </row>
    <row r="154" spans="1:17" ht="15" hidden="1" customHeight="1" thickBot="1" x14ac:dyDescent="0.5">
      <c r="A154" s="527"/>
      <c r="B154" s="528"/>
      <c r="C154" s="528"/>
      <c r="D154" s="528"/>
      <c r="E154" s="528"/>
      <c r="F154" s="528"/>
      <c r="G154" s="518"/>
      <c r="H154" s="518"/>
      <c r="I154" s="389"/>
      <c r="J154" s="527"/>
      <c r="K154" s="528"/>
      <c r="L154" s="528"/>
      <c r="M154" s="528"/>
      <c r="N154" s="528"/>
      <c r="O154" s="528"/>
      <c r="P154" s="518"/>
      <c r="Q154" s="518"/>
    </row>
    <row r="155" spans="1:17" ht="15" hidden="1" customHeight="1" thickBot="1" x14ac:dyDescent="0.5">
      <c r="A155" s="527"/>
      <c r="B155" s="528"/>
      <c r="C155" s="528"/>
      <c r="D155" s="528"/>
      <c r="E155" s="528"/>
      <c r="F155" s="528"/>
      <c r="G155" s="518"/>
      <c r="H155" s="518"/>
      <c r="I155" s="389"/>
      <c r="J155" s="527"/>
      <c r="K155" s="528"/>
      <c r="L155" s="528"/>
      <c r="M155" s="528"/>
      <c r="N155" s="528"/>
      <c r="O155" s="528"/>
      <c r="P155" s="518"/>
      <c r="Q155" s="518"/>
    </row>
    <row r="156" spans="1:17" ht="15" hidden="1" customHeight="1" thickBot="1" x14ac:dyDescent="0.5">
      <c r="A156" s="527"/>
      <c r="B156" s="528"/>
      <c r="C156" s="528"/>
      <c r="D156" s="528"/>
      <c r="E156" s="528"/>
      <c r="F156" s="528"/>
      <c r="G156" s="518"/>
      <c r="H156" s="518"/>
      <c r="I156" s="389"/>
      <c r="J156" s="527"/>
      <c r="K156" s="528"/>
      <c r="L156" s="528"/>
      <c r="M156" s="528"/>
      <c r="N156" s="528"/>
      <c r="O156" s="528"/>
      <c r="P156" s="518"/>
      <c r="Q156" s="518"/>
    </row>
    <row r="157" spans="1:17" ht="15" hidden="1" customHeight="1" thickBot="1" x14ac:dyDescent="0.5">
      <c r="A157" s="527"/>
      <c r="B157" s="528"/>
      <c r="C157" s="528"/>
      <c r="D157" s="528"/>
      <c r="E157" s="528"/>
      <c r="F157" s="528"/>
      <c r="G157" s="518"/>
      <c r="H157" s="518"/>
      <c r="I157" s="389"/>
      <c r="J157" s="527"/>
      <c r="K157" s="528"/>
      <c r="L157" s="528"/>
      <c r="M157" s="528"/>
      <c r="N157" s="528"/>
      <c r="O157" s="528"/>
      <c r="P157" s="518"/>
      <c r="Q157" s="518"/>
    </row>
    <row r="158" spans="1:17" ht="15" hidden="1" customHeight="1" thickBot="1" x14ac:dyDescent="0.5">
      <c r="A158" s="527"/>
      <c r="B158" s="528"/>
      <c r="C158" s="528"/>
      <c r="D158" s="528"/>
      <c r="E158" s="528"/>
      <c r="F158" s="528"/>
      <c r="G158" s="518"/>
      <c r="H158" s="518"/>
      <c r="I158" s="389"/>
      <c r="J158" s="527"/>
      <c r="K158" s="528"/>
      <c r="L158" s="528"/>
      <c r="M158" s="528"/>
      <c r="N158" s="528"/>
      <c r="O158" s="528"/>
      <c r="P158" s="518"/>
      <c r="Q158" s="518"/>
    </row>
    <row r="159" spans="1:17" ht="15" hidden="1" customHeight="1" thickBot="1" x14ac:dyDescent="0.5">
      <c r="A159" s="527"/>
      <c r="B159" s="528"/>
      <c r="C159" s="528"/>
      <c r="D159" s="528"/>
      <c r="E159" s="528"/>
      <c r="F159" s="528"/>
      <c r="G159" s="518"/>
      <c r="H159" s="518"/>
      <c r="I159" s="389"/>
      <c r="J159" s="527"/>
      <c r="K159" s="528"/>
      <c r="L159" s="528"/>
      <c r="M159" s="528"/>
      <c r="N159" s="528"/>
      <c r="O159" s="528"/>
      <c r="P159" s="518"/>
      <c r="Q159" s="518"/>
    </row>
    <row r="160" spans="1:17" ht="15" hidden="1" customHeight="1" thickBot="1" x14ac:dyDescent="0.5">
      <c r="A160" s="527"/>
      <c r="B160" s="528"/>
      <c r="C160" s="528"/>
      <c r="D160" s="528"/>
      <c r="E160" s="528"/>
      <c r="F160" s="528"/>
      <c r="G160" s="518"/>
      <c r="H160" s="518"/>
      <c r="I160" s="389"/>
      <c r="J160" s="527"/>
      <c r="K160" s="528"/>
      <c r="L160" s="528"/>
      <c r="M160" s="528"/>
      <c r="N160" s="528"/>
      <c r="O160" s="528"/>
      <c r="P160" s="518"/>
      <c r="Q160" s="518"/>
    </row>
    <row r="161" spans="1:17" ht="13.5" thickTop="1" x14ac:dyDescent="0.4">
      <c r="A161" s="530" t="s">
        <v>479</v>
      </c>
      <c r="B161" s="531">
        <v>40699</v>
      </c>
      <c r="C161" s="531">
        <v>0</v>
      </c>
      <c r="D161" s="531">
        <v>0</v>
      </c>
      <c r="E161" s="531">
        <v>0</v>
      </c>
      <c r="F161" s="531">
        <v>40699</v>
      </c>
      <c r="G161" s="519"/>
      <c r="H161" s="519"/>
      <c r="I161" s="389"/>
      <c r="J161" s="530" t="s">
        <v>479</v>
      </c>
      <c r="K161" s="531">
        <v>40699</v>
      </c>
      <c r="L161" s="531">
        <v>0</v>
      </c>
      <c r="M161" s="531">
        <v>0</v>
      </c>
      <c r="N161" s="531">
        <v>0</v>
      </c>
      <c r="O161" s="531">
        <v>40699</v>
      </c>
      <c r="P161" s="519"/>
      <c r="Q161" s="519"/>
    </row>
    <row r="162" spans="1:17" ht="12.75" x14ac:dyDescent="0.35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  <c r="Q162" s="389"/>
    </row>
    <row r="163" spans="1:17" ht="12.75" x14ac:dyDescent="0.35">
      <c r="A163" s="389"/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389"/>
    </row>
    <row r="164" spans="1:17" ht="14.65" customHeight="1" x14ac:dyDescent="0.45">
      <c r="A164" s="747" t="s">
        <v>496</v>
      </c>
      <c r="B164" s="747"/>
      <c r="C164" s="747"/>
      <c r="D164" s="747"/>
      <c r="E164" s="747"/>
      <c r="F164" s="747"/>
      <c r="G164" s="747"/>
      <c r="H164" s="747"/>
      <c r="I164" s="389"/>
      <c r="J164" s="747" t="s">
        <v>496</v>
      </c>
      <c r="K164" s="747"/>
      <c r="L164" s="747"/>
      <c r="M164" s="747"/>
      <c r="N164" s="747"/>
      <c r="O164" s="747"/>
      <c r="P164" s="747"/>
      <c r="Q164" s="747"/>
    </row>
    <row r="165" spans="1:17" ht="14.65" thickBot="1" x14ac:dyDescent="0.5">
      <c r="A165" s="512" t="s">
        <v>474</v>
      </c>
      <c r="B165" s="513" t="s">
        <v>475</v>
      </c>
      <c r="C165" s="513" t="s">
        <v>476</v>
      </c>
      <c r="D165" s="513" t="s">
        <v>477</v>
      </c>
      <c r="E165" s="513" t="s">
        <v>478</v>
      </c>
      <c r="F165" s="513" t="s">
        <v>479</v>
      </c>
      <c r="G165" s="513" t="s">
        <v>480</v>
      </c>
      <c r="H165" s="513" t="s">
        <v>481</v>
      </c>
      <c r="I165" s="389"/>
      <c r="J165" s="512" t="s">
        <v>474</v>
      </c>
      <c r="K165" s="513" t="s">
        <v>475</v>
      </c>
      <c r="L165" s="513" t="s">
        <v>476</v>
      </c>
      <c r="M165" s="513" t="s">
        <v>477</v>
      </c>
      <c r="N165" s="513" t="s">
        <v>478</v>
      </c>
      <c r="O165" s="513" t="s">
        <v>479</v>
      </c>
      <c r="P165" s="513" t="s">
        <v>480</v>
      </c>
      <c r="Q165" s="513" t="s">
        <v>481</v>
      </c>
    </row>
    <row r="166" spans="1:17" ht="14.65" thickTop="1" x14ac:dyDescent="0.45">
      <c r="A166" s="527" t="s">
        <v>502</v>
      </c>
      <c r="B166" s="528">
        <v>0</v>
      </c>
      <c r="C166" s="528">
        <v>0</v>
      </c>
      <c r="D166" s="528">
        <v>0</v>
      </c>
      <c r="E166" s="528">
        <v>0</v>
      </c>
      <c r="F166" s="528">
        <v>0</v>
      </c>
      <c r="G166" s="518" t="s">
        <v>576</v>
      </c>
      <c r="H166" s="518" t="s">
        <v>577</v>
      </c>
      <c r="I166" s="389"/>
      <c r="J166" s="527" t="s">
        <v>502</v>
      </c>
      <c r="K166" s="528">
        <v>0</v>
      </c>
      <c r="L166" s="528">
        <v>0</v>
      </c>
      <c r="M166" s="528">
        <v>0</v>
      </c>
      <c r="N166" s="528">
        <v>0</v>
      </c>
      <c r="O166" s="528">
        <v>0</v>
      </c>
      <c r="P166" s="518" t="s">
        <v>576</v>
      </c>
      <c r="Q166" s="518" t="s">
        <v>577</v>
      </c>
    </row>
    <row r="167" spans="1:17" ht="14.65" thickBot="1" x14ac:dyDescent="0.5">
      <c r="A167" s="527" t="s">
        <v>503</v>
      </c>
      <c r="B167" s="528">
        <v>99400</v>
      </c>
      <c r="C167" s="528">
        <v>0</v>
      </c>
      <c r="D167" s="528">
        <v>0</v>
      </c>
      <c r="E167" s="528">
        <v>0</v>
      </c>
      <c r="F167" s="528">
        <v>99400</v>
      </c>
      <c r="G167" s="518" t="s">
        <v>576</v>
      </c>
      <c r="H167" s="518" t="s">
        <v>578</v>
      </c>
      <c r="I167" s="389"/>
      <c r="J167" s="527" t="s">
        <v>503</v>
      </c>
      <c r="K167" s="528">
        <v>99400</v>
      </c>
      <c r="L167" s="528">
        <v>0</v>
      </c>
      <c r="M167" s="528">
        <v>0</v>
      </c>
      <c r="N167" s="528">
        <v>0</v>
      </c>
      <c r="O167" s="528">
        <v>99400</v>
      </c>
      <c r="P167" s="518" t="s">
        <v>576</v>
      </c>
      <c r="Q167" s="518" t="s">
        <v>578</v>
      </c>
    </row>
    <row r="168" spans="1:17" ht="15" hidden="1" customHeight="1" thickBot="1" x14ac:dyDescent="0.5">
      <c r="A168" s="527"/>
      <c r="B168" s="528"/>
      <c r="C168" s="528"/>
      <c r="D168" s="528"/>
      <c r="E168" s="528"/>
      <c r="F168" s="528"/>
      <c r="G168" s="518"/>
      <c r="H168" s="518"/>
      <c r="I168" s="389"/>
      <c r="J168" s="527"/>
      <c r="K168" s="528"/>
      <c r="L168" s="528"/>
      <c r="M168" s="528"/>
      <c r="N168" s="528"/>
      <c r="O168" s="528"/>
      <c r="P168" s="518"/>
      <c r="Q168" s="518"/>
    </row>
    <row r="169" spans="1:17" ht="15" hidden="1" customHeight="1" thickBot="1" x14ac:dyDescent="0.5">
      <c r="A169" s="527"/>
      <c r="B169" s="528"/>
      <c r="C169" s="528"/>
      <c r="D169" s="528"/>
      <c r="E169" s="528"/>
      <c r="F169" s="528"/>
      <c r="G169" s="518"/>
      <c r="H169" s="518"/>
      <c r="I169" s="389"/>
      <c r="J169" s="527"/>
      <c r="K169" s="528"/>
      <c r="L169" s="528"/>
      <c r="M169" s="528"/>
      <c r="N169" s="528"/>
      <c r="O169" s="528"/>
      <c r="P169" s="518"/>
      <c r="Q169" s="518"/>
    </row>
    <row r="170" spans="1:17" ht="15" hidden="1" customHeight="1" thickBot="1" x14ac:dyDescent="0.5">
      <c r="A170" s="527"/>
      <c r="B170" s="528"/>
      <c r="C170" s="528"/>
      <c r="D170" s="528"/>
      <c r="E170" s="528"/>
      <c r="F170" s="528"/>
      <c r="G170" s="518"/>
      <c r="H170" s="518"/>
      <c r="I170" s="389"/>
      <c r="J170" s="527"/>
      <c r="K170" s="528"/>
      <c r="L170" s="528"/>
      <c r="M170" s="528"/>
      <c r="N170" s="528"/>
      <c r="O170" s="528"/>
      <c r="P170" s="518"/>
      <c r="Q170" s="518"/>
    </row>
    <row r="171" spans="1:17" ht="15" hidden="1" customHeight="1" thickBot="1" x14ac:dyDescent="0.5">
      <c r="A171" s="527"/>
      <c r="B171" s="528"/>
      <c r="C171" s="528"/>
      <c r="D171" s="528"/>
      <c r="E171" s="528"/>
      <c r="F171" s="528"/>
      <c r="G171" s="518"/>
      <c r="H171" s="518"/>
      <c r="I171" s="389"/>
      <c r="J171" s="527"/>
      <c r="K171" s="528"/>
      <c r="L171" s="528"/>
      <c r="M171" s="528"/>
      <c r="N171" s="528"/>
      <c r="O171" s="528"/>
      <c r="P171" s="518"/>
      <c r="Q171" s="518"/>
    </row>
    <row r="172" spans="1:17" ht="15" hidden="1" customHeight="1" thickBot="1" x14ac:dyDescent="0.5">
      <c r="A172" s="527"/>
      <c r="B172" s="528"/>
      <c r="C172" s="528"/>
      <c r="D172" s="528"/>
      <c r="E172" s="528"/>
      <c r="F172" s="528"/>
      <c r="G172" s="518"/>
      <c r="H172" s="518"/>
      <c r="I172" s="389"/>
      <c r="J172" s="527"/>
      <c r="K172" s="528"/>
      <c r="L172" s="528"/>
      <c r="M172" s="528"/>
      <c r="N172" s="528"/>
      <c r="O172" s="528"/>
      <c r="P172" s="518"/>
      <c r="Q172" s="518"/>
    </row>
    <row r="173" spans="1:17" ht="15" hidden="1" customHeight="1" thickBot="1" x14ac:dyDescent="0.5">
      <c r="A173" s="527"/>
      <c r="B173" s="528"/>
      <c r="C173" s="528"/>
      <c r="D173" s="528"/>
      <c r="E173" s="528"/>
      <c r="F173" s="528"/>
      <c r="G173" s="518"/>
      <c r="H173" s="518"/>
      <c r="I173" s="389"/>
      <c r="J173" s="527"/>
      <c r="K173" s="528"/>
      <c r="L173" s="528"/>
      <c r="M173" s="528"/>
      <c r="N173" s="528"/>
      <c r="O173" s="528"/>
      <c r="P173" s="518"/>
      <c r="Q173" s="518"/>
    </row>
    <row r="174" spans="1:17" ht="15" hidden="1" customHeight="1" thickBot="1" x14ac:dyDescent="0.5">
      <c r="A174" s="527"/>
      <c r="B174" s="528"/>
      <c r="C174" s="528"/>
      <c r="D174" s="528"/>
      <c r="E174" s="528"/>
      <c r="F174" s="528"/>
      <c r="G174" s="518"/>
      <c r="H174" s="518"/>
      <c r="I174" s="389"/>
      <c r="J174" s="527"/>
      <c r="K174" s="528"/>
      <c r="L174" s="528"/>
      <c r="M174" s="528"/>
      <c r="N174" s="528"/>
      <c r="O174" s="528"/>
      <c r="P174" s="518"/>
      <c r="Q174" s="518"/>
    </row>
    <row r="175" spans="1:17" ht="15" hidden="1" customHeight="1" thickBot="1" x14ac:dyDescent="0.5">
      <c r="A175" s="527"/>
      <c r="B175" s="528"/>
      <c r="C175" s="528"/>
      <c r="D175" s="528"/>
      <c r="E175" s="528"/>
      <c r="F175" s="528"/>
      <c r="G175" s="518"/>
      <c r="H175" s="518"/>
      <c r="I175" s="389"/>
      <c r="J175" s="527"/>
      <c r="K175" s="528"/>
      <c r="L175" s="528"/>
      <c r="M175" s="528"/>
      <c r="N175" s="528"/>
      <c r="O175" s="528"/>
      <c r="P175" s="518"/>
      <c r="Q175" s="518"/>
    </row>
    <row r="176" spans="1:17" ht="15" hidden="1" customHeight="1" thickBot="1" x14ac:dyDescent="0.5">
      <c r="A176" s="527"/>
      <c r="B176" s="528"/>
      <c r="C176" s="528"/>
      <c r="D176" s="528"/>
      <c r="E176" s="528"/>
      <c r="F176" s="528"/>
      <c r="G176" s="518"/>
      <c r="H176" s="518"/>
      <c r="I176" s="389"/>
      <c r="J176" s="527"/>
      <c r="K176" s="528"/>
      <c r="L176" s="528"/>
      <c r="M176" s="528"/>
      <c r="N176" s="528"/>
      <c r="O176" s="528"/>
      <c r="P176" s="518"/>
      <c r="Q176" s="518"/>
    </row>
    <row r="177" spans="1:17" ht="13.5" thickTop="1" x14ac:dyDescent="0.4">
      <c r="A177" s="535" t="s">
        <v>479</v>
      </c>
      <c r="B177" s="534">
        <v>99400</v>
      </c>
      <c r="C177" s="534">
        <v>0</v>
      </c>
      <c r="D177" s="534">
        <v>0</v>
      </c>
      <c r="E177" s="534">
        <v>0</v>
      </c>
      <c r="F177" s="534">
        <v>99400</v>
      </c>
      <c r="G177" s="520"/>
      <c r="H177" s="520"/>
      <c r="I177" s="521"/>
      <c r="J177" s="535" t="s">
        <v>479</v>
      </c>
      <c r="K177" s="534">
        <v>99400</v>
      </c>
      <c r="L177" s="534">
        <v>0</v>
      </c>
      <c r="M177" s="534">
        <v>0</v>
      </c>
      <c r="N177" s="534">
        <v>0</v>
      </c>
      <c r="O177" s="534">
        <v>99400</v>
      </c>
      <c r="P177" s="520"/>
      <c r="Q177" s="520"/>
    </row>
    <row r="178" spans="1:17" ht="12.75" x14ac:dyDescent="0.35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</row>
    <row r="179" spans="1:17" ht="12.75" x14ac:dyDescent="0.35">
      <c r="A179" s="389"/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</row>
    <row r="180" spans="1:17" ht="14.65" customHeight="1" x14ac:dyDescent="0.45">
      <c r="A180" s="747" t="s">
        <v>497</v>
      </c>
      <c r="B180" s="747"/>
      <c r="C180" s="747"/>
      <c r="D180" s="747"/>
      <c r="E180" s="747"/>
      <c r="F180" s="747"/>
      <c r="G180" s="747"/>
      <c r="H180" s="747"/>
      <c r="I180" s="389"/>
      <c r="J180" s="747" t="s">
        <v>497</v>
      </c>
      <c r="K180" s="747"/>
      <c r="L180" s="747"/>
      <c r="M180" s="747"/>
      <c r="N180" s="747"/>
      <c r="O180" s="747"/>
      <c r="P180" s="747"/>
      <c r="Q180" s="747"/>
    </row>
    <row r="181" spans="1:17" ht="14.65" thickBot="1" x14ac:dyDescent="0.5">
      <c r="A181" s="512" t="s">
        <v>474</v>
      </c>
      <c r="B181" s="513" t="s">
        <v>475</v>
      </c>
      <c r="C181" s="513" t="s">
        <v>476</v>
      </c>
      <c r="D181" s="513" t="s">
        <v>477</v>
      </c>
      <c r="E181" s="513" t="s">
        <v>478</v>
      </c>
      <c r="F181" s="513" t="s">
        <v>479</v>
      </c>
      <c r="G181" s="513" t="s">
        <v>480</v>
      </c>
      <c r="H181" s="513" t="s">
        <v>481</v>
      </c>
      <c r="I181" s="389"/>
      <c r="J181" s="512" t="s">
        <v>474</v>
      </c>
      <c r="K181" s="513" t="s">
        <v>475</v>
      </c>
      <c r="L181" s="513" t="s">
        <v>476</v>
      </c>
      <c r="M181" s="513" t="s">
        <v>477</v>
      </c>
      <c r="N181" s="513" t="s">
        <v>478</v>
      </c>
      <c r="O181" s="513" t="s">
        <v>479</v>
      </c>
      <c r="P181" s="513" t="s">
        <v>480</v>
      </c>
      <c r="Q181" s="513" t="s">
        <v>481</v>
      </c>
    </row>
    <row r="182" spans="1:17" ht="14.65" thickTop="1" x14ac:dyDescent="0.45">
      <c r="A182" s="527" t="s">
        <v>502</v>
      </c>
      <c r="B182" s="528">
        <v>0</v>
      </c>
      <c r="C182" s="528">
        <v>0</v>
      </c>
      <c r="D182" s="528">
        <v>0</v>
      </c>
      <c r="E182" s="528">
        <v>0</v>
      </c>
      <c r="F182" s="528">
        <v>0</v>
      </c>
      <c r="G182" s="518" t="s">
        <v>576</v>
      </c>
      <c r="H182" s="518" t="s">
        <v>577</v>
      </c>
      <c r="I182" s="389"/>
      <c r="J182" s="527" t="s">
        <v>502</v>
      </c>
      <c r="K182" s="528">
        <v>0</v>
      </c>
      <c r="L182" s="528">
        <v>0</v>
      </c>
      <c r="M182" s="528">
        <v>0</v>
      </c>
      <c r="N182" s="528">
        <v>0</v>
      </c>
      <c r="O182" s="528">
        <v>0</v>
      </c>
      <c r="P182" s="518" t="s">
        <v>576</v>
      </c>
      <c r="Q182" s="518" t="s">
        <v>577</v>
      </c>
    </row>
    <row r="183" spans="1:17" ht="14.65" thickBot="1" x14ac:dyDescent="0.5">
      <c r="A183" s="527" t="s">
        <v>503</v>
      </c>
      <c r="B183" s="528">
        <v>24820</v>
      </c>
      <c r="C183" s="528">
        <v>0</v>
      </c>
      <c r="D183" s="528">
        <v>0</v>
      </c>
      <c r="E183" s="528">
        <v>0</v>
      </c>
      <c r="F183" s="528">
        <v>24820</v>
      </c>
      <c r="G183" s="518" t="s">
        <v>576</v>
      </c>
      <c r="H183" s="518" t="s">
        <v>578</v>
      </c>
      <c r="I183" s="389"/>
      <c r="J183" s="527" t="s">
        <v>503</v>
      </c>
      <c r="K183" s="528">
        <v>24820</v>
      </c>
      <c r="L183" s="528">
        <v>0</v>
      </c>
      <c r="M183" s="528">
        <v>0</v>
      </c>
      <c r="N183" s="528">
        <v>0</v>
      </c>
      <c r="O183" s="528">
        <v>24820</v>
      </c>
      <c r="P183" s="518" t="s">
        <v>576</v>
      </c>
      <c r="Q183" s="518" t="s">
        <v>578</v>
      </c>
    </row>
    <row r="184" spans="1:17" ht="15" hidden="1" customHeight="1" thickBot="1" x14ac:dyDescent="0.5">
      <c r="A184" s="527"/>
      <c r="B184" s="528"/>
      <c r="C184" s="528"/>
      <c r="D184" s="528"/>
      <c r="E184" s="528"/>
      <c r="F184" s="528"/>
      <c r="G184" s="518"/>
      <c r="H184" s="518"/>
      <c r="I184" s="389"/>
      <c r="J184" s="527"/>
      <c r="K184" s="528"/>
      <c r="L184" s="528"/>
      <c r="M184" s="528"/>
      <c r="N184" s="528"/>
      <c r="O184" s="528"/>
      <c r="P184" s="518"/>
      <c r="Q184" s="518"/>
    </row>
    <row r="185" spans="1:17" ht="15" hidden="1" customHeight="1" thickBot="1" x14ac:dyDescent="0.5">
      <c r="A185" s="527"/>
      <c r="B185" s="528"/>
      <c r="C185" s="528"/>
      <c r="D185" s="528"/>
      <c r="E185" s="528"/>
      <c r="F185" s="528"/>
      <c r="G185" s="518"/>
      <c r="H185" s="518"/>
      <c r="I185" s="389"/>
      <c r="J185" s="527"/>
      <c r="K185" s="528"/>
      <c r="L185" s="528"/>
      <c r="M185" s="528"/>
      <c r="N185" s="528"/>
      <c r="O185" s="528"/>
      <c r="P185" s="518"/>
      <c r="Q185" s="518"/>
    </row>
    <row r="186" spans="1:17" ht="15" hidden="1" customHeight="1" thickBot="1" x14ac:dyDescent="0.5">
      <c r="A186" s="527"/>
      <c r="B186" s="528"/>
      <c r="C186" s="528"/>
      <c r="D186" s="528"/>
      <c r="E186" s="528"/>
      <c r="F186" s="528"/>
      <c r="G186" s="518"/>
      <c r="H186" s="518"/>
      <c r="I186" s="389"/>
      <c r="J186" s="527"/>
      <c r="K186" s="528"/>
      <c r="L186" s="528"/>
      <c r="M186" s="528"/>
      <c r="N186" s="528"/>
      <c r="O186" s="528"/>
      <c r="P186" s="518"/>
      <c r="Q186" s="518"/>
    </row>
    <row r="187" spans="1:17" ht="15" hidden="1" customHeight="1" thickBot="1" x14ac:dyDescent="0.5">
      <c r="A187" s="527"/>
      <c r="B187" s="528"/>
      <c r="C187" s="528"/>
      <c r="D187" s="528"/>
      <c r="E187" s="528"/>
      <c r="F187" s="528"/>
      <c r="G187" s="518"/>
      <c r="H187" s="518"/>
      <c r="I187" s="389"/>
      <c r="J187" s="527"/>
      <c r="K187" s="528"/>
      <c r="L187" s="528"/>
      <c r="M187" s="528"/>
      <c r="N187" s="528"/>
      <c r="O187" s="528"/>
      <c r="P187" s="518"/>
      <c r="Q187" s="518"/>
    </row>
    <row r="188" spans="1:17" ht="15" hidden="1" customHeight="1" thickBot="1" x14ac:dyDescent="0.5">
      <c r="A188" s="527"/>
      <c r="B188" s="528"/>
      <c r="C188" s="528"/>
      <c r="D188" s="528"/>
      <c r="E188" s="528"/>
      <c r="F188" s="528"/>
      <c r="G188" s="518"/>
      <c r="H188" s="518"/>
      <c r="I188" s="389"/>
      <c r="J188" s="527"/>
      <c r="K188" s="528"/>
      <c r="L188" s="528"/>
      <c r="M188" s="528"/>
      <c r="N188" s="528"/>
      <c r="O188" s="528"/>
      <c r="P188" s="518"/>
      <c r="Q188" s="518"/>
    </row>
    <row r="189" spans="1:17" ht="15" hidden="1" customHeight="1" thickBot="1" x14ac:dyDescent="0.5">
      <c r="A189" s="527"/>
      <c r="B189" s="528"/>
      <c r="C189" s="528"/>
      <c r="D189" s="528"/>
      <c r="E189" s="528"/>
      <c r="F189" s="528"/>
      <c r="G189" s="518"/>
      <c r="H189" s="518"/>
      <c r="I189" s="389"/>
      <c r="J189" s="527"/>
      <c r="K189" s="528"/>
      <c r="L189" s="528"/>
      <c r="M189" s="528"/>
      <c r="N189" s="528"/>
      <c r="O189" s="528"/>
      <c r="P189" s="518"/>
      <c r="Q189" s="518"/>
    </row>
    <row r="190" spans="1:17" ht="15" hidden="1" customHeight="1" thickBot="1" x14ac:dyDescent="0.5">
      <c r="A190" s="527"/>
      <c r="B190" s="528"/>
      <c r="C190" s="528"/>
      <c r="D190" s="528"/>
      <c r="E190" s="528"/>
      <c r="F190" s="528"/>
      <c r="G190" s="518"/>
      <c r="H190" s="518"/>
      <c r="I190" s="389"/>
      <c r="J190" s="527"/>
      <c r="K190" s="528"/>
      <c r="L190" s="528"/>
      <c r="M190" s="528"/>
      <c r="N190" s="528"/>
      <c r="O190" s="528"/>
      <c r="P190" s="518"/>
      <c r="Q190" s="518"/>
    </row>
    <row r="191" spans="1:17" ht="15" hidden="1" customHeight="1" thickBot="1" x14ac:dyDescent="0.5">
      <c r="A191" s="527"/>
      <c r="B191" s="528"/>
      <c r="C191" s="528"/>
      <c r="D191" s="528"/>
      <c r="E191" s="528"/>
      <c r="F191" s="528"/>
      <c r="G191" s="518"/>
      <c r="H191" s="518"/>
      <c r="I191" s="389"/>
      <c r="J191" s="527"/>
      <c r="K191" s="528"/>
      <c r="L191" s="528"/>
      <c r="M191" s="528"/>
      <c r="N191" s="528"/>
      <c r="O191" s="528"/>
      <c r="P191" s="518"/>
      <c r="Q191" s="518"/>
    </row>
    <row r="192" spans="1:17" ht="15" hidden="1" customHeight="1" thickBot="1" x14ac:dyDescent="0.5">
      <c r="A192" s="527"/>
      <c r="B192" s="528"/>
      <c r="C192" s="528"/>
      <c r="D192" s="528"/>
      <c r="E192" s="528"/>
      <c r="F192" s="528"/>
      <c r="G192" s="518"/>
      <c r="H192" s="518"/>
      <c r="I192" s="389"/>
      <c r="J192" s="527"/>
      <c r="K192" s="528"/>
      <c r="L192" s="528"/>
      <c r="M192" s="528"/>
      <c r="N192" s="528"/>
      <c r="O192" s="528"/>
      <c r="P192" s="518"/>
      <c r="Q192" s="518"/>
    </row>
    <row r="193" spans="1:17" ht="13.5" thickTop="1" x14ac:dyDescent="0.4">
      <c r="A193" s="530" t="s">
        <v>479</v>
      </c>
      <c r="B193" s="531">
        <v>24820</v>
      </c>
      <c r="C193" s="531">
        <v>0</v>
      </c>
      <c r="D193" s="531">
        <v>0</v>
      </c>
      <c r="E193" s="531">
        <v>0</v>
      </c>
      <c r="F193" s="531">
        <v>24820</v>
      </c>
      <c r="G193" s="519"/>
      <c r="H193" s="519"/>
      <c r="I193" s="389"/>
      <c r="J193" s="530" t="s">
        <v>479</v>
      </c>
      <c r="K193" s="531">
        <v>24820</v>
      </c>
      <c r="L193" s="531">
        <v>0</v>
      </c>
      <c r="M193" s="531">
        <v>0</v>
      </c>
      <c r="N193" s="531">
        <v>0</v>
      </c>
      <c r="O193" s="531">
        <v>24820</v>
      </c>
      <c r="P193" s="519"/>
      <c r="Q193" s="519"/>
    </row>
    <row r="194" spans="1:17" ht="12.75" x14ac:dyDescent="0.35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  <c r="Q194" s="389"/>
    </row>
    <row r="195" spans="1:17" ht="13.15" thickBot="1" x14ac:dyDescent="0.4">
      <c r="A195" s="389"/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389"/>
    </row>
    <row r="196" spans="1:17" s="514" customFormat="1" ht="14.65" thickTop="1" x14ac:dyDescent="0.45">
      <c r="A196" s="536" t="s">
        <v>498</v>
      </c>
      <c r="B196" s="537">
        <v>2379969</v>
      </c>
      <c r="C196" s="537">
        <v>0</v>
      </c>
      <c r="D196" s="537">
        <v>0</v>
      </c>
      <c r="E196" s="537">
        <v>0</v>
      </c>
      <c r="F196" s="537">
        <v>2379969</v>
      </c>
      <c r="G196" s="522"/>
      <c r="H196" s="522"/>
      <c r="I196" s="522"/>
      <c r="J196" s="522"/>
      <c r="K196" s="537">
        <v>2379670</v>
      </c>
      <c r="L196" s="537">
        <v>0</v>
      </c>
      <c r="M196" s="537">
        <v>0</v>
      </c>
      <c r="N196" s="537">
        <v>0</v>
      </c>
      <c r="O196" s="537">
        <v>2379670</v>
      </c>
      <c r="P196" s="522"/>
      <c r="Q196" s="522"/>
    </row>
    <row r="197" spans="1:17" ht="14.65" thickBot="1" x14ac:dyDescent="0.5">
      <c r="A197" s="389"/>
      <c r="B197" s="389"/>
      <c r="C197" s="389"/>
      <c r="D197" s="389"/>
      <c r="E197" s="389"/>
      <c r="F197" s="523">
        <v>-99400</v>
      </c>
      <c r="G197" s="524"/>
      <c r="H197" s="524"/>
      <c r="I197" s="524"/>
      <c r="J197" s="524"/>
      <c r="K197" s="524"/>
      <c r="L197" s="524"/>
      <c r="M197" s="524"/>
      <c r="N197" s="524"/>
      <c r="O197" s="523">
        <v>-99400</v>
      </c>
      <c r="P197" s="389"/>
      <c r="Q197" s="389"/>
    </row>
    <row r="198" spans="1:17" ht="14.65" thickTop="1" x14ac:dyDescent="0.45">
      <c r="A198" s="389"/>
      <c r="B198" s="389"/>
      <c r="C198" s="389"/>
      <c r="D198" s="389"/>
      <c r="E198" s="389"/>
      <c r="F198" s="537">
        <v>2280569</v>
      </c>
      <c r="G198" s="389"/>
      <c r="H198" s="389"/>
      <c r="I198" s="389"/>
      <c r="J198" s="389"/>
      <c r="K198" s="389"/>
      <c r="L198" s="389"/>
      <c r="M198" s="389"/>
      <c r="N198" s="389"/>
      <c r="O198" s="537">
        <v>2280270</v>
      </c>
      <c r="P198" s="389"/>
      <c r="Q198" s="389"/>
    </row>
  </sheetData>
  <mergeCells count="25">
    <mergeCell ref="A148:H148"/>
    <mergeCell ref="J148:Q148"/>
    <mergeCell ref="A164:H164"/>
    <mergeCell ref="J164:Q164"/>
    <mergeCell ref="A180:H180"/>
    <mergeCell ref="J180:Q180"/>
    <mergeCell ref="A100:H100"/>
    <mergeCell ref="J100:Q100"/>
    <mergeCell ref="A116:H116"/>
    <mergeCell ref="J116:Q116"/>
    <mergeCell ref="A132:H132"/>
    <mergeCell ref="J132:Q132"/>
    <mergeCell ref="A52:H52"/>
    <mergeCell ref="J52:Q52"/>
    <mergeCell ref="A68:H68"/>
    <mergeCell ref="J68:Q68"/>
    <mergeCell ref="A84:H84"/>
    <mergeCell ref="J84:Q84"/>
    <mergeCell ref="A36:H36"/>
    <mergeCell ref="J36:Q36"/>
    <mergeCell ref="A1:Q1"/>
    <mergeCell ref="A4:H4"/>
    <mergeCell ref="J4:Q4"/>
    <mergeCell ref="A20:H20"/>
    <mergeCell ref="J20:Q20"/>
  </mergeCells>
  <pageMargins left="0.5" right="0.5" top="0.5" bottom="0.5" header="0.3" footer="0.3"/>
  <pageSetup scale="73" fitToHeight="0" orientation="landscape" r:id="rId1"/>
  <headerFoot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ECFA8-CFBA-4D86-A24C-46C7D82AA7AE}">
  <sheetPr>
    <tabColor theme="9" tint="-0.249977111117893"/>
    <pageSetUpPr fitToPage="1"/>
  </sheetPr>
  <dimension ref="A1:Q198"/>
  <sheetViews>
    <sheetView topLeftCell="A23" workbookViewId="0">
      <selection activeCell="T44" sqref="T44"/>
    </sheetView>
  </sheetViews>
  <sheetFormatPr defaultColWidth="9.265625" defaultRowHeight="12.4" x14ac:dyDescent="0.35"/>
  <cols>
    <col min="1" max="1" width="8.53125" style="511" bestFit="1" customWidth="1"/>
    <col min="2" max="2" width="12.33203125" style="511" bestFit="1" customWidth="1"/>
    <col min="3" max="5" width="6.6640625" style="511" bestFit="1" customWidth="1"/>
    <col min="6" max="6" width="12.33203125" style="511" bestFit="1" customWidth="1"/>
    <col min="7" max="7" width="13.73046875" style="511" bestFit="1" customWidth="1"/>
    <col min="8" max="8" width="25.53125" style="511" bestFit="1" customWidth="1"/>
    <col min="9" max="9" width="2.86328125" style="511" customWidth="1"/>
    <col min="10" max="10" width="8.53125" style="511" bestFit="1" customWidth="1"/>
    <col min="11" max="11" width="12.33203125" style="511" bestFit="1" customWidth="1"/>
    <col min="12" max="14" width="6.6640625" style="511" bestFit="1" customWidth="1"/>
    <col min="15" max="15" width="12.33203125" style="511" bestFit="1" customWidth="1"/>
    <col min="16" max="16" width="13.73046875" style="511" bestFit="1" customWidth="1"/>
    <col min="17" max="17" width="25.53125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15" t="s">
        <v>511</v>
      </c>
      <c r="K2" s="509"/>
      <c r="L2" s="509"/>
      <c r="M2" s="509"/>
      <c r="N2" s="509"/>
      <c r="O2" s="509"/>
    </row>
    <row r="3" spans="1:17" ht="13.15" x14ac:dyDescent="0.4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7" ht="14.65" customHeight="1" x14ac:dyDescent="0.45">
      <c r="A4" s="750" t="s">
        <v>473</v>
      </c>
      <c r="B4" s="750"/>
      <c r="C4" s="750"/>
      <c r="D4" s="750"/>
      <c r="E4" s="750"/>
      <c r="F4" s="750"/>
      <c r="G4" s="750"/>
      <c r="H4" s="750"/>
      <c r="I4" s="526"/>
      <c r="J4" s="750" t="s">
        <v>473</v>
      </c>
      <c r="K4" s="750"/>
      <c r="L4" s="750"/>
      <c r="M4" s="750"/>
      <c r="N4" s="750"/>
      <c r="O4" s="750"/>
      <c r="P4" s="750"/>
      <c r="Q4" s="750"/>
    </row>
    <row r="5" spans="1:17" ht="14.65" thickBot="1" x14ac:dyDescent="0.5">
      <c r="A5" s="512" t="s">
        <v>474</v>
      </c>
      <c r="B5" s="513" t="s">
        <v>475</v>
      </c>
      <c r="C5" s="513" t="s">
        <v>476</v>
      </c>
      <c r="D5" s="513" t="s">
        <v>477</v>
      </c>
      <c r="E5" s="513" t="s">
        <v>478</v>
      </c>
      <c r="F5" s="513" t="s">
        <v>479</v>
      </c>
      <c r="G5" s="513" t="s">
        <v>480</v>
      </c>
      <c r="H5" s="513" t="s">
        <v>481</v>
      </c>
      <c r="I5" s="389"/>
      <c r="J5" s="512" t="s">
        <v>474</v>
      </c>
      <c r="K5" s="513" t="s">
        <v>475</v>
      </c>
      <c r="L5" s="513" t="s">
        <v>476</v>
      </c>
      <c r="M5" s="513" t="s">
        <v>477</v>
      </c>
      <c r="N5" s="513" t="s">
        <v>478</v>
      </c>
      <c r="O5" s="513" t="s">
        <v>479</v>
      </c>
      <c r="P5" s="513" t="s">
        <v>480</v>
      </c>
      <c r="Q5" s="513" t="s">
        <v>481</v>
      </c>
    </row>
    <row r="6" spans="1:17" ht="14.65" thickTop="1" x14ac:dyDescent="0.45">
      <c r="A6" s="527" t="s">
        <v>504</v>
      </c>
      <c r="B6" s="528">
        <v>18000</v>
      </c>
      <c r="C6" s="528">
        <v>0</v>
      </c>
      <c r="D6" s="528">
        <v>0</v>
      </c>
      <c r="E6" s="528">
        <v>0</v>
      </c>
      <c r="F6" s="528">
        <v>18000</v>
      </c>
      <c r="G6" s="518" t="s">
        <v>579</v>
      </c>
      <c r="H6" s="518" t="s">
        <v>580</v>
      </c>
      <c r="I6" s="389"/>
      <c r="J6" s="527" t="s">
        <v>504</v>
      </c>
      <c r="K6" s="529">
        <v>18000</v>
      </c>
      <c r="L6" s="529">
        <v>0</v>
      </c>
      <c r="M6" s="529">
        <v>0</v>
      </c>
      <c r="N6" s="529">
        <v>0</v>
      </c>
      <c r="O6" s="528">
        <v>18000</v>
      </c>
      <c r="P6" s="518" t="s">
        <v>579</v>
      </c>
      <c r="Q6" s="518" t="s">
        <v>580</v>
      </c>
    </row>
    <row r="7" spans="1:17" ht="14.25" x14ac:dyDescent="0.45">
      <c r="A7" s="527" t="s">
        <v>505</v>
      </c>
      <c r="B7" s="528">
        <v>554474</v>
      </c>
      <c r="C7" s="528">
        <v>0</v>
      </c>
      <c r="D7" s="528">
        <v>0</v>
      </c>
      <c r="E7" s="528">
        <v>0</v>
      </c>
      <c r="F7" s="528">
        <v>554474</v>
      </c>
      <c r="G7" s="518" t="s">
        <v>579</v>
      </c>
      <c r="H7" s="518" t="s">
        <v>581</v>
      </c>
      <c r="I7" s="389"/>
      <c r="J7" s="527" t="s">
        <v>505</v>
      </c>
      <c r="K7" s="529">
        <v>554474</v>
      </c>
      <c r="L7" s="529">
        <v>0</v>
      </c>
      <c r="M7" s="529">
        <v>0</v>
      </c>
      <c r="N7" s="529">
        <v>0</v>
      </c>
      <c r="O7" s="528">
        <v>554474</v>
      </c>
      <c r="P7" s="518" t="s">
        <v>579</v>
      </c>
      <c r="Q7" s="518" t="s">
        <v>581</v>
      </c>
    </row>
    <row r="8" spans="1:17" ht="14.25" x14ac:dyDescent="0.45">
      <c r="A8" s="527" t="s">
        <v>506</v>
      </c>
      <c r="B8" s="528">
        <v>0</v>
      </c>
      <c r="C8" s="528">
        <v>0</v>
      </c>
      <c r="D8" s="528">
        <v>0</v>
      </c>
      <c r="E8" s="528">
        <v>0</v>
      </c>
      <c r="F8" s="528">
        <v>0</v>
      </c>
      <c r="G8" s="518" t="s">
        <v>579</v>
      </c>
      <c r="H8" s="518" t="s">
        <v>582</v>
      </c>
      <c r="I8" s="389"/>
      <c r="J8" s="527" t="s">
        <v>506</v>
      </c>
      <c r="K8" s="529">
        <v>0</v>
      </c>
      <c r="L8" s="529">
        <v>0</v>
      </c>
      <c r="M8" s="529">
        <v>0</v>
      </c>
      <c r="N8" s="529">
        <v>0</v>
      </c>
      <c r="O8" s="528">
        <v>0</v>
      </c>
      <c r="P8" s="518" t="s">
        <v>579</v>
      </c>
      <c r="Q8" s="518" t="s">
        <v>582</v>
      </c>
    </row>
    <row r="9" spans="1:17" ht="14.25" x14ac:dyDescent="0.45">
      <c r="A9" s="527" t="s">
        <v>507</v>
      </c>
      <c r="B9" s="528">
        <v>402778</v>
      </c>
      <c r="C9" s="528">
        <v>0</v>
      </c>
      <c r="D9" s="528">
        <v>0</v>
      </c>
      <c r="E9" s="528">
        <v>0</v>
      </c>
      <c r="F9" s="528">
        <v>402778</v>
      </c>
      <c r="G9" s="518" t="s">
        <v>579</v>
      </c>
      <c r="H9" s="518" t="s">
        <v>583</v>
      </c>
      <c r="I9" s="389"/>
      <c r="J9" s="527" t="s">
        <v>507</v>
      </c>
      <c r="K9" s="529">
        <v>402778</v>
      </c>
      <c r="L9" s="529">
        <v>0</v>
      </c>
      <c r="M9" s="529">
        <v>0</v>
      </c>
      <c r="N9" s="529">
        <v>0</v>
      </c>
      <c r="O9" s="528">
        <v>402778</v>
      </c>
      <c r="P9" s="518" t="s">
        <v>579</v>
      </c>
      <c r="Q9" s="518" t="s">
        <v>583</v>
      </c>
    </row>
    <row r="10" spans="1:17" ht="14.25" x14ac:dyDescent="0.45">
      <c r="A10" s="527" t="s">
        <v>508</v>
      </c>
      <c r="B10" s="528">
        <v>0</v>
      </c>
      <c r="C10" s="528">
        <v>0</v>
      </c>
      <c r="D10" s="528">
        <v>0</v>
      </c>
      <c r="E10" s="528">
        <v>0</v>
      </c>
      <c r="F10" s="528">
        <v>0</v>
      </c>
      <c r="G10" s="518" t="s">
        <v>579</v>
      </c>
      <c r="H10" s="518" t="s">
        <v>584</v>
      </c>
      <c r="I10" s="389"/>
      <c r="J10" s="527" t="s">
        <v>508</v>
      </c>
      <c r="K10" s="529">
        <v>0</v>
      </c>
      <c r="L10" s="529">
        <v>0</v>
      </c>
      <c r="M10" s="529">
        <v>0</v>
      </c>
      <c r="N10" s="529">
        <v>0</v>
      </c>
      <c r="O10" s="528">
        <v>0</v>
      </c>
      <c r="P10" s="518" t="s">
        <v>579</v>
      </c>
      <c r="Q10" s="518" t="s">
        <v>584</v>
      </c>
    </row>
    <row r="11" spans="1:17" ht="14.25" x14ac:dyDescent="0.45">
      <c r="A11" s="527" t="s">
        <v>509</v>
      </c>
      <c r="B11" s="528">
        <v>0</v>
      </c>
      <c r="C11" s="528">
        <v>0</v>
      </c>
      <c r="D11" s="528">
        <v>0</v>
      </c>
      <c r="E11" s="528">
        <v>0</v>
      </c>
      <c r="F11" s="528">
        <v>0</v>
      </c>
      <c r="G11" s="518" t="s">
        <v>579</v>
      </c>
      <c r="H11" s="518" t="s">
        <v>585</v>
      </c>
      <c r="I11" s="389"/>
      <c r="J11" s="527" t="s">
        <v>509</v>
      </c>
      <c r="K11" s="529">
        <v>0</v>
      </c>
      <c r="L11" s="529">
        <v>0</v>
      </c>
      <c r="M11" s="529">
        <v>0</v>
      </c>
      <c r="N11" s="529">
        <v>0</v>
      </c>
      <c r="O11" s="528">
        <v>0</v>
      </c>
      <c r="P11" s="518" t="s">
        <v>579</v>
      </c>
      <c r="Q11" s="518" t="s">
        <v>585</v>
      </c>
    </row>
    <row r="12" spans="1:17" ht="14.65" thickBot="1" x14ac:dyDescent="0.5">
      <c r="A12" s="527" t="s">
        <v>510</v>
      </c>
      <c r="B12" s="528">
        <v>0</v>
      </c>
      <c r="C12" s="528">
        <v>0</v>
      </c>
      <c r="D12" s="528">
        <v>0</v>
      </c>
      <c r="E12" s="528">
        <v>0</v>
      </c>
      <c r="F12" s="528">
        <v>0</v>
      </c>
      <c r="G12" s="518" t="s">
        <v>579</v>
      </c>
      <c r="H12" s="518" t="s">
        <v>586</v>
      </c>
      <c r="I12" s="389"/>
      <c r="J12" s="527" t="s">
        <v>510</v>
      </c>
      <c r="K12" s="529">
        <v>0</v>
      </c>
      <c r="L12" s="529">
        <v>0</v>
      </c>
      <c r="M12" s="529">
        <v>0</v>
      </c>
      <c r="N12" s="529">
        <v>0</v>
      </c>
      <c r="O12" s="528">
        <v>0</v>
      </c>
      <c r="P12" s="518" t="s">
        <v>579</v>
      </c>
      <c r="Q12" s="518" t="s">
        <v>586</v>
      </c>
    </row>
    <row r="13" spans="1:17" ht="15" hidden="1" customHeight="1" thickBot="1" x14ac:dyDescent="0.5">
      <c r="A13" s="527"/>
      <c r="B13" s="528"/>
      <c r="C13" s="528"/>
      <c r="D13" s="528"/>
      <c r="E13" s="528"/>
      <c r="F13" s="528"/>
      <c r="G13" s="518"/>
      <c r="H13" s="518"/>
      <c r="I13" s="389"/>
      <c r="J13" s="527"/>
      <c r="K13" s="529"/>
      <c r="L13" s="529"/>
      <c r="M13" s="529"/>
      <c r="N13" s="529"/>
      <c r="O13" s="528"/>
      <c r="P13" s="518"/>
      <c r="Q13" s="518"/>
    </row>
    <row r="14" spans="1:17" ht="15" hidden="1" customHeight="1" thickBot="1" x14ac:dyDescent="0.5">
      <c r="A14" s="527"/>
      <c r="B14" s="528"/>
      <c r="C14" s="528"/>
      <c r="D14" s="528"/>
      <c r="E14" s="528"/>
      <c r="F14" s="528"/>
      <c r="G14" s="518"/>
      <c r="H14" s="518"/>
      <c r="I14" s="389"/>
      <c r="J14" s="527"/>
      <c r="K14" s="529"/>
      <c r="L14" s="529"/>
      <c r="M14" s="529"/>
      <c r="N14" s="529"/>
      <c r="O14" s="528"/>
      <c r="P14" s="518"/>
      <c r="Q14" s="518"/>
    </row>
    <row r="15" spans="1:17" ht="15" hidden="1" customHeight="1" thickBot="1" x14ac:dyDescent="0.5">
      <c r="A15" s="527"/>
      <c r="B15" s="528"/>
      <c r="C15" s="528"/>
      <c r="D15" s="528"/>
      <c r="E15" s="528"/>
      <c r="F15" s="528"/>
      <c r="G15" s="518"/>
      <c r="H15" s="518"/>
      <c r="I15" s="389"/>
      <c r="J15" s="527"/>
      <c r="K15" s="529"/>
      <c r="L15" s="529"/>
      <c r="M15" s="529"/>
      <c r="N15" s="529"/>
      <c r="O15" s="528"/>
      <c r="P15" s="518"/>
      <c r="Q15" s="518"/>
    </row>
    <row r="16" spans="1:17" ht="15" hidden="1" customHeight="1" thickBot="1" x14ac:dyDescent="0.5">
      <c r="A16" s="527"/>
      <c r="B16" s="528"/>
      <c r="C16" s="528"/>
      <c r="D16" s="528"/>
      <c r="E16" s="528"/>
      <c r="F16" s="528"/>
      <c r="G16" s="518"/>
      <c r="H16" s="518"/>
      <c r="I16" s="389"/>
      <c r="J16" s="527"/>
      <c r="K16" s="529"/>
      <c r="L16" s="529"/>
      <c r="M16" s="529"/>
      <c r="N16" s="529"/>
      <c r="O16" s="528"/>
      <c r="P16" s="518"/>
      <c r="Q16" s="518"/>
    </row>
    <row r="17" spans="1:17" ht="13.5" thickTop="1" x14ac:dyDescent="0.4">
      <c r="A17" s="530" t="s">
        <v>479</v>
      </c>
      <c r="B17" s="531">
        <v>975252</v>
      </c>
      <c r="C17" s="531">
        <v>0</v>
      </c>
      <c r="D17" s="531">
        <v>0</v>
      </c>
      <c r="E17" s="531">
        <v>0</v>
      </c>
      <c r="F17" s="531">
        <v>975252</v>
      </c>
      <c r="G17" s="519"/>
      <c r="H17" s="519"/>
      <c r="I17" s="389"/>
      <c r="J17" s="530" t="s">
        <v>479</v>
      </c>
      <c r="K17" s="531">
        <v>975252</v>
      </c>
      <c r="L17" s="531">
        <v>0</v>
      </c>
      <c r="M17" s="531">
        <v>0</v>
      </c>
      <c r="N17" s="531">
        <v>0</v>
      </c>
      <c r="O17" s="531">
        <v>975252</v>
      </c>
      <c r="P17" s="519"/>
      <c r="Q17" s="519"/>
    </row>
    <row r="18" spans="1:17" ht="12.75" x14ac:dyDescent="0.35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</row>
    <row r="19" spans="1:17" ht="12.75" x14ac:dyDescent="0.35">
      <c r="A19" s="389"/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</row>
    <row r="20" spans="1:17" ht="14.65" customHeight="1" x14ac:dyDescent="0.45">
      <c r="A20" s="746" t="s">
        <v>487</v>
      </c>
      <c r="B20" s="746"/>
      <c r="C20" s="746"/>
      <c r="D20" s="746"/>
      <c r="E20" s="746"/>
      <c r="F20" s="746"/>
      <c r="G20" s="746"/>
      <c r="H20" s="746"/>
      <c r="I20" s="526"/>
      <c r="J20" s="746" t="s">
        <v>487</v>
      </c>
      <c r="K20" s="746"/>
      <c r="L20" s="746"/>
      <c r="M20" s="746"/>
      <c r="N20" s="746"/>
      <c r="O20" s="746"/>
      <c r="P20" s="746"/>
      <c r="Q20" s="746"/>
    </row>
    <row r="21" spans="1:17" ht="14.65" thickBot="1" x14ac:dyDescent="0.5">
      <c r="A21" s="512" t="s">
        <v>474</v>
      </c>
      <c r="B21" s="513" t="s">
        <v>475</v>
      </c>
      <c r="C21" s="513" t="s">
        <v>476</v>
      </c>
      <c r="D21" s="513" t="s">
        <v>477</v>
      </c>
      <c r="E21" s="513" t="s">
        <v>478</v>
      </c>
      <c r="F21" s="513" t="s">
        <v>479</v>
      </c>
      <c r="G21" s="513" t="s">
        <v>480</v>
      </c>
      <c r="H21" s="513" t="s">
        <v>481</v>
      </c>
      <c r="I21" s="389"/>
      <c r="J21" s="512" t="s">
        <v>474</v>
      </c>
      <c r="K21" s="513" t="s">
        <v>475</v>
      </c>
      <c r="L21" s="513" t="s">
        <v>476</v>
      </c>
      <c r="M21" s="513" t="s">
        <v>477</v>
      </c>
      <c r="N21" s="513" t="s">
        <v>478</v>
      </c>
      <c r="O21" s="513" t="s">
        <v>479</v>
      </c>
      <c r="P21" s="513" t="s">
        <v>480</v>
      </c>
      <c r="Q21" s="513" t="s">
        <v>481</v>
      </c>
    </row>
    <row r="22" spans="1:17" ht="14.65" thickTop="1" x14ac:dyDescent="0.45">
      <c r="A22" s="527" t="s">
        <v>504</v>
      </c>
      <c r="B22" s="528">
        <v>0</v>
      </c>
      <c r="C22" s="528">
        <v>0</v>
      </c>
      <c r="D22" s="528">
        <v>0</v>
      </c>
      <c r="E22" s="528">
        <v>0</v>
      </c>
      <c r="F22" s="528">
        <v>0</v>
      </c>
      <c r="G22" s="518" t="s">
        <v>579</v>
      </c>
      <c r="H22" s="518" t="s">
        <v>580</v>
      </c>
      <c r="I22" s="389"/>
      <c r="J22" s="527" t="s">
        <v>504</v>
      </c>
      <c r="K22" s="528">
        <v>0</v>
      </c>
      <c r="L22" s="528">
        <v>0</v>
      </c>
      <c r="M22" s="528">
        <v>0</v>
      </c>
      <c r="N22" s="528">
        <v>0</v>
      </c>
      <c r="O22" s="528">
        <v>0</v>
      </c>
      <c r="P22" s="518" t="s">
        <v>579</v>
      </c>
      <c r="Q22" s="518" t="s">
        <v>580</v>
      </c>
    </row>
    <row r="23" spans="1:17" ht="14.25" x14ac:dyDescent="0.45">
      <c r="A23" s="527" t="s">
        <v>505</v>
      </c>
      <c r="B23" s="528">
        <v>0</v>
      </c>
      <c r="C23" s="528">
        <v>0</v>
      </c>
      <c r="D23" s="528">
        <v>0</v>
      </c>
      <c r="E23" s="528">
        <v>0</v>
      </c>
      <c r="F23" s="528">
        <v>0</v>
      </c>
      <c r="G23" s="518" t="s">
        <v>579</v>
      </c>
      <c r="H23" s="518" t="s">
        <v>581</v>
      </c>
      <c r="I23" s="389"/>
      <c r="J23" s="527" t="s">
        <v>505</v>
      </c>
      <c r="K23" s="528">
        <v>0</v>
      </c>
      <c r="L23" s="528">
        <v>0</v>
      </c>
      <c r="M23" s="528">
        <v>0</v>
      </c>
      <c r="N23" s="528">
        <v>0</v>
      </c>
      <c r="O23" s="528">
        <v>0</v>
      </c>
      <c r="P23" s="518" t="s">
        <v>579</v>
      </c>
      <c r="Q23" s="518" t="s">
        <v>581</v>
      </c>
    </row>
    <row r="24" spans="1:17" ht="14.25" x14ac:dyDescent="0.45">
      <c r="A24" s="527" t="s">
        <v>506</v>
      </c>
      <c r="B24" s="528">
        <v>0</v>
      </c>
      <c r="C24" s="528">
        <v>0</v>
      </c>
      <c r="D24" s="528">
        <v>0</v>
      </c>
      <c r="E24" s="528">
        <v>0</v>
      </c>
      <c r="F24" s="528">
        <v>0</v>
      </c>
      <c r="G24" s="518" t="s">
        <v>579</v>
      </c>
      <c r="H24" s="518" t="s">
        <v>582</v>
      </c>
      <c r="I24" s="389"/>
      <c r="J24" s="527" t="s">
        <v>506</v>
      </c>
      <c r="K24" s="528">
        <v>0</v>
      </c>
      <c r="L24" s="528">
        <v>0</v>
      </c>
      <c r="M24" s="528">
        <v>0</v>
      </c>
      <c r="N24" s="528">
        <v>0</v>
      </c>
      <c r="O24" s="528">
        <v>0</v>
      </c>
      <c r="P24" s="518" t="s">
        <v>579</v>
      </c>
      <c r="Q24" s="518" t="s">
        <v>582</v>
      </c>
    </row>
    <row r="25" spans="1:17" ht="14.25" x14ac:dyDescent="0.45">
      <c r="A25" s="527" t="s">
        <v>507</v>
      </c>
      <c r="B25" s="528">
        <v>0</v>
      </c>
      <c r="C25" s="528">
        <v>0</v>
      </c>
      <c r="D25" s="528">
        <v>0</v>
      </c>
      <c r="E25" s="528">
        <v>0</v>
      </c>
      <c r="F25" s="528">
        <v>0</v>
      </c>
      <c r="G25" s="518" t="s">
        <v>579</v>
      </c>
      <c r="H25" s="518" t="s">
        <v>583</v>
      </c>
      <c r="I25" s="389"/>
      <c r="J25" s="527" t="s">
        <v>507</v>
      </c>
      <c r="K25" s="528">
        <v>0</v>
      </c>
      <c r="L25" s="528">
        <v>0</v>
      </c>
      <c r="M25" s="528">
        <v>0</v>
      </c>
      <c r="N25" s="528">
        <v>0</v>
      </c>
      <c r="O25" s="528">
        <v>0</v>
      </c>
      <c r="P25" s="518" t="s">
        <v>579</v>
      </c>
      <c r="Q25" s="518" t="s">
        <v>583</v>
      </c>
    </row>
    <row r="26" spans="1:17" ht="14.25" x14ac:dyDescent="0.45">
      <c r="A26" s="527" t="s">
        <v>508</v>
      </c>
      <c r="B26" s="528">
        <v>0</v>
      </c>
      <c r="C26" s="528">
        <v>0</v>
      </c>
      <c r="D26" s="528">
        <v>0</v>
      </c>
      <c r="E26" s="528">
        <v>0</v>
      </c>
      <c r="F26" s="528">
        <v>0</v>
      </c>
      <c r="G26" s="518" t="s">
        <v>579</v>
      </c>
      <c r="H26" s="518" t="s">
        <v>584</v>
      </c>
      <c r="I26" s="389"/>
      <c r="J26" s="527" t="s">
        <v>508</v>
      </c>
      <c r="K26" s="528">
        <v>0</v>
      </c>
      <c r="L26" s="528">
        <v>0</v>
      </c>
      <c r="M26" s="528">
        <v>0</v>
      </c>
      <c r="N26" s="528">
        <v>0</v>
      </c>
      <c r="O26" s="528">
        <v>0</v>
      </c>
      <c r="P26" s="518" t="s">
        <v>579</v>
      </c>
      <c r="Q26" s="518" t="s">
        <v>584</v>
      </c>
    </row>
    <row r="27" spans="1:17" ht="14.25" x14ac:dyDescent="0.45">
      <c r="A27" s="527" t="s">
        <v>509</v>
      </c>
      <c r="B27" s="528">
        <v>0</v>
      </c>
      <c r="C27" s="528">
        <v>0</v>
      </c>
      <c r="D27" s="528">
        <v>0</v>
      </c>
      <c r="E27" s="528">
        <v>0</v>
      </c>
      <c r="F27" s="528">
        <v>0</v>
      </c>
      <c r="G27" s="518" t="s">
        <v>579</v>
      </c>
      <c r="H27" s="518" t="s">
        <v>585</v>
      </c>
      <c r="I27" s="389"/>
      <c r="J27" s="527" t="s">
        <v>509</v>
      </c>
      <c r="K27" s="528">
        <v>0</v>
      </c>
      <c r="L27" s="528">
        <v>0</v>
      </c>
      <c r="M27" s="528">
        <v>0</v>
      </c>
      <c r="N27" s="528">
        <v>0</v>
      </c>
      <c r="O27" s="528">
        <v>0</v>
      </c>
      <c r="P27" s="518" t="s">
        <v>579</v>
      </c>
      <c r="Q27" s="518" t="s">
        <v>585</v>
      </c>
    </row>
    <row r="28" spans="1:17" ht="14.65" thickBot="1" x14ac:dyDescent="0.5">
      <c r="A28" s="527" t="s">
        <v>510</v>
      </c>
      <c r="B28" s="528">
        <v>0</v>
      </c>
      <c r="C28" s="528">
        <v>0</v>
      </c>
      <c r="D28" s="528">
        <v>0</v>
      </c>
      <c r="E28" s="528">
        <v>0</v>
      </c>
      <c r="F28" s="528">
        <v>0</v>
      </c>
      <c r="G28" s="518" t="s">
        <v>579</v>
      </c>
      <c r="H28" s="518" t="s">
        <v>586</v>
      </c>
      <c r="I28" s="389"/>
      <c r="J28" s="527" t="s">
        <v>510</v>
      </c>
      <c r="K28" s="528">
        <v>0</v>
      </c>
      <c r="L28" s="528">
        <v>0</v>
      </c>
      <c r="M28" s="528">
        <v>0</v>
      </c>
      <c r="N28" s="528">
        <v>0</v>
      </c>
      <c r="O28" s="528">
        <v>0</v>
      </c>
      <c r="P28" s="518" t="s">
        <v>579</v>
      </c>
      <c r="Q28" s="518" t="s">
        <v>586</v>
      </c>
    </row>
    <row r="29" spans="1:17" ht="15" hidden="1" customHeight="1" thickBot="1" x14ac:dyDescent="0.5">
      <c r="A29" s="527"/>
      <c r="B29" s="528"/>
      <c r="C29" s="528"/>
      <c r="D29" s="528"/>
      <c r="E29" s="528"/>
      <c r="F29" s="528"/>
      <c r="G29" s="518"/>
      <c r="H29" s="518"/>
      <c r="I29" s="389"/>
      <c r="J29" s="527"/>
      <c r="K29" s="528"/>
      <c r="L29" s="528"/>
      <c r="M29" s="528"/>
      <c r="N29" s="528"/>
      <c r="O29" s="528"/>
      <c r="P29" s="518"/>
      <c r="Q29" s="518"/>
    </row>
    <row r="30" spans="1:17" ht="15" hidden="1" customHeight="1" thickBot="1" x14ac:dyDescent="0.5">
      <c r="A30" s="527"/>
      <c r="B30" s="528"/>
      <c r="C30" s="528"/>
      <c r="D30" s="528"/>
      <c r="E30" s="528"/>
      <c r="F30" s="528"/>
      <c r="G30" s="518"/>
      <c r="H30" s="518"/>
      <c r="I30" s="389"/>
      <c r="J30" s="527"/>
      <c r="K30" s="528"/>
      <c r="L30" s="528"/>
      <c r="M30" s="528"/>
      <c r="N30" s="528"/>
      <c r="O30" s="528"/>
      <c r="P30" s="518"/>
      <c r="Q30" s="518"/>
    </row>
    <row r="31" spans="1:17" ht="15" hidden="1" customHeight="1" thickBot="1" x14ac:dyDescent="0.5">
      <c r="A31" s="527"/>
      <c r="B31" s="528"/>
      <c r="C31" s="528"/>
      <c r="D31" s="528"/>
      <c r="E31" s="528"/>
      <c r="F31" s="528"/>
      <c r="G31" s="518"/>
      <c r="H31" s="518"/>
      <c r="I31" s="389"/>
      <c r="J31" s="527"/>
      <c r="K31" s="528"/>
      <c r="L31" s="528"/>
      <c r="M31" s="528"/>
      <c r="N31" s="528"/>
      <c r="O31" s="528"/>
      <c r="P31" s="518"/>
      <c r="Q31" s="518"/>
    </row>
    <row r="32" spans="1:17" ht="15" hidden="1" customHeight="1" thickBot="1" x14ac:dyDescent="0.5">
      <c r="A32" s="527"/>
      <c r="B32" s="528"/>
      <c r="C32" s="528"/>
      <c r="D32" s="528"/>
      <c r="E32" s="528"/>
      <c r="F32" s="528"/>
      <c r="G32" s="518"/>
      <c r="H32" s="518"/>
      <c r="I32" s="389"/>
      <c r="J32" s="527"/>
      <c r="K32" s="528"/>
      <c r="L32" s="528"/>
      <c r="M32" s="528"/>
      <c r="N32" s="528"/>
      <c r="O32" s="528"/>
      <c r="P32" s="518"/>
      <c r="Q32" s="518"/>
    </row>
    <row r="33" spans="1:17" ht="13.5" thickTop="1" x14ac:dyDescent="0.4">
      <c r="A33" s="530" t="s">
        <v>479</v>
      </c>
      <c r="B33" s="531">
        <v>0</v>
      </c>
      <c r="C33" s="531">
        <v>0</v>
      </c>
      <c r="D33" s="531">
        <v>0</v>
      </c>
      <c r="E33" s="531">
        <v>0</v>
      </c>
      <c r="F33" s="531">
        <v>0</v>
      </c>
      <c r="G33" s="519"/>
      <c r="H33" s="519"/>
      <c r="I33" s="389"/>
      <c r="J33" s="530" t="s">
        <v>479</v>
      </c>
      <c r="K33" s="531">
        <v>0</v>
      </c>
      <c r="L33" s="531">
        <v>0</v>
      </c>
      <c r="M33" s="531">
        <v>0</v>
      </c>
      <c r="N33" s="531">
        <v>0</v>
      </c>
      <c r="O33" s="531">
        <v>0</v>
      </c>
      <c r="P33" s="519"/>
      <c r="Q33" s="519"/>
    </row>
    <row r="34" spans="1:17" ht="13.15" x14ac:dyDescent="0.4">
      <c r="A34" s="532"/>
      <c r="B34" s="533"/>
      <c r="C34" s="533"/>
      <c r="D34" s="533"/>
      <c r="E34" s="533"/>
      <c r="F34" s="533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2.75" x14ac:dyDescent="0.35">
      <c r="A35" s="389"/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</row>
    <row r="36" spans="1:17" ht="14.65" customHeight="1" x14ac:dyDescent="0.45">
      <c r="A36" s="746" t="s">
        <v>488</v>
      </c>
      <c r="B36" s="746"/>
      <c r="C36" s="746"/>
      <c r="D36" s="746"/>
      <c r="E36" s="746"/>
      <c r="F36" s="746"/>
      <c r="G36" s="746"/>
      <c r="H36" s="746"/>
      <c r="I36" s="526"/>
      <c r="J36" s="746" t="s">
        <v>488</v>
      </c>
      <c r="K36" s="746"/>
      <c r="L36" s="746"/>
      <c r="M36" s="746"/>
      <c r="N36" s="746"/>
      <c r="O36" s="746"/>
      <c r="P36" s="746"/>
      <c r="Q36" s="746"/>
    </row>
    <row r="37" spans="1:17" ht="14.65" thickBot="1" x14ac:dyDescent="0.5">
      <c r="A37" s="512" t="s">
        <v>474</v>
      </c>
      <c r="B37" s="513" t="s">
        <v>475</v>
      </c>
      <c r="C37" s="513" t="s">
        <v>476</v>
      </c>
      <c r="D37" s="513" t="s">
        <v>477</v>
      </c>
      <c r="E37" s="513" t="s">
        <v>478</v>
      </c>
      <c r="F37" s="513" t="s">
        <v>479</v>
      </c>
      <c r="G37" s="513" t="s">
        <v>480</v>
      </c>
      <c r="H37" s="513" t="s">
        <v>481</v>
      </c>
      <c r="I37" s="389"/>
      <c r="J37" s="512" t="s">
        <v>474</v>
      </c>
      <c r="K37" s="513" t="s">
        <v>475</v>
      </c>
      <c r="L37" s="513" t="s">
        <v>476</v>
      </c>
      <c r="M37" s="513" t="s">
        <v>477</v>
      </c>
      <c r="N37" s="513" t="s">
        <v>478</v>
      </c>
      <c r="O37" s="513" t="s">
        <v>479</v>
      </c>
      <c r="P37" s="513" t="s">
        <v>480</v>
      </c>
      <c r="Q37" s="513" t="s">
        <v>481</v>
      </c>
    </row>
    <row r="38" spans="1:17" ht="14.65" thickTop="1" x14ac:dyDescent="0.45">
      <c r="A38" s="527" t="s">
        <v>504</v>
      </c>
      <c r="B38" s="528">
        <v>0</v>
      </c>
      <c r="C38" s="528">
        <v>0</v>
      </c>
      <c r="D38" s="528">
        <v>0</v>
      </c>
      <c r="E38" s="528">
        <v>0</v>
      </c>
      <c r="F38" s="528">
        <v>0</v>
      </c>
      <c r="G38" s="518" t="s">
        <v>579</v>
      </c>
      <c r="H38" s="518" t="s">
        <v>580</v>
      </c>
      <c r="I38" s="389"/>
      <c r="J38" s="527" t="s">
        <v>504</v>
      </c>
      <c r="K38" s="528">
        <v>0</v>
      </c>
      <c r="L38" s="528">
        <v>0</v>
      </c>
      <c r="M38" s="528">
        <v>0</v>
      </c>
      <c r="N38" s="528">
        <v>0</v>
      </c>
      <c r="O38" s="528">
        <v>0</v>
      </c>
      <c r="P38" s="518" t="s">
        <v>579</v>
      </c>
      <c r="Q38" s="518" t="s">
        <v>580</v>
      </c>
    </row>
    <row r="39" spans="1:17" ht="14.25" x14ac:dyDescent="0.45">
      <c r="A39" s="527" t="s">
        <v>505</v>
      </c>
      <c r="B39" s="528">
        <v>0</v>
      </c>
      <c r="C39" s="528">
        <v>0</v>
      </c>
      <c r="D39" s="528">
        <v>0</v>
      </c>
      <c r="E39" s="528">
        <v>0</v>
      </c>
      <c r="F39" s="528">
        <v>0</v>
      </c>
      <c r="G39" s="518" t="s">
        <v>579</v>
      </c>
      <c r="H39" s="518" t="s">
        <v>581</v>
      </c>
      <c r="I39" s="389"/>
      <c r="J39" s="527" t="s">
        <v>505</v>
      </c>
      <c r="K39" s="528">
        <v>0</v>
      </c>
      <c r="L39" s="528">
        <v>0</v>
      </c>
      <c r="M39" s="528">
        <v>0</v>
      </c>
      <c r="N39" s="528">
        <v>0</v>
      </c>
      <c r="O39" s="528">
        <v>0</v>
      </c>
      <c r="P39" s="518" t="s">
        <v>579</v>
      </c>
      <c r="Q39" s="518" t="s">
        <v>581</v>
      </c>
    </row>
    <row r="40" spans="1:17" ht="14.25" x14ac:dyDescent="0.45">
      <c r="A40" s="527" t="s">
        <v>506</v>
      </c>
      <c r="B40" s="528">
        <v>0</v>
      </c>
      <c r="C40" s="528">
        <v>0</v>
      </c>
      <c r="D40" s="528">
        <v>0</v>
      </c>
      <c r="E40" s="528">
        <v>0</v>
      </c>
      <c r="F40" s="528">
        <v>0</v>
      </c>
      <c r="G40" s="518" t="s">
        <v>579</v>
      </c>
      <c r="H40" s="518" t="s">
        <v>582</v>
      </c>
      <c r="I40" s="389"/>
      <c r="J40" s="527" t="s">
        <v>506</v>
      </c>
      <c r="K40" s="528">
        <v>0</v>
      </c>
      <c r="L40" s="528">
        <v>0</v>
      </c>
      <c r="M40" s="528">
        <v>0</v>
      </c>
      <c r="N40" s="528">
        <v>0</v>
      </c>
      <c r="O40" s="528">
        <v>0</v>
      </c>
      <c r="P40" s="518" t="s">
        <v>579</v>
      </c>
      <c r="Q40" s="518" t="s">
        <v>582</v>
      </c>
    </row>
    <row r="41" spans="1:17" ht="14.25" x14ac:dyDescent="0.45">
      <c r="A41" s="527" t="s">
        <v>507</v>
      </c>
      <c r="B41" s="528">
        <v>0</v>
      </c>
      <c r="C41" s="528">
        <v>0</v>
      </c>
      <c r="D41" s="528">
        <v>0</v>
      </c>
      <c r="E41" s="528">
        <v>0</v>
      </c>
      <c r="F41" s="528">
        <v>0</v>
      </c>
      <c r="G41" s="518" t="s">
        <v>579</v>
      </c>
      <c r="H41" s="518" t="s">
        <v>583</v>
      </c>
      <c r="I41" s="389"/>
      <c r="J41" s="527" t="s">
        <v>507</v>
      </c>
      <c r="K41" s="528">
        <v>0</v>
      </c>
      <c r="L41" s="528">
        <v>0</v>
      </c>
      <c r="M41" s="528">
        <v>0</v>
      </c>
      <c r="N41" s="528">
        <v>0</v>
      </c>
      <c r="O41" s="528">
        <v>0</v>
      </c>
      <c r="P41" s="518" t="s">
        <v>579</v>
      </c>
      <c r="Q41" s="518" t="s">
        <v>583</v>
      </c>
    </row>
    <row r="42" spans="1:17" ht="14.25" x14ac:dyDescent="0.45">
      <c r="A42" s="527" t="s">
        <v>508</v>
      </c>
      <c r="B42" s="528">
        <v>0</v>
      </c>
      <c r="C42" s="528">
        <v>0</v>
      </c>
      <c r="D42" s="528">
        <v>0</v>
      </c>
      <c r="E42" s="528">
        <v>0</v>
      </c>
      <c r="F42" s="528">
        <v>0</v>
      </c>
      <c r="G42" s="518" t="s">
        <v>579</v>
      </c>
      <c r="H42" s="518" t="s">
        <v>584</v>
      </c>
      <c r="I42" s="389"/>
      <c r="J42" s="527" t="s">
        <v>508</v>
      </c>
      <c r="K42" s="528">
        <v>0</v>
      </c>
      <c r="L42" s="528">
        <v>0</v>
      </c>
      <c r="M42" s="528">
        <v>0</v>
      </c>
      <c r="N42" s="528">
        <v>0</v>
      </c>
      <c r="O42" s="528">
        <v>0</v>
      </c>
      <c r="P42" s="518" t="s">
        <v>579</v>
      </c>
      <c r="Q42" s="518" t="s">
        <v>584</v>
      </c>
    </row>
    <row r="43" spans="1:17" ht="14.25" x14ac:dyDescent="0.45">
      <c r="A43" s="527" t="s">
        <v>509</v>
      </c>
      <c r="B43" s="528">
        <v>0</v>
      </c>
      <c r="C43" s="528">
        <v>0</v>
      </c>
      <c r="D43" s="528">
        <v>0</v>
      </c>
      <c r="E43" s="528">
        <v>0</v>
      </c>
      <c r="F43" s="528">
        <v>0</v>
      </c>
      <c r="G43" s="518" t="s">
        <v>579</v>
      </c>
      <c r="H43" s="518" t="s">
        <v>585</v>
      </c>
      <c r="I43" s="389"/>
      <c r="J43" s="527" t="s">
        <v>509</v>
      </c>
      <c r="K43" s="528">
        <v>0</v>
      </c>
      <c r="L43" s="528">
        <v>0</v>
      </c>
      <c r="M43" s="528">
        <v>0</v>
      </c>
      <c r="N43" s="528">
        <v>0</v>
      </c>
      <c r="O43" s="528">
        <v>0</v>
      </c>
      <c r="P43" s="518" t="s">
        <v>579</v>
      </c>
      <c r="Q43" s="518" t="s">
        <v>585</v>
      </c>
    </row>
    <row r="44" spans="1:17" ht="14.65" thickBot="1" x14ac:dyDescent="0.5">
      <c r="A44" s="527" t="s">
        <v>510</v>
      </c>
      <c r="B44" s="528">
        <v>0</v>
      </c>
      <c r="C44" s="528">
        <v>0</v>
      </c>
      <c r="D44" s="528">
        <v>0</v>
      </c>
      <c r="E44" s="528">
        <v>0</v>
      </c>
      <c r="F44" s="528">
        <v>0</v>
      </c>
      <c r="G44" s="518" t="s">
        <v>579</v>
      </c>
      <c r="H44" s="518" t="s">
        <v>586</v>
      </c>
      <c r="I44" s="389"/>
      <c r="J44" s="527" t="s">
        <v>510</v>
      </c>
      <c r="K44" s="528">
        <v>0</v>
      </c>
      <c r="L44" s="528">
        <v>0</v>
      </c>
      <c r="M44" s="528">
        <v>0</v>
      </c>
      <c r="N44" s="528">
        <v>0</v>
      </c>
      <c r="O44" s="528">
        <v>0</v>
      </c>
      <c r="P44" s="518" t="s">
        <v>579</v>
      </c>
      <c r="Q44" s="518" t="s">
        <v>586</v>
      </c>
    </row>
    <row r="45" spans="1:17" ht="15" hidden="1" customHeight="1" thickBot="1" x14ac:dyDescent="0.5">
      <c r="A45" s="527"/>
      <c r="B45" s="528"/>
      <c r="C45" s="528"/>
      <c r="D45" s="528"/>
      <c r="E45" s="528"/>
      <c r="F45" s="528"/>
      <c r="G45" s="518"/>
      <c r="H45" s="518"/>
      <c r="I45" s="389"/>
      <c r="J45" s="527"/>
      <c r="K45" s="528"/>
      <c r="L45" s="528"/>
      <c r="M45" s="528"/>
      <c r="N45" s="528"/>
      <c r="O45" s="528"/>
      <c r="P45" s="518"/>
      <c r="Q45" s="518"/>
    </row>
    <row r="46" spans="1:17" ht="15" hidden="1" customHeight="1" thickBot="1" x14ac:dyDescent="0.5">
      <c r="A46" s="527"/>
      <c r="B46" s="528"/>
      <c r="C46" s="528"/>
      <c r="D46" s="528"/>
      <c r="E46" s="528"/>
      <c r="F46" s="528"/>
      <c r="G46" s="518"/>
      <c r="H46" s="518"/>
      <c r="I46" s="389"/>
      <c r="J46" s="527"/>
      <c r="K46" s="528"/>
      <c r="L46" s="528"/>
      <c r="M46" s="528"/>
      <c r="N46" s="528"/>
      <c r="O46" s="528"/>
      <c r="P46" s="518"/>
      <c r="Q46" s="518"/>
    </row>
    <row r="47" spans="1:17" ht="15" hidden="1" customHeight="1" thickBot="1" x14ac:dyDescent="0.5">
      <c r="A47" s="527"/>
      <c r="B47" s="528"/>
      <c r="C47" s="528"/>
      <c r="D47" s="528"/>
      <c r="E47" s="528"/>
      <c r="F47" s="528"/>
      <c r="G47" s="518"/>
      <c r="H47" s="518"/>
      <c r="I47" s="389"/>
      <c r="J47" s="527"/>
      <c r="K47" s="528"/>
      <c r="L47" s="528"/>
      <c r="M47" s="528"/>
      <c r="N47" s="528"/>
      <c r="O47" s="528"/>
      <c r="P47" s="518"/>
      <c r="Q47" s="518"/>
    </row>
    <row r="48" spans="1:17" ht="15" hidden="1" customHeight="1" thickBot="1" x14ac:dyDescent="0.5">
      <c r="A48" s="527"/>
      <c r="B48" s="528"/>
      <c r="C48" s="528"/>
      <c r="D48" s="528"/>
      <c r="E48" s="528"/>
      <c r="F48" s="528"/>
      <c r="G48" s="518"/>
      <c r="H48" s="518"/>
      <c r="I48" s="389"/>
      <c r="J48" s="527"/>
      <c r="K48" s="528"/>
      <c r="L48" s="528"/>
      <c r="M48" s="528"/>
      <c r="N48" s="528"/>
      <c r="O48" s="528"/>
      <c r="P48" s="518"/>
      <c r="Q48" s="518"/>
    </row>
    <row r="49" spans="1:17" ht="13.5" thickTop="1" x14ac:dyDescent="0.4">
      <c r="A49" s="530" t="s">
        <v>479</v>
      </c>
      <c r="B49" s="531">
        <v>0</v>
      </c>
      <c r="C49" s="531">
        <v>0</v>
      </c>
      <c r="D49" s="531">
        <v>0</v>
      </c>
      <c r="E49" s="531">
        <v>0</v>
      </c>
      <c r="F49" s="531">
        <v>0</v>
      </c>
      <c r="G49" s="519"/>
      <c r="H49" s="519"/>
      <c r="I49" s="389"/>
      <c r="J49" s="530" t="s">
        <v>479</v>
      </c>
      <c r="K49" s="531">
        <v>0</v>
      </c>
      <c r="L49" s="531">
        <v>0</v>
      </c>
      <c r="M49" s="531">
        <v>0</v>
      </c>
      <c r="N49" s="531">
        <v>0</v>
      </c>
      <c r="O49" s="531">
        <v>0</v>
      </c>
      <c r="P49" s="519"/>
      <c r="Q49" s="519"/>
    </row>
    <row r="50" spans="1:17" ht="13.15" x14ac:dyDescent="0.4">
      <c r="A50" s="532"/>
      <c r="B50" s="533"/>
      <c r="C50" s="533"/>
      <c r="D50" s="533"/>
      <c r="E50" s="533"/>
      <c r="F50" s="533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</row>
    <row r="51" spans="1:17" ht="13.15" x14ac:dyDescent="0.4">
      <c r="A51" s="532"/>
      <c r="B51" s="533"/>
      <c r="C51" s="533"/>
      <c r="D51" s="533"/>
      <c r="E51" s="533"/>
      <c r="F51" s="533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</row>
    <row r="52" spans="1:17" ht="14.65" customHeight="1" x14ac:dyDescent="0.45">
      <c r="A52" s="749" t="s">
        <v>489</v>
      </c>
      <c r="B52" s="749"/>
      <c r="C52" s="749"/>
      <c r="D52" s="749"/>
      <c r="E52" s="749"/>
      <c r="F52" s="749"/>
      <c r="G52" s="749"/>
      <c r="H52" s="749"/>
      <c r="I52" s="389"/>
      <c r="J52" s="749" t="s">
        <v>489</v>
      </c>
      <c r="K52" s="749"/>
      <c r="L52" s="749"/>
      <c r="M52" s="749"/>
      <c r="N52" s="749"/>
      <c r="O52" s="749"/>
      <c r="P52" s="749"/>
      <c r="Q52" s="749"/>
    </row>
    <row r="53" spans="1:17" ht="14.65" thickBot="1" x14ac:dyDescent="0.5">
      <c r="A53" s="512" t="s">
        <v>474</v>
      </c>
      <c r="B53" s="513" t="s">
        <v>475</v>
      </c>
      <c r="C53" s="513" t="s">
        <v>476</v>
      </c>
      <c r="D53" s="513" t="s">
        <v>477</v>
      </c>
      <c r="E53" s="513" t="s">
        <v>478</v>
      </c>
      <c r="F53" s="513" t="s">
        <v>479</v>
      </c>
      <c r="G53" s="513" t="s">
        <v>480</v>
      </c>
      <c r="H53" s="513" t="s">
        <v>481</v>
      </c>
      <c r="I53" s="389"/>
      <c r="J53" s="512" t="s">
        <v>474</v>
      </c>
      <c r="K53" s="513" t="s">
        <v>475</v>
      </c>
      <c r="L53" s="513" t="s">
        <v>476</v>
      </c>
      <c r="M53" s="513" t="s">
        <v>477</v>
      </c>
      <c r="N53" s="513" t="s">
        <v>478</v>
      </c>
      <c r="O53" s="513" t="s">
        <v>479</v>
      </c>
      <c r="P53" s="513" t="s">
        <v>480</v>
      </c>
      <c r="Q53" s="513" t="s">
        <v>481</v>
      </c>
    </row>
    <row r="54" spans="1:17" ht="14.65" thickTop="1" x14ac:dyDescent="0.45">
      <c r="A54" s="527" t="s">
        <v>504</v>
      </c>
      <c r="B54" s="528">
        <v>0</v>
      </c>
      <c r="C54" s="528">
        <v>0</v>
      </c>
      <c r="D54" s="528">
        <v>0</v>
      </c>
      <c r="E54" s="528">
        <v>0</v>
      </c>
      <c r="F54" s="528">
        <v>0</v>
      </c>
      <c r="G54" s="518" t="s">
        <v>579</v>
      </c>
      <c r="H54" s="518" t="s">
        <v>580</v>
      </c>
      <c r="I54" s="389"/>
      <c r="J54" s="527" t="s">
        <v>504</v>
      </c>
      <c r="K54" s="528">
        <v>0</v>
      </c>
      <c r="L54" s="528">
        <v>0</v>
      </c>
      <c r="M54" s="528">
        <v>0</v>
      </c>
      <c r="N54" s="528">
        <v>0</v>
      </c>
      <c r="O54" s="528">
        <v>0</v>
      </c>
      <c r="P54" s="518" t="s">
        <v>579</v>
      </c>
      <c r="Q54" s="518" t="s">
        <v>580</v>
      </c>
    </row>
    <row r="55" spans="1:17" ht="14.25" x14ac:dyDescent="0.45">
      <c r="A55" s="527" t="s">
        <v>505</v>
      </c>
      <c r="B55" s="528">
        <v>42872</v>
      </c>
      <c r="C55" s="528">
        <v>0</v>
      </c>
      <c r="D55" s="528">
        <v>0</v>
      </c>
      <c r="E55" s="528">
        <v>0</v>
      </c>
      <c r="F55" s="528">
        <v>42872</v>
      </c>
      <c r="G55" s="518" t="s">
        <v>579</v>
      </c>
      <c r="H55" s="518" t="s">
        <v>581</v>
      </c>
      <c r="I55" s="389"/>
      <c r="J55" s="527" t="s">
        <v>505</v>
      </c>
      <c r="K55" s="528">
        <v>41585</v>
      </c>
      <c r="L55" s="528">
        <v>0</v>
      </c>
      <c r="M55" s="528">
        <v>0</v>
      </c>
      <c r="N55" s="528">
        <v>0</v>
      </c>
      <c r="O55" s="528">
        <v>41585</v>
      </c>
      <c r="P55" s="518" t="s">
        <v>579</v>
      </c>
      <c r="Q55" s="518" t="s">
        <v>581</v>
      </c>
    </row>
    <row r="56" spans="1:17" ht="14.25" x14ac:dyDescent="0.45">
      <c r="A56" s="527" t="s">
        <v>506</v>
      </c>
      <c r="B56" s="528">
        <v>0</v>
      </c>
      <c r="C56" s="528">
        <v>0</v>
      </c>
      <c r="D56" s="528">
        <v>0</v>
      </c>
      <c r="E56" s="528">
        <v>0</v>
      </c>
      <c r="F56" s="528">
        <v>0</v>
      </c>
      <c r="G56" s="518" t="s">
        <v>579</v>
      </c>
      <c r="H56" s="518" t="s">
        <v>582</v>
      </c>
      <c r="I56" s="389"/>
      <c r="J56" s="527" t="s">
        <v>506</v>
      </c>
      <c r="K56" s="528">
        <v>0</v>
      </c>
      <c r="L56" s="528">
        <v>0</v>
      </c>
      <c r="M56" s="528">
        <v>0</v>
      </c>
      <c r="N56" s="528">
        <v>0</v>
      </c>
      <c r="O56" s="528">
        <v>0</v>
      </c>
      <c r="P56" s="518" t="s">
        <v>579</v>
      </c>
      <c r="Q56" s="518" t="s">
        <v>582</v>
      </c>
    </row>
    <row r="57" spans="1:17" ht="14.25" x14ac:dyDescent="0.45">
      <c r="A57" s="527" t="s">
        <v>507</v>
      </c>
      <c r="B57" s="528">
        <v>51837</v>
      </c>
      <c r="C57" s="528">
        <v>0</v>
      </c>
      <c r="D57" s="528">
        <v>0</v>
      </c>
      <c r="E57" s="528">
        <v>0</v>
      </c>
      <c r="F57" s="528">
        <v>51837</v>
      </c>
      <c r="G57" s="518" t="s">
        <v>579</v>
      </c>
      <c r="H57" s="518" t="s">
        <v>583</v>
      </c>
      <c r="I57" s="389"/>
      <c r="J57" s="527" t="s">
        <v>507</v>
      </c>
      <c r="K57" s="528">
        <v>51023</v>
      </c>
      <c r="L57" s="528">
        <v>0</v>
      </c>
      <c r="M57" s="528">
        <v>0</v>
      </c>
      <c r="N57" s="528">
        <v>0</v>
      </c>
      <c r="O57" s="528">
        <v>51023</v>
      </c>
      <c r="P57" s="518" t="s">
        <v>579</v>
      </c>
      <c r="Q57" s="518" t="s">
        <v>583</v>
      </c>
    </row>
    <row r="58" spans="1:17" ht="14.25" x14ac:dyDescent="0.45">
      <c r="A58" s="527" t="s">
        <v>508</v>
      </c>
      <c r="B58" s="528">
        <v>0</v>
      </c>
      <c r="C58" s="528">
        <v>0</v>
      </c>
      <c r="D58" s="528">
        <v>0</v>
      </c>
      <c r="E58" s="528">
        <v>0</v>
      </c>
      <c r="F58" s="528">
        <v>0</v>
      </c>
      <c r="G58" s="518" t="s">
        <v>579</v>
      </c>
      <c r="H58" s="518" t="s">
        <v>584</v>
      </c>
      <c r="I58" s="389"/>
      <c r="J58" s="527" t="s">
        <v>508</v>
      </c>
      <c r="K58" s="528">
        <v>0</v>
      </c>
      <c r="L58" s="528">
        <v>0</v>
      </c>
      <c r="M58" s="528">
        <v>0</v>
      </c>
      <c r="N58" s="528">
        <v>0</v>
      </c>
      <c r="O58" s="528">
        <v>0</v>
      </c>
      <c r="P58" s="518" t="s">
        <v>579</v>
      </c>
      <c r="Q58" s="518" t="s">
        <v>584</v>
      </c>
    </row>
    <row r="59" spans="1:17" ht="14.25" x14ac:dyDescent="0.45">
      <c r="A59" s="527" t="s">
        <v>509</v>
      </c>
      <c r="B59" s="528">
        <v>0</v>
      </c>
      <c r="C59" s="528">
        <v>0</v>
      </c>
      <c r="D59" s="528">
        <v>0</v>
      </c>
      <c r="E59" s="528">
        <v>0</v>
      </c>
      <c r="F59" s="528">
        <v>0</v>
      </c>
      <c r="G59" s="518" t="s">
        <v>579</v>
      </c>
      <c r="H59" s="518" t="s">
        <v>585</v>
      </c>
      <c r="I59" s="389"/>
      <c r="J59" s="527" t="s">
        <v>509</v>
      </c>
      <c r="K59" s="528">
        <v>0</v>
      </c>
      <c r="L59" s="528">
        <v>0</v>
      </c>
      <c r="M59" s="528">
        <v>0</v>
      </c>
      <c r="N59" s="528">
        <v>0</v>
      </c>
      <c r="O59" s="528">
        <v>0</v>
      </c>
      <c r="P59" s="518" t="s">
        <v>579</v>
      </c>
      <c r="Q59" s="518" t="s">
        <v>585</v>
      </c>
    </row>
    <row r="60" spans="1:17" ht="14.65" thickBot="1" x14ac:dyDescent="0.5">
      <c r="A60" s="527" t="s">
        <v>510</v>
      </c>
      <c r="B60" s="528">
        <v>0</v>
      </c>
      <c r="C60" s="528">
        <v>0</v>
      </c>
      <c r="D60" s="528">
        <v>0</v>
      </c>
      <c r="E60" s="528">
        <v>0</v>
      </c>
      <c r="F60" s="528">
        <v>0</v>
      </c>
      <c r="G60" s="518" t="s">
        <v>579</v>
      </c>
      <c r="H60" s="518" t="s">
        <v>586</v>
      </c>
      <c r="I60" s="389"/>
      <c r="J60" s="527" t="s">
        <v>510</v>
      </c>
      <c r="K60" s="528">
        <v>0</v>
      </c>
      <c r="L60" s="528">
        <v>0</v>
      </c>
      <c r="M60" s="528">
        <v>0</v>
      </c>
      <c r="N60" s="528">
        <v>0</v>
      </c>
      <c r="O60" s="528">
        <v>0</v>
      </c>
      <c r="P60" s="518" t="s">
        <v>579</v>
      </c>
      <c r="Q60" s="518" t="s">
        <v>586</v>
      </c>
    </row>
    <row r="61" spans="1:17" ht="15" hidden="1" customHeight="1" thickBot="1" x14ac:dyDescent="0.5">
      <c r="A61" s="527"/>
      <c r="B61" s="528"/>
      <c r="C61" s="528"/>
      <c r="D61" s="528"/>
      <c r="E61" s="528"/>
      <c r="F61" s="528"/>
      <c r="G61" s="518"/>
      <c r="H61" s="518"/>
      <c r="I61" s="389"/>
      <c r="J61" s="527"/>
      <c r="K61" s="528"/>
      <c r="L61" s="528"/>
      <c r="M61" s="528"/>
      <c r="N61" s="528"/>
      <c r="O61" s="528"/>
      <c r="P61" s="518"/>
      <c r="Q61" s="518"/>
    </row>
    <row r="62" spans="1:17" ht="15" hidden="1" customHeight="1" thickBot="1" x14ac:dyDescent="0.5">
      <c r="A62" s="527"/>
      <c r="B62" s="528"/>
      <c r="C62" s="528"/>
      <c r="D62" s="528"/>
      <c r="E62" s="528"/>
      <c r="F62" s="528"/>
      <c r="G62" s="518"/>
      <c r="H62" s="518"/>
      <c r="I62" s="389"/>
      <c r="J62" s="527"/>
      <c r="K62" s="528"/>
      <c r="L62" s="528"/>
      <c r="M62" s="528"/>
      <c r="N62" s="528"/>
      <c r="O62" s="528"/>
      <c r="P62" s="518"/>
      <c r="Q62" s="518"/>
    </row>
    <row r="63" spans="1:17" ht="15" hidden="1" customHeight="1" thickBot="1" x14ac:dyDescent="0.5">
      <c r="A63" s="527"/>
      <c r="B63" s="528"/>
      <c r="C63" s="528"/>
      <c r="D63" s="528"/>
      <c r="E63" s="528"/>
      <c r="F63" s="528"/>
      <c r="G63" s="518"/>
      <c r="H63" s="518"/>
      <c r="I63" s="389"/>
      <c r="J63" s="527"/>
      <c r="K63" s="528"/>
      <c r="L63" s="528"/>
      <c r="M63" s="528"/>
      <c r="N63" s="528"/>
      <c r="O63" s="528"/>
      <c r="P63" s="518"/>
      <c r="Q63" s="518"/>
    </row>
    <row r="64" spans="1:17" ht="15" hidden="1" customHeight="1" thickBot="1" x14ac:dyDescent="0.5">
      <c r="A64" s="527"/>
      <c r="B64" s="528"/>
      <c r="C64" s="528"/>
      <c r="D64" s="528"/>
      <c r="E64" s="528"/>
      <c r="F64" s="528"/>
      <c r="G64" s="518"/>
      <c r="H64" s="518"/>
      <c r="I64" s="389"/>
      <c r="J64" s="527"/>
      <c r="K64" s="528"/>
      <c r="L64" s="528"/>
      <c r="M64" s="528"/>
      <c r="N64" s="528"/>
      <c r="O64" s="528"/>
      <c r="P64" s="518"/>
      <c r="Q64" s="518"/>
    </row>
    <row r="65" spans="1:17" ht="13.5" thickTop="1" x14ac:dyDescent="0.4">
      <c r="A65" s="530" t="s">
        <v>479</v>
      </c>
      <c r="B65" s="531">
        <v>94709</v>
      </c>
      <c r="C65" s="531">
        <v>0</v>
      </c>
      <c r="D65" s="531">
        <v>0</v>
      </c>
      <c r="E65" s="531">
        <v>0</v>
      </c>
      <c r="F65" s="531">
        <v>94709</v>
      </c>
      <c r="G65" s="519"/>
      <c r="H65" s="519"/>
      <c r="I65" s="389"/>
      <c r="J65" s="530" t="s">
        <v>479</v>
      </c>
      <c r="K65" s="531">
        <v>92608</v>
      </c>
      <c r="L65" s="531">
        <v>0</v>
      </c>
      <c r="M65" s="531">
        <v>0</v>
      </c>
      <c r="N65" s="531">
        <v>0</v>
      </c>
      <c r="O65" s="531">
        <v>92608</v>
      </c>
      <c r="P65" s="519"/>
      <c r="Q65" s="519"/>
    </row>
    <row r="66" spans="1:17" ht="12.75" x14ac:dyDescent="0.3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</row>
    <row r="67" spans="1:17" ht="12.75" x14ac:dyDescent="0.35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</row>
    <row r="68" spans="1:17" ht="14.65" customHeight="1" x14ac:dyDescent="0.45">
      <c r="A68" s="749" t="s">
        <v>490</v>
      </c>
      <c r="B68" s="749"/>
      <c r="C68" s="749"/>
      <c r="D68" s="749"/>
      <c r="E68" s="749"/>
      <c r="F68" s="749"/>
      <c r="G68" s="749"/>
      <c r="H68" s="749"/>
      <c r="I68" s="389"/>
      <c r="J68" s="749" t="s">
        <v>490</v>
      </c>
      <c r="K68" s="749"/>
      <c r="L68" s="749"/>
      <c r="M68" s="749"/>
      <c r="N68" s="749"/>
      <c r="O68" s="749"/>
      <c r="P68" s="749"/>
      <c r="Q68" s="749"/>
    </row>
    <row r="69" spans="1:17" ht="14.65" thickBot="1" x14ac:dyDescent="0.5">
      <c r="A69" s="512" t="s">
        <v>474</v>
      </c>
      <c r="B69" s="513" t="s">
        <v>475</v>
      </c>
      <c r="C69" s="513" t="s">
        <v>476</v>
      </c>
      <c r="D69" s="513" t="s">
        <v>477</v>
      </c>
      <c r="E69" s="513" t="s">
        <v>478</v>
      </c>
      <c r="F69" s="513" t="s">
        <v>479</v>
      </c>
      <c r="G69" s="513" t="s">
        <v>480</v>
      </c>
      <c r="H69" s="513" t="s">
        <v>481</v>
      </c>
      <c r="I69" s="389"/>
      <c r="J69" s="512" t="s">
        <v>474</v>
      </c>
      <c r="K69" s="513" t="s">
        <v>475</v>
      </c>
      <c r="L69" s="513" t="s">
        <v>476</v>
      </c>
      <c r="M69" s="513" t="s">
        <v>477</v>
      </c>
      <c r="N69" s="513" t="s">
        <v>478</v>
      </c>
      <c r="O69" s="513" t="s">
        <v>479</v>
      </c>
      <c r="P69" s="513" t="s">
        <v>480</v>
      </c>
      <c r="Q69" s="513" t="s">
        <v>481</v>
      </c>
    </row>
    <row r="70" spans="1:17" ht="14.65" thickTop="1" x14ac:dyDescent="0.45">
      <c r="A70" s="527" t="s">
        <v>504</v>
      </c>
      <c r="B70" s="528">
        <v>0</v>
      </c>
      <c r="C70" s="528">
        <v>0</v>
      </c>
      <c r="D70" s="528">
        <v>0</v>
      </c>
      <c r="E70" s="528">
        <v>0</v>
      </c>
      <c r="F70" s="528">
        <v>0</v>
      </c>
      <c r="G70" s="518" t="s">
        <v>579</v>
      </c>
      <c r="H70" s="518" t="s">
        <v>580</v>
      </c>
      <c r="I70" s="389"/>
      <c r="J70" s="527" t="s">
        <v>504</v>
      </c>
      <c r="K70" s="528">
        <v>0</v>
      </c>
      <c r="L70" s="528">
        <v>0</v>
      </c>
      <c r="M70" s="528">
        <v>0</v>
      </c>
      <c r="N70" s="528">
        <v>0</v>
      </c>
      <c r="O70" s="528">
        <v>0</v>
      </c>
      <c r="P70" s="518" t="s">
        <v>579</v>
      </c>
      <c r="Q70" s="518" t="s">
        <v>580</v>
      </c>
    </row>
    <row r="71" spans="1:17" ht="14.25" x14ac:dyDescent="0.45">
      <c r="A71" s="527" t="s">
        <v>505</v>
      </c>
      <c r="B71" s="528">
        <v>61760</v>
      </c>
      <c r="C71" s="528">
        <v>0</v>
      </c>
      <c r="D71" s="528">
        <v>0</v>
      </c>
      <c r="E71" s="528">
        <v>0</v>
      </c>
      <c r="F71" s="528">
        <v>61760</v>
      </c>
      <c r="G71" s="518" t="s">
        <v>579</v>
      </c>
      <c r="H71" s="518" t="s">
        <v>581</v>
      </c>
      <c r="I71" s="389"/>
      <c r="J71" s="527" t="s">
        <v>505</v>
      </c>
      <c r="K71" s="528">
        <v>59320</v>
      </c>
      <c r="L71" s="528">
        <v>0</v>
      </c>
      <c r="M71" s="528">
        <v>0</v>
      </c>
      <c r="N71" s="528">
        <v>0</v>
      </c>
      <c r="O71" s="528">
        <v>59320</v>
      </c>
      <c r="P71" s="518" t="s">
        <v>579</v>
      </c>
      <c r="Q71" s="518" t="s">
        <v>581</v>
      </c>
    </row>
    <row r="72" spans="1:17" ht="14.25" x14ac:dyDescent="0.45">
      <c r="A72" s="527" t="s">
        <v>506</v>
      </c>
      <c r="B72" s="528">
        <v>0</v>
      </c>
      <c r="C72" s="528">
        <v>0</v>
      </c>
      <c r="D72" s="528">
        <v>0</v>
      </c>
      <c r="E72" s="528">
        <v>0</v>
      </c>
      <c r="F72" s="528">
        <v>0</v>
      </c>
      <c r="G72" s="518" t="s">
        <v>579</v>
      </c>
      <c r="H72" s="518" t="s">
        <v>582</v>
      </c>
      <c r="I72" s="389"/>
      <c r="J72" s="527" t="s">
        <v>506</v>
      </c>
      <c r="K72" s="528">
        <v>0</v>
      </c>
      <c r="L72" s="528">
        <v>0</v>
      </c>
      <c r="M72" s="528">
        <v>0</v>
      </c>
      <c r="N72" s="528">
        <v>0</v>
      </c>
      <c r="O72" s="528">
        <v>0</v>
      </c>
      <c r="P72" s="518" t="s">
        <v>579</v>
      </c>
      <c r="Q72" s="518" t="s">
        <v>582</v>
      </c>
    </row>
    <row r="73" spans="1:17" ht="14.25" x14ac:dyDescent="0.45">
      <c r="A73" s="527" t="s">
        <v>507</v>
      </c>
      <c r="B73" s="528">
        <v>46320</v>
      </c>
      <c r="C73" s="528">
        <v>0</v>
      </c>
      <c r="D73" s="528">
        <v>0</v>
      </c>
      <c r="E73" s="528">
        <v>0</v>
      </c>
      <c r="F73" s="528">
        <v>46320</v>
      </c>
      <c r="G73" s="518" t="s">
        <v>579</v>
      </c>
      <c r="H73" s="518" t="s">
        <v>583</v>
      </c>
      <c r="I73" s="389"/>
      <c r="J73" s="527" t="s">
        <v>507</v>
      </c>
      <c r="K73" s="528">
        <v>44490</v>
      </c>
      <c r="L73" s="528">
        <v>0</v>
      </c>
      <c r="M73" s="528">
        <v>0</v>
      </c>
      <c r="N73" s="528">
        <v>0</v>
      </c>
      <c r="O73" s="528">
        <v>44490</v>
      </c>
      <c r="P73" s="518" t="s">
        <v>579</v>
      </c>
      <c r="Q73" s="518" t="s">
        <v>583</v>
      </c>
    </row>
    <row r="74" spans="1:17" ht="14.25" x14ac:dyDescent="0.45">
      <c r="A74" s="527" t="s">
        <v>508</v>
      </c>
      <c r="B74" s="528">
        <v>0</v>
      </c>
      <c r="C74" s="528">
        <v>0</v>
      </c>
      <c r="D74" s="528">
        <v>0</v>
      </c>
      <c r="E74" s="528">
        <v>0</v>
      </c>
      <c r="F74" s="528">
        <v>0</v>
      </c>
      <c r="G74" s="518" t="s">
        <v>579</v>
      </c>
      <c r="H74" s="518" t="s">
        <v>584</v>
      </c>
      <c r="I74" s="389"/>
      <c r="J74" s="527" t="s">
        <v>508</v>
      </c>
      <c r="K74" s="528">
        <v>0</v>
      </c>
      <c r="L74" s="528">
        <v>0</v>
      </c>
      <c r="M74" s="528">
        <v>0</v>
      </c>
      <c r="N74" s="528">
        <v>0</v>
      </c>
      <c r="O74" s="528">
        <v>0</v>
      </c>
      <c r="P74" s="518" t="s">
        <v>579</v>
      </c>
      <c r="Q74" s="518" t="s">
        <v>584</v>
      </c>
    </row>
    <row r="75" spans="1:17" ht="14.25" x14ac:dyDescent="0.45">
      <c r="A75" s="527" t="s">
        <v>509</v>
      </c>
      <c r="B75" s="528">
        <v>0</v>
      </c>
      <c r="C75" s="528">
        <v>0</v>
      </c>
      <c r="D75" s="528">
        <v>0</v>
      </c>
      <c r="E75" s="528">
        <v>0</v>
      </c>
      <c r="F75" s="528">
        <v>0</v>
      </c>
      <c r="G75" s="518" t="s">
        <v>579</v>
      </c>
      <c r="H75" s="518" t="s">
        <v>585</v>
      </c>
      <c r="I75" s="389"/>
      <c r="J75" s="527" t="s">
        <v>509</v>
      </c>
      <c r="K75" s="528">
        <v>0</v>
      </c>
      <c r="L75" s="528">
        <v>0</v>
      </c>
      <c r="M75" s="528">
        <v>0</v>
      </c>
      <c r="N75" s="528">
        <v>0</v>
      </c>
      <c r="O75" s="528">
        <v>0</v>
      </c>
      <c r="P75" s="518" t="s">
        <v>579</v>
      </c>
      <c r="Q75" s="518" t="s">
        <v>585</v>
      </c>
    </row>
    <row r="76" spans="1:17" ht="14.65" thickBot="1" x14ac:dyDescent="0.5">
      <c r="A76" s="527" t="s">
        <v>510</v>
      </c>
      <c r="B76" s="528">
        <v>0</v>
      </c>
      <c r="C76" s="528">
        <v>0</v>
      </c>
      <c r="D76" s="528">
        <v>0</v>
      </c>
      <c r="E76" s="528">
        <v>0</v>
      </c>
      <c r="F76" s="528">
        <v>0</v>
      </c>
      <c r="G76" s="518" t="s">
        <v>579</v>
      </c>
      <c r="H76" s="518" t="s">
        <v>586</v>
      </c>
      <c r="I76" s="389"/>
      <c r="J76" s="527" t="s">
        <v>510</v>
      </c>
      <c r="K76" s="528">
        <v>0</v>
      </c>
      <c r="L76" s="528">
        <v>0</v>
      </c>
      <c r="M76" s="528">
        <v>0</v>
      </c>
      <c r="N76" s="528">
        <v>0</v>
      </c>
      <c r="O76" s="528">
        <v>0</v>
      </c>
      <c r="P76" s="518" t="s">
        <v>579</v>
      </c>
      <c r="Q76" s="518" t="s">
        <v>586</v>
      </c>
    </row>
    <row r="77" spans="1:17" ht="15" hidden="1" customHeight="1" thickBot="1" x14ac:dyDescent="0.5">
      <c r="A77" s="527"/>
      <c r="B77" s="528"/>
      <c r="C77" s="528"/>
      <c r="D77" s="528"/>
      <c r="E77" s="528"/>
      <c r="F77" s="528"/>
      <c r="G77" s="518"/>
      <c r="H77" s="518"/>
      <c r="I77" s="389"/>
      <c r="J77" s="527"/>
      <c r="K77" s="528"/>
      <c r="L77" s="528"/>
      <c r="M77" s="528"/>
      <c r="N77" s="528"/>
      <c r="O77" s="528"/>
      <c r="P77" s="518"/>
      <c r="Q77" s="518"/>
    </row>
    <row r="78" spans="1:17" ht="15" hidden="1" customHeight="1" thickBot="1" x14ac:dyDescent="0.5">
      <c r="A78" s="527"/>
      <c r="B78" s="528"/>
      <c r="C78" s="528"/>
      <c r="D78" s="528"/>
      <c r="E78" s="528"/>
      <c r="F78" s="528"/>
      <c r="G78" s="518"/>
      <c r="H78" s="518"/>
      <c r="I78" s="389"/>
      <c r="J78" s="527"/>
      <c r="K78" s="528"/>
      <c r="L78" s="528"/>
      <c r="M78" s="528"/>
      <c r="N78" s="528"/>
      <c r="O78" s="528"/>
      <c r="P78" s="518"/>
      <c r="Q78" s="518"/>
    </row>
    <row r="79" spans="1:17" ht="15" hidden="1" customHeight="1" thickBot="1" x14ac:dyDescent="0.5">
      <c r="A79" s="527"/>
      <c r="B79" s="528"/>
      <c r="C79" s="528"/>
      <c r="D79" s="528"/>
      <c r="E79" s="528"/>
      <c r="F79" s="528"/>
      <c r="G79" s="518"/>
      <c r="H79" s="518"/>
      <c r="I79" s="389"/>
      <c r="J79" s="527"/>
      <c r="K79" s="528"/>
      <c r="L79" s="528"/>
      <c r="M79" s="528"/>
      <c r="N79" s="528"/>
      <c r="O79" s="528"/>
      <c r="P79" s="518"/>
      <c r="Q79" s="518"/>
    </row>
    <row r="80" spans="1:17" ht="15" hidden="1" customHeight="1" thickBot="1" x14ac:dyDescent="0.5">
      <c r="A80" s="527"/>
      <c r="B80" s="528"/>
      <c r="C80" s="528"/>
      <c r="D80" s="528"/>
      <c r="E80" s="528"/>
      <c r="F80" s="528"/>
      <c r="G80" s="518"/>
      <c r="H80" s="518"/>
      <c r="I80" s="389"/>
      <c r="J80" s="527"/>
      <c r="K80" s="528"/>
      <c r="L80" s="528"/>
      <c r="M80" s="528"/>
      <c r="N80" s="528"/>
      <c r="O80" s="528"/>
      <c r="P80" s="518"/>
      <c r="Q80" s="518"/>
    </row>
    <row r="81" spans="1:17" ht="13.5" thickTop="1" x14ac:dyDescent="0.4">
      <c r="A81" s="530" t="s">
        <v>479</v>
      </c>
      <c r="B81" s="531">
        <v>108080</v>
      </c>
      <c r="C81" s="531">
        <v>0</v>
      </c>
      <c r="D81" s="531">
        <v>0</v>
      </c>
      <c r="E81" s="531">
        <v>0</v>
      </c>
      <c r="F81" s="531">
        <v>108080</v>
      </c>
      <c r="G81" s="519"/>
      <c r="H81" s="519"/>
      <c r="I81" s="389"/>
      <c r="J81" s="530" t="s">
        <v>479</v>
      </c>
      <c r="K81" s="531">
        <v>103810</v>
      </c>
      <c r="L81" s="531">
        <v>0</v>
      </c>
      <c r="M81" s="531">
        <v>0</v>
      </c>
      <c r="N81" s="531">
        <v>0</v>
      </c>
      <c r="O81" s="531">
        <v>103810</v>
      </c>
      <c r="P81" s="519"/>
      <c r="Q81" s="519"/>
    </row>
    <row r="82" spans="1:17" ht="13.15" x14ac:dyDescent="0.4">
      <c r="A82" s="532"/>
      <c r="B82" s="533"/>
      <c r="C82" s="533"/>
      <c r="D82" s="533"/>
      <c r="E82" s="533"/>
      <c r="F82" s="533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</row>
    <row r="83" spans="1:17" ht="12.75" x14ac:dyDescent="0.35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</row>
    <row r="84" spans="1:17" ht="14.65" customHeight="1" x14ac:dyDescent="0.45">
      <c r="A84" s="747" t="s">
        <v>491</v>
      </c>
      <c r="B84" s="747"/>
      <c r="C84" s="747"/>
      <c r="D84" s="747"/>
      <c r="E84" s="747"/>
      <c r="F84" s="747"/>
      <c r="G84" s="747"/>
      <c r="H84" s="747"/>
      <c r="I84" s="389"/>
      <c r="J84" s="747" t="s">
        <v>491</v>
      </c>
      <c r="K84" s="747"/>
      <c r="L84" s="747"/>
      <c r="M84" s="747"/>
      <c r="N84" s="747"/>
      <c r="O84" s="747"/>
      <c r="P84" s="747"/>
      <c r="Q84" s="747"/>
    </row>
    <row r="85" spans="1:17" ht="14.65" thickBot="1" x14ac:dyDescent="0.5">
      <c r="A85" s="512" t="s">
        <v>474</v>
      </c>
      <c r="B85" s="513" t="s">
        <v>475</v>
      </c>
      <c r="C85" s="513" t="s">
        <v>476</v>
      </c>
      <c r="D85" s="513" t="s">
        <v>477</v>
      </c>
      <c r="E85" s="513" t="s">
        <v>478</v>
      </c>
      <c r="F85" s="513" t="s">
        <v>479</v>
      </c>
      <c r="G85" s="513" t="s">
        <v>480</v>
      </c>
      <c r="H85" s="513" t="s">
        <v>481</v>
      </c>
      <c r="I85" s="389"/>
      <c r="J85" s="512" t="s">
        <v>474</v>
      </c>
      <c r="K85" s="513" t="s">
        <v>475</v>
      </c>
      <c r="L85" s="513" t="s">
        <v>476</v>
      </c>
      <c r="M85" s="513" t="s">
        <v>477</v>
      </c>
      <c r="N85" s="513" t="s">
        <v>478</v>
      </c>
      <c r="O85" s="513" t="s">
        <v>479</v>
      </c>
      <c r="P85" s="513" t="s">
        <v>480</v>
      </c>
      <c r="Q85" s="513" t="s">
        <v>481</v>
      </c>
    </row>
    <row r="86" spans="1:17" ht="14.65" thickTop="1" x14ac:dyDescent="0.45">
      <c r="A86" s="527" t="s">
        <v>504</v>
      </c>
      <c r="B86" s="528">
        <v>0</v>
      </c>
      <c r="C86" s="528">
        <v>0</v>
      </c>
      <c r="D86" s="528">
        <v>0</v>
      </c>
      <c r="E86" s="528">
        <v>0</v>
      </c>
      <c r="F86" s="528">
        <v>0</v>
      </c>
      <c r="G86" s="518" t="s">
        <v>579</v>
      </c>
      <c r="H86" s="518" t="s">
        <v>580</v>
      </c>
      <c r="I86" s="389"/>
      <c r="J86" s="527" t="s">
        <v>504</v>
      </c>
      <c r="K86" s="528">
        <v>0</v>
      </c>
      <c r="L86" s="528">
        <v>0</v>
      </c>
      <c r="M86" s="528">
        <v>0</v>
      </c>
      <c r="N86" s="528">
        <v>0</v>
      </c>
      <c r="O86" s="528">
        <v>0</v>
      </c>
      <c r="P86" s="518" t="s">
        <v>579</v>
      </c>
      <c r="Q86" s="518" t="s">
        <v>580</v>
      </c>
    </row>
    <row r="87" spans="1:17" ht="14.25" x14ac:dyDescent="0.45">
      <c r="A87" s="527" t="s">
        <v>505</v>
      </c>
      <c r="B87" s="528">
        <v>7884</v>
      </c>
      <c r="C87" s="528">
        <v>0</v>
      </c>
      <c r="D87" s="528">
        <v>0</v>
      </c>
      <c r="E87" s="528">
        <v>0</v>
      </c>
      <c r="F87" s="528">
        <v>7884</v>
      </c>
      <c r="G87" s="518" t="s">
        <v>579</v>
      </c>
      <c r="H87" s="518" t="s">
        <v>581</v>
      </c>
      <c r="I87" s="389"/>
      <c r="J87" s="527" t="s">
        <v>505</v>
      </c>
      <c r="K87" s="528">
        <v>8120</v>
      </c>
      <c r="L87" s="528">
        <v>0</v>
      </c>
      <c r="M87" s="528">
        <v>0</v>
      </c>
      <c r="N87" s="528">
        <v>0</v>
      </c>
      <c r="O87" s="528">
        <v>8120</v>
      </c>
      <c r="P87" s="518" t="s">
        <v>579</v>
      </c>
      <c r="Q87" s="518" t="s">
        <v>581</v>
      </c>
    </row>
    <row r="88" spans="1:17" ht="14.25" x14ac:dyDescent="0.45">
      <c r="A88" s="527" t="s">
        <v>506</v>
      </c>
      <c r="B88" s="528">
        <v>0</v>
      </c>
      <c r="C88" s="528">
        <v>0</v>
      </c>
      <c r="D88" s="528">
        <v>0</v>
      </c>
      <c r="E88" s="528">
        <v>0</v>
      </c>
      <c r="F88" s="528">
        <v>0</v>
      </c>
      <c r="G88" s="518" t="s">
        <v>579</v>
      </c>
      <c r="H88" s="518" t="s">
        <v>582</v>
      </c>
      <c r="I88" s="389"/>
      <c r="J88" s="527" t="s">
        <v>506</v>
      </c>
      <c r="K88" s="528">
        <v>0</v>
      </c>
      <c r="L88" s="528">
        <v>0</v>
      </c>
      <c r="M88" s="528">
        <v>0</v>
      </c>
      <c r="N88" s="528">
        <v>0</v>
      </c>
      <c r="O88" s="528">
        <v>0</v>
      </c>
      <c r="P88" s="518" t="s">
        <v>579</v>
      </c>
      <c r="Q88" s="518" t="s">
        <v>582</v>
      </c>
    </row>
    <row r="89" spans="1:17" ht="14.25" x14ac:dyDescent="0.45">
      <c r="A89" s="527" t="s">
        <v>507</v>
      </c>
      <c r="B89" s="528">
        <v>5913</v>
      </c>
      <c r="C89" s="528">
        <v>0</v>
      </c>
      <c r="D89" s="528">
        <v>0</v>
      </c>
      <c r="E89" s="528">
        <v>0</v>
      </c>
      <c r="F89" s="528">
        <v>5913</v>
      </c>
      <c r="G89" s="518" t="s">
        <v>579</v>
      </c>
      <c r="H89" s="518" t="s">
        <v>583</v>
      </c>
      <c r="I89" s="389"/>
      <c r="J89" s="527" t="s">
        <v>507</v>
      </c>
      <c r="K89" s="528">
        <v>6090</v>
      </c>
      <c r="L89" s="528">
        <v>0</v>
      </c>
      <c r="M89" s="528">
        <v>0</v>
      </c>
      <c r="N89" s="528">
        <v>0</v>
      </c>
      <c r="O89" s="528">
        <v>6090</v>
      </c>
      <c r="P89" s="518" t="s">
        <v>579</v>
      </c>
      <c r="Q89" s="518" t="s">
        <v>583</v>
      </c>
    </row>
    <row r="90" spans="1:17" ht="14.25" x14ac:dyDescent="0.45">
      <c r="A90" s="527" t="s">
        <v>508</v>
      </c>
      <c r="B90" s="528">
        <v>0</v>
      </c>
      <c r="C90" s="528">
        <v>0</v>
      </c>
      <c r="D90" s="528">
        <v>0</v>
      </c>
      <c r="E90" s="528">
        <v>0</v>
      </c>
      <c r="F90" s="528">
        <v>0</v>
      </c>
      <c r="G90" s="518" t="s">
        <v>579</v>
      </c>
      <c r="H90" s="518" t="s">
        <v>584</v>
      </c>
      <c r="I90" s="389"/>
      <c r="J90" s="527" t="s">
        <v>508</v>
      </c>
      <c r="K90" s="528">
        <v>0</v>
      </c>
      <c r="L90" s="528">
        <v>0</v>
      </c>
      <c r="M90" s="528">
        <v>0</v>
      </c>
      <c r="N90" s="528">
        <v>0</v>
      </c>
      <c r="O90" s="528">
        <v>0</v>
      </c>
      <c r="P90" s="518" t="s">
        <v>579</v>
      </c>
      <c r="Q90" s="518" t="s">
        <v>584</v>
      </c>
    </row>
    <row r="91" spans="1:17" ht="14.25" x14ac:dyDescent="0.45">
      <c r="A91" s="527" t="s">
        <v>509</v>
      </c>
      <c r="B91" s="528">
        <v>0</v>
      </c>
      <c r="C91" s="528">
        <v>0</v>
      </c>
      <c r="D91" s="528">
        <v>0</v>
      </c>
      <c r="E91" s="528">
        <v>0</v>
      </c>
      <c r="F91" s="528">
        <v>0</v>
      </c>
      <c r="G91" s="518" t="s">
        <v>579</v>
      </c>
      <c r="H91" s="518" t="s">
        <v>585</v>
      </c>
      <c r="I91" s="389"/>
      <c r="J91" s="527" t="s">
        <v>509</v>
      </c>
      <c r="K91" s="528">
        <v>0</v>
      </c>
      <c r="L91" s="528">
        <v>0</v>
      </c>
      <c r="M91" s="528">
        <v>0</v>
      </c>
      <c r="N91" s="528">
        <v>0</v>
      </c>
      <c r="O91" s="528">
        <v>0</v>
      </c>
      <c r="P91" s="518" t="s">
        <v>579</v>
      </c>
      <c r="Q91" s="518" t="s">
        <v>585</v>
      </c>
    </row>
    <row r="92" spans="1:17" ht="14.65" thickBot="1" x14ac:dyDescent="0.5">
      <c r="A92" s="527" t="s">
        <v>510</v>
      </c>
      <c r="B92" s="528">
        <v>0</v>
      </c>
      <c r="C92" s="528">
        <v>0</v>
      </c>
      <c r="D92" s="528">
        <v>0</v>
      </c>
      <c r="E92" s="528">
        <v>0</v>
      </c>
      <c r="F92" s="528">
        <v>0</v>
      </c>
      <c r="G92" s="518" t="s">
        <v>579</v>
      </c>
      <c r="H92" s="518" t="s">
        <v>586</v>
      </c>
      <c r="I92" s="389"/>
      <c r="J92" s="527" t="s">
        <v>510</v>
      </c>
      <c r="K92" s="528">
        <v>0</v>
      </c>
      <c r="L92" s="528">
        <v>0</v>
      </c>
      <c r="M92" s="528">
        <v>0</v>
      </c>
      <c r="N92" s="528">
        <v>0</v>
      </c>
      <c r="O92" s="528">
        <v>0</v>
      </c>
      <c r="P92" s="518" t="s">
        <v>579</v>
      </c>
      <c r="Q92" s="518" t="s">
        <v>586</v>
      </c>
    </row>
    <row r="93" spans="1:17" ht="15" hidden="1" customHeight="1" thickBot="1" x14ac:dyDescent="0.5">
      <c r="A93" s="527"/>
      <c r="B93" s="528"/>
      <c r="C93" s="528"/>
      <c r="D93" s="528"/>
      <c r="E93" s="528"/>
      <c r="F93" s="528"/>
      <c r="G93" s="518"/>
      <c r="H93" s="518"/>
      <c r="I93" s="389"/>
      <c r="J93" s="527"/>
      <c r="K93" s="528"/>
      <c r="L93" s="528"/>
      <c r="M93" s="528"/>
      <c r="N93" s="528"/>
      <c r="O93" s="528"/>
      <c r="P93" s="518"/>
      <c r="Q93" s="518"/>
    </row>
    <row r="94" spans="1:17" ht="15" hidden="1" customHeight="1" thickBot="1" x14ac:dyDescent="0.5">
      <c r="A94" s="527"/>
      <c r="B94" s="528"/>
      <c r="C94" s="528"/>
      <c r="D94" s="528"/>
      <c r="E94" s="528"/>
      <c r="F94" s="528"/>
      <c r="G94" s="518"/>
      <c r="H94" s="518"/>
      <c r="I94" s="389"/>
      <c r="J94" s="527"/>
      <c r="K94" s="528"/>
      <c r="L94" s="528"/>
      <c r="M94" s="528"/>
      <c r="N94" s="528"/>
      <c r="O94" s="528"/>
      <c r="P94" s="518"/>
      <c r="Q94" s="518"/>
    </row>
    <row r="95" spans="1:17" ht="15" hidden="1" customHeight="1" thickBot="1" x14ac:dyDescent="0.5">
      <c r="A95" s="527"/>
      <c r="B95" s="528"/>
      <c r="C95" s="528"/>
      <c r="D95" s="528"/>
      <c r="E95" s="528"/>
      <c r="F95" s="528"/>
      <c r="G95" s="518"/>
      <c r="H95" s="518"/>
      <c r="I95" s="389"/>
      <c r="J95" s="527"/>
      <c r="K95" s="528"/>
      <c r="L95" s="528"/>
      <c r="M95" s="528"/>
      <c r="N95" s="528"/>
      <c r="O95" s="528"/>
      <c r="P95" s="518"/>
      <c r="Q95" s="518"/>
    </row>
    <row r="96" spans="1:17" ht="15" hidden="1" customHeight="1" thickBot="1" x14ac:dyDescent="0.5">
      <c r="A96" s="527"/>
      <c r="B96" s="528"/>
      <c r="C96" s="528"/>
      <c r="D96" s="528"/>
      <c r="E96" s="528"/>
      <c r="F96" s="528"/>
      <c r="G96" s="518"/>
      <c r="H96" s="518"/>
      <c r="I96" s="389"/>
      <c r="J96" s="527"/>
      <c r="K96" s="528"/>
      <c r="L96" s="528"/>
      <c r="M96" s="528"/>
      <c r="N96" s="528"/>
      <c r="O96" s="528"/>
      <c r="P96" s="518"/>
      <c r="Q96" s="518"/>
    </row>
    <row r="97" spans="1:17" ht="13.5" thickTop="1" x14ac:dyDescent="0.4">
      <c r="A97" s="530" t="s">
        <v>479</v>
      </c>
      <c r="B97" s="531">
        <v>13797</v>
      </c>
      <c r="C97" s="531">
        <v>0</v>
      </c>
      <c r="D97" s="531">
        <v>0</v>
      </c>
      <c r="E97" s="531">
        <v>0</v>
      </c>
      <c r="F97" s="531">
        <v>13797</v>
      </c>
      <c r="G97" s="519"/>
      <c r="H97" s="519"/>
      <c r="I97" s="389"/>
      <c r="J97" s="530" t="s">
        <v>479</v>
      </c>
      <c r="K97" s="531">
        <v>14210</v>
      </c>
      <c r="L97" s="531">
        <v>0</v>
      </c>
      <c r="M97" s="531">
        <v>0</v>
      </c>
      <c r="N97" s="531">
        <v>0</v>
      </c>
      <c r="O97" s="531">
        <v>14210</v>
      </c>
      <c r="P97" s="519"/>
      <c r="Q97" s="519"/>
    </row>
    <row r="98" spans="1:17" ht="12.75" x14ac:dyDescent="0.35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ht="12.75" x14ac:dyDescent="0.35">
      <c r="A99" s="389"/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</row>
    <row r="100" spans="1:17" ht="14.65" customHeight="1" x14ac:dyDescent="0.45">
      <c r="A100" s="747" t="s">
        <v>492</v>
      </c>
      <c r="B100" s="747"/>
      <c r="C100" s="747"/>
      <c r="D100" s="747"/>
      <c r="E100" s="747"/>
      <c r="F100" s="747"/>
      <c r="G100" s="747"/>
      <c r="H100" s="747"/>
      <c r="I100" s="389"/>
      <c r="J100" s="747" t="s">
        <v>492</v>
      </c>
      <c r="K100" s="747"/>
      <c r="L100" s="747"/>
      <c r="M100" s="747"/>
      <c r="N100" s="747"/>
      <c r="O100" s="747"/>
      <c r="P100" s="747"/>
      <c r="Q100" s="747"/>
    </row>
    <row r="101" spans="1:17" ht="14.65" thickBot="1" x14ac:dyDescent="0.5">
      <c r="A101" s="512" t="s">
        <v>474</v>
      </c>
      <c r="B101" s="513" t="s">
        <v>475</v>
      </c>
      <c r="C101" s="513" t="s">
        <v>476</v>
      </c>
      <c r="D101" s="513" t="s">
        <v>477</v>
      </c>
      <c r="E101" s="513" t="s">
        <v>478</v>
      </c>
      <c r="F101" s="513" t="s">
        <v>479</v>
      </c>
      <c r="G101" s="513" t="s">
        <v>480</v>
      </c>
      <c r="H101" s="513" t="s">
        <v>481</v>
      </c>
      <c r="I101" s="389"/>
      <c r="J101" s="512" t="s">
        <v>474</v>
      </c>
      <c r="K101" s="513" t="s">
        <v>475</v>
      </c>
      <c r="L101" s="513" t="s">
        <v>476</v>
      </c>
      <c r="M101" s="513" t="s">
        <v>477</v>
      </c>
      <c r="N101" s="513" t="s">
        <v>478</v>
      </c>
      <c r="O101" s="513" t="s">
        <v>479</v>
      </c>
      <c r="P101" s="513" t="s">
        <v>480</v>
      </c>
      <c r="Q101" s="513" t="s">
        <v>481</v>
      </c>
    </row>
    <row r="102" spans="1:17" ht="14.65" thickTop="1" x14ac:dyDescent="0.45">
      <c r="A102" s="527" t="s">
        <v>504</v>
      </c>
      <c r="B102" s="528">
        <v>13424</v>
      </c>
      <c r="C102" s="528">
        <v>0</v>
      </c>
      <c r="D102" s="528">
        <v>0</v>
      </c>
      <c r="E102" s="528">
        <v>0</v>
      </c>
      <c r="F102" s="528">
        <v>13424</v>
      </c>
      <c r="G102" s="518" t="s">
        <v>579</v>
      </c>
      <c r="H102" s="518" t="s">
        <v>580</v>
      </c>
      <c r="I102" s="389"/>
      <c r="J102" s="527" t="s">
        <v>504</v>
      </c>
      <c r="K102" s="528">
        <v>14430</v>
      </c>
      <c r="L102" s="528">
        <v>0</v>
      </c>
      <c r="M102" s="528">
        <v>0</v>
      </c>
      <c r="N102" s="528">
        <v>0</v>
      </c>
      <c r="O102" s="528">
        <v>14430</v>
      </c>
      <c r="P102" s="518" t="s">
        <v>579</v>
      </c>
      <c r="Q102" s="518" t="s">
        <v>580</v>
      </c>
    </row>
    <row r="103" spans="1:17" ht="14.25" x14ac:dyDescent="0.45">
      <c r="A103" s="527" t="s">
        <v>505</v>
      </c>
      <c r="B103" s="528">
        <v>56135</v>
      </c>
      <c r="C103" s="528">
        <v>0</v>
      </c>
      <c r="D103" s="528">
        <v>0</v>
      </c>
      <c r="E103" s="528">
        <v>0</v>
      </c>
      <c r="F103" s="528">
        <v>56135</v>
      </c>
      <c r="G103" s="518" t="s">
        <v>579</v>
      </c>
      <c r="H103" s="518" t="s">
        <v>581</v>
      </c>
      <c r="I103" s="389"/>
      <c r="J103" s="527" t="s">
        <v>505</v>
      </c>
      <c r="K103" s="528">
        <v>59826</v>
      </c>
      <c r="L103" s="528">
        <v>0</v>
      </c>
      <c r="M103" s="528">
        <v>0</v>
      </c>
      <c r="N103" s="528">
        <v>0</v>
      </c>
      <c r="O103" s="528">
        <v>59826</v>
      </c>
      <c r="P103" s="518" t="s">
        <v>579</v>
      </c>
      <c r="Q103" s="518" t="s">
        <v>581</v>
      </c>
    </row>
    <row r="104" spans="1:17" ht="14.25" x14ac:dyDescent="0.45">
      <c r="A104" s="527" t="s">
        <v>506</v>
      </c>
      <c r="B104" s="528">
        <v>0</v>
      </c>
      <c r="C104" s="528">
        <v>0</v>
      </c>
      <c r="D104" s="528">
        <v>0</v>
      </c>
      <c r="E104" s="528">
        <v>0</v>
      </c>
      <c r="F104" s="528">
        <v>0</v>
      </c>
      <c r="G104" s="518" t="s">
        <v>579</v>
      </c>
      <c r="H104" s="518" t="s">
        <v>582</v>
      </c>
      <c r="I104" s="389"/>
      <c r="J104" s="527" t="s">
        <v>506</v>
      </c>
      <c r="K104" s="528">
        <v>0</v>
      </c>
      <c r="L104" s="528">
        <v>0</v>
      </c>
      <c r="M104" s="528">
        <v>0</v>
      </c>
      <c r="N104" s="528">
        <v>0</v>
      </c>
      <c r="O104" s="528">
        <v>0</v>
      </c>
      <c r="P104" s="518" t="s">
        <v>579</v>
      </c>
      <c r="Q104" s="518" t="s">
        <v>582</v>
      </c>
    </row>
    <row r="105" spans="1:17" ht="14.25" x14ac:dyDescent="0.45">
      <c r="A105" s="527" t="s">
        <v>507</v>
      </c>
      <c r="B105" s="528">
        <v>40872</v>
      </c>
      <c r="C105" s="528">
        <v>0</v>
      </c>
      <c r="D105" s="528">
        <v>0</v>
      </c>
      <c r="E105" s="528">
        <v>0</v>
      </c>
      <c r="F105" s="528">
        <v>40872</v>
      </c>
      <c r="G105" s="518" t="s">
        <v>579</v>
      </c>
      <c r="H105" s="518" t="s">
        <v>583</v>
      </c>
      <c r="I105" s="389"/>
      <c r="J105" s="527" t="s">
        <v>507</v>
      </c>
      <c r="K105" s="528">
        <v>43548</v>
      </c>
      <c r="L105" s="528">
        <v>0</v>
      </c>
      <c r="M105" s="528">
        <v>0</v>
      </c>
      <c r="N105" s="528">
        <v>0</v>
      </c>
      <c r="O105" s="528">
        <v>43548</v>
      </c>
      <c r="P105" s="518" t="s">
        <v>579</v>
      </c>
      <c r="Q105" s="518" t="s">
        <v>583</v>
      </c>
    </row>
    <row r="106" spans="1:17" ht="14.25" x14ac:dyDescent="0.45">
      <c r="A106" s="527" t="s">
        <v>508</v>
      </c>
      <c r="B106" s="528">
        <v>0</v>
      </c>
      <c r="C106" s="528">
        <v>0</v>
      </c>
      <c r="D106" s="528">
        <v>0</v>
      </c>
      <c r="E106" s="528">
        <v>0</v>
      </c>
      <c r="F106" s="528">
        <v>0</v>
      </c>
      <c r="G106" s="518" t="s">
        <v>579</v>
      </c>
      <c r="H106" s="518" t="s">
        <v>584</v>
      </c>
      <c r="I106" s="389"/>
      <c r="J106" s="527" t="s">
        <v>508</v>
      </c>
      <c r="K106" s="528">
        <v>0</v>
      </c>
      <c r="L106" s="528">
        <v>0</v>
      </c>
      <c r="M106" s="528">
        <v>0</v>
      </c>
      <c r="N106" s="528">
        <v>0</v>
      </c>
      <c r="O106" s="528">
        <v>0</v>
      </c>
      <c r="P106" s="518" t="s">
        <v>579</v>
      </c>
      <c r="Q106" s="518" t="s">
        <v>584</v>
      </c>
    </row>
    <row r="107" spans="1:17" ht="14.25" x14ac:dyDescent="0.45">
      <c r="A107" s="527" t="s">
        <v>509</v>
      </c>
      <c r="B107" s="528">
        <v>0</v>
      </c>
      <c r="C107" s="528">
        <v>0</v>
      </c>
      <c r="D107" s="528">
        <v>0</v>
      </c>
      <c r="E107" s="528">
        <v>0</v>
      </c>
      <c r="F107" s="528">
        <v>0</v>
      </c>
      <c r="G107" s="518" t="s">
        <v>579</v>
      </c>
      <c r="H107" s="518" t="s">
        <v>585</v>
      </c>
      <c r="I107" s="389"/>
      <c r="J107" s="527" t="s">
        <v>509</v>
      </c>
      <c r="K107" s="528">
        <v>0</v>
      </c>
      <c r="L107" s="528">
        <v>0</v>
      </c>
      <c r="M107" s="528">
        <v>0</v>
      </c>
      <c r="N107" s="528">
        <v>0</v>
      </c>
      <c r="O107" s="528">
        <v>0</v>
      </c>
      <c r="P107" s="518" t="s">
        <v>579</v>
      </c>
      <c r="Q107" s="518" t="s">
        <v>585</v>
      </c>
    </row>
    <row r="108" spans="1:17" ht="14.65" thickBot="1" x14ac:dyDescent="0.5">
      <c r="A108" s="527" t="s">
        <v>510</v>
      </c>
      <c r="B108" s="528">
        <v>0</v>
      </c>
      <c r="C108" s="528">
        <v>0</v>
      </c>
      <c r="D108" s="528">
        <v>0</v>
      </c>
      <c r="E108" s="528">
        <v>0</v>
      </c>
      <c r="F108" s="528">
        <v>0</v>
      </c>
      <c r="G108" s="518" t="s">
        <v>579</v>
      </c>
      <c r="H108" s="518" t="s">
        <v>586</v>
      </c>
      <c r="I108" s="389"/>
      <c r="J108" s="527" t="s">
        <v>510</v>
      </c>
      <c r="K108" s="528">
        <v>0</v>
      </c>
      <c r="L108" s="528">
        <v>0</v>
      </c>
      <c r="M108" s="528">
        <v>0</v>
      </c>
      <c r="N108" s="528">
        <v>0</v>
      </c>
      <c r="O108" s="528">
        <v>0</v>
      </c>
      <c r="P108" s="518" t="s">
        <v>579</v>
      </c>
      <c r="Q108" s="518" t="s">
        <v>586</v>
      </c>
    </row>
    <row r="109" spans="1:17" ht="15" hidden="1" customHeight="1" thickBot="1" x14ac:dyDescent="0.5">
      <c r="A109" s="527"/>
      <c r="B109" s="528"/>
      <c r="C109" s="528"/>
      <c r="D109" s="528"/>
      <c r="E109" s="528"/>
      <c r="F109" s="528"/>
      <c r="G109" s="518"/>
      <c r="H109" s="518"/>
      <c r="I109" s="389"/>
      <c r="J109" s="527"/>
      <c r="K109" s="528"/>
      <c r="L109" s="528"/>
      <c r="M109" s="528"/>
      <c r="N109" s="528"/>
      <c r="O109" s="528"/>
      <c r="P109" s="518"/>
      <c r="Q109" s="518"/>
    </row>
    <row r="110" spans="1:17" ht="15" hidden="1" customHeight="1" thickBot="1" x14ac:dyDescent="0.5">
      <c r="A110" s="527"/>
      <c r="B110" s="528"/>
      <c r="C110" s="528"/>
      <c r="D110" s="528"/>
      <c r="E110" s="528"/>
      <c r="F110" s="528"/>
      <c r="G110" s="518"/>
      <c r="H110" s="518"/>
      <c r="I110" s="389"/>
      <c r="J110" s="527"/>
      <c r="K110" s="528"/>
      <c r="L110" s="528"/>
      <c r="M110" s="528"/>
      <c r="N110" s="528"/>
      <c r="O110" s="528"/>
      <c r="P110" s="518"/>
      <c r="Q110" s="518"/>
    </row>
    <row r="111" spans="1:17" ht="15" hidden="1" customHeight="1" thickBot="1" x14ac:dyDescent="0.5">
      <c r="A111" s="527"/>
      <c r="B111" s="528"/>
      <c r="C111" s="528"/>
      <c r="D111" s="528"/>
      <c r="E111" s="528"/>
      <c r="F111" s="528"/>
      <c r="G111" s="518"/>
      <c r="H111" s="518"/>
      <c r="I111" s="389"/>
      <c r="J111" s="527"/>
      <c r="K111" s="528"/>
      <c r="L111" s="528"/>
      <c r="M111" s="528"/>
      <c r="N111" s="528"/>
      <c r="O111" s="528"/>
      <c r="P111" s="518"/>
      <c r="Q111" s="518"/>
    </row>
    <row r="112" spans="1:17" ht="15" hidden="1" customHeight="1" thickBot="1" x14ac:dyDescent="0.5">
      <c r="A112" s="527"/>
      <c r="B112" s="528"/>
      <c r="C112" s="528"/>
      <c r="D112" s="528"/>
      <c r="E112" s="528"/>
      <c r="F112" s="528"/>
      <c r="G112" s="518"/>
      <c r="H112" s="518"/>
      <c r="I112" s="389"/>
      <c r="J112" s="527"/>
      <c r="K112" s="528"/>
      <c r="L112" s="528"/>
      <c r="M112" s="528"/>
      <c r="N112" s="528"/>
      <c r="O112" s="528"/>
      <c r="P112" s="518"/>
      <c r="Q112" s="518"/>
    </row>
    <row r="113" spans="1:17" ht="13.5" thickTop="1" x14ac:dyDescent="0.4">
      <c r="A113" s="530" t="s">
        <v>479</v>
      </c>
      <c r="B113" s="531">
        <v>110431</v>
      </c>
      <c r="C113" s="531">
        <v>0</v>
      </c>
      <c r="D113" s="531">
        <v>0</v>
      </c>
      <c r="E113" s="531">
        <v>0</v>
      </c>
      <c r="F113" s="531">
        <v>110431</v>
      </c>
      <c r="G113" s="519"/>
      <c r="H113" s="519"/>
      <c r="I113" s="389"/>
      <c r="J113" s="530" t="s">
        <v>479</v>
      </c>
      <c r="K113" s="531">
        <v>117804</v>
      </c>
      <c r="L113" s="531">
        <v>0</v>
      </c>
      <c r="M113" s="531">
        <v>0</v>
      </c>
      <c r="N113" s="531">
        <v>0</v>
      </c>
      <c r="O113" s="531">
        <v>117804</v>
      </c>
      <c r="P113" s="519"/>
      <c r="Q113" s="519"/>
    </row>
    <row r="114" spans="1:17" ht="12.75" x14ac:dyDescent="0.35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</row>
    <row r="115" spans="1:17" ht="12.75" x14ac:dyDescent="0.35">
      <c r="A115" s="389"/>
      <c r="B115" s="389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389"/>
    </row>
    <row r="116" spans="1:17" ht="14.65" customHeight="1" x14ac:dyDescent="0.45">
      <c r="A116" s="747" t="s">
        <v>493</v>
      </c>
      <c r="B116" s="747"/>
      <c r="C116" s="747"/>
      <c r="D116" s="747"/>
      <c r="E116" s="747"/>
      <c r="F116" s="747"/>
      <c r="G116" s="747"/>
      <c r="H116" s="747"/>
      <c r="I116" s="389"/>
      <c r="J116" s="747" t="s">
        <v>493</v>
      </c>
      <c r="K116" s="747"/>
      <c r="L116" s="747"/>
      <c r="M116" s="747"/>
      <c r="N116" s="747"/>
      <c r="O116" s="747"/>
      <c r="P116" s="747"/>
      <c r="Q116" s="747"/>
    </row>
    <row r="117" spans="1:17" ht="14.65" thickBot="1" x14ac:dyDescent="0.5">
      <c r="A117" s="512" t="s">
        <v>474</v>
      </c>
      <c r="B117" s="513" t="s">
        <v>475</v>
      </c>
      <c r="C117" s="513" t="s">
        <v>476</v>
      </c>
      <c r="D117" s="513" t="s">
        <v>477</v>
      </c>
      <c r="E117" s="513" t="s">
        <v>478</v>
      </c>
      <c r="F117" s="513" t="s">
        <v>479</v>
      </c>
      <c r="G117" s="513" t="s">
        <v>480</v>
      </c>
      <c r="H117" s="513" t="s">
        <v>481</v>
      </c>
      <c r="I117" s="389"/>
      <c r="J117" s="512" t="s">
        <v>474</v>
      </c>
      <c r="K117" s="513" t="s">
        <v>475</v>
      </c>
      <c r="L117" s="513" t="s">
        <v>476</v>
      </c>
      <c r="M117" s="513" t="s">
        <v>477</v>
      </c>
      <c r="N117" s="513" t="s">
        <v>478</v>
      </c>
      <c r="O117" s="513" t="s">
        <v>479</v>
      </c>
      <c r="P117" s="513" t="s">
        <v>480</v>
      </c>
      <c r="Q117" s="513" t="s">
        <v>481</v>
      </c>
    </row>
    <row r="118" spans="1:17" ht="14.65" thickTop="1" x14ac:dyDescent="0.45">
      <c r="A118" s="527" t="s">
        <v>504</v>
      </c>
      <c r="B118" s="528">
        <v>0</v>
      </c>
      <c r="C118" s="528">
        <v>0</v>
      </c>
      <c r="D118" s="528">
        <v>0</v>
      </c>
      <c r="E118" s="528">
        <v>0</v>
      </c>
      <c r="F118" s="528">
        <v>0</v>
      </c>
      <c r="G118" s="518" t="s">
        <v>579</v>
      </c>
      <c r="H118" s="518" t="s">
        <v>580</v>
      </c>
      <c r="I118" s="389"/>
      <c r="J118" s="527" t="s">
        <v>504</v>
      </c>
      <c r="K118" s="528">
        <v>0</v>
      </c>
      <c r="L118" s="528">
        <v>0</v>
      </c>
      <c r="M118" s="528">
        <v>0</v>
      </c>
      <c r="N118" s="528">
        <v>0</v>
      </c>
      <c r="O118" s="528">
        <v>0</v>
      </c>
      <c r="P118" s="518" t="s">
        <v>579</v>
      </c>
      <c r="Q118" s="518" t="s">
        <v>580</v>
      </c>
    </row>
    <row r="119" spans="1:17" ht="14.25" x14ac:dyDescent="0.45">
      <c r="A119" s="527" t="s">
        <v>505</v>
      </c>
      <c r="B119" s="528">
        <v>0</v>
      </c>
      <c r="C119" s="528">
        <v>0</v>
      </c>
      <c r="D119" s="528">
        <v>0</v>
      </c>
      <c r="E119" s="528">
        <v>0</v>
      </c>
      <c r="F119" s="528">
        <v>0</v>
      </c>
      <c r="G119" s="518" t="s">
        <v>579</v>
      </c>
      <c r="H119" s="518" t="s">
        <v>581</v>
      </c>
      <c r="I119" s="389"/>
      <c r="J119" s="527" t="s">
        <v>505</v>
      </c>
      <c r="K119" s="528">
        <v>0</v>
      </c>
      <c r="L119" s="528">
        <v>0</v>
      </c>
      <c r="M119" s="528">
        <v>0</v>
      </c>
      <c r="N119" s="528">
        <v>0</v>
      </c>
      <c r="O119" s="528">
        <v>0</v>
      </c>
      <c r="P119" s="518" t="s">
        <v>579</v>
      </c>
      <c r="Q119" s="518" t="s">
        <v>581</v>
      </c>
    </row>
    <row r="120" spans="1:17" ht="14.25" x14ac:dyDescent="0.45">
      <c r="A120" s="527" t="s">
        <v>506</v>
      </c>
      <c r="B120" s="528">
        <v>0</v>
      </c>
      <c r="C120" s="528">
        <v>0</v>
      </c>
      <c r="D120" s="528">
        <v>0</v>
      </c>
      <c r="E120" s="528">
        <v>0</v>
      </c>
      <c r="F120" s="528">
        <v>0</v>
      </c>
      <c r="G120" s="518" t="s">
        <v>579</v>
      </c>
      <c r="H120" s="518" t="s">
        <v>582</v>
      </c>
      <c r="I120" s="389"/>
      <c r="J120" s="527" t="s">
        <v>506</v>
      </c>
      <c r="K120" s="528">
        <v>0</v>
      </c>
      <c r="L120" s="528">
        <v>0</v>
      </c>
      <c r="M120" s="528">
        <v>0</v>
      </c>
      <c r="N120" s="528">
        <v>0</v>
      </c>
      <c r="O120" s="528">
        <v>0</v>
      </c>
      <c r="P120" s="518" t="s">
        <v>579</v>
      </c>
      <c r="Q120" s="518" t="s">
        <v>582</v>
      </c>
    </row>
    <row r="121" spans="1:17" ht="14.25" x14ac:dyDescent="0.45">
      <c r="A121" s="527" t="s">
        <v>507</v>
      </c>
      <c r="B121" s="528">
        <v>0</v>
      </c>
      <c r="C121" s="528">
        <v>0</v>
      </c>
      <c r="D121" s="528">
        <v>0</v>
      </c>
      <c r="E121" s="528">
        <v>0</v>
      </c>
      <c r="F121" s="528">
        <v>0</v>
      </c>
      <c r="G121" s="518" t="s">
        <v>579</v>
      </c>
      <c r="H121" s="518" t="s">
        <v>583</v>
      </c>
      <c r="I121" s="389"/>
      <c r="J121" s="527" t="s">
        <v>507</v>
      </c>
      <c r="K121" s="528">
        <v>0</v>
      </c>
      <c r="L121" s="528">
        <v>0</v>
      </c>
      <c r="M121" s="528">
        <v>0</v>
      </c>
      <c r="N121" s="528">
        <v>0</v>
      </c>
      <c r="O121" s="528">
        <v>0</v>
      </c>
      <c r="P121" s="518" t="s">
        <v>579</v>
      </c>
      <c r="Q121" s="518" t="s">
        <v>583</v>
      </c>
    </row>
    <row r="122" spans="1:17" ht="14.25" x14ac:dyDescent="0.45">
      <c r="A122" s="527" t="s">
        <v>508</v>
      </c>
      <c r="B122" s="528">
        <v>0</v>
      </c>
      <c r="C122" s="528">
        <v>0</v>
      </c>
      <c r="D122" s="528">
        <v>0</v>
      </c>
      <c r="E122" s="528">
        <v>0</v>
      </c>
      <c r="F122" s="528">
        <v>0</v>
      </c>
      <c r="G122" s="518" t="s">
        <v>579</v>
      </c>
      <c r="H122" s="518" t="s">
        <v>584</v>
      </c>
      <c r="I122" s="389"/>
      <c r="J122" s="527" t="s">
        <v>508</v>
      </c>
      <c r="K122" s="528">
        <v>0</v>
      </c>
      <c r="L122" s="528">
        <v>0</v>
      </c>
      <c r="M122" s="528">
        <v>0</v>
      </c>
      <c r="N122" s="528">
        <v>0</v>
      </c>
      <c r="O122" s="528">
        <v>0</v>
      </c>
      <c r="P122" s="518" t="s">
        <v>579</v>
      </c>
      <c r="Q122" s="518" t="s">
        <v>584</v>
      </c>
    </row>
    <row r="123" spans="1:17" ht="14.25" x14ac:dyDescent="0.45">
      <c r="A123" s="527" t="s">
        <v>509</v>
      </c>
      <c r="B123" s="528">
        <v>0</v>
      </c>
      <c r="C123" s="528">
        <v>0</v>
      </c>
      <c r="D123" s="528">
        <v>0</v>
      </c>
      <c r="E123" s="528">
        <v>0</v>
      </c>
      <c r="F123" s="528">
        <v>0</v>
      </c>
      <c r="G123" s="518" t="s">
        <v>579</v>
      </c>
      <c r="H123" s="518" t="s">
        <v>585</v>
      </c>
      <c r="I123" s="389"/>
      <c r="J123" s="527" t="s">
        <v>509</v>
      </c>
      <c r="K123" s="528">
        <v>0</v>
      </c>
      <c r="L123" s="528">
        <v>0</v>
      </c>
      <c r="M123" s="528">
        <v>0</v>
      </c>
      <c r="N123" s="528">
        <v>0</v>
      </c>
      <c r="O123" s="528">
        <v>0</v>
      </c>
      <c r="P123" s="518" t="s">
        <v>579</v>
      </c>
      <c r="Q123" s="518" t="s">
        <v>585</v>
      </c>
    </row>
    <row r="124" spans="1:17" ht="14.65" thickBot="1" x14ac:dyDescent="0.5">
      <c r="A124" s="527" t="s">
        <v>510</v>
      </c>
      <c r="B124" s="528">
        <v>0</v>
      </c>
      <c r="C124" s="528">
        <v>0</v>
      </c>
      <c r="D124" s="528">
        <v>0</v>
      </c>
      <c r="E124" s="528">
        <v>0</v>
      </c>
      <c r="F124" s="528">
        <v>0</v>
      </c>
      <c r="G124" s="518" t="s">
        <v>579</v>
      </c>
      <c r="H124" s="518" t="s">
        <v>586</v>
      </c>
      <c r="I124" s="389"/>
      <c r="J124" s="527" t="s">
        <v>510</v>
      </c>
      <c r="K124" s="528">
        <v>0</v>
      </c>
      <c r="L124" s="528">
        <v>0</v>
      </c>
      <c r="M124" s="528">
        <v>0</v>
      </c>
      <c r="N124" s="528">
        <v>0</v>
      </c>
      <c r="O124" s="528">
        <v>0</v>
      </c>
      <c r="P124" s="518" t="s">
        <v>579</v>
      </c>
      <c r="Q124" s="518" t="s">
        <v>586</v>
      </c>
    </row>
    <row r="125" spans="1:17" ht="15" hidden="1" customHeight="1" thickBot="1" x14ac:dyDescent="0.5">
      <c r="A125" s="527"/>
      <c r="B125" s="528"/>
      <c r="C125" s="528"/>
      <c r="D125" s="528"/>
      <c r="E125" s="528"/>
      <c r="F125" s="528"/>
      <c r="G125" s="518"/>
      <c r="H125" s="518"/>
      <c r="I125" s="389"/>
      <c r="J125" s="527"/>
      <c r="K125" s="528"/>
      <c r="L125" s="528"/>
      <c r="M125" s="528"/>
      <c r="N125" s="528"/>
      <c r="O125" s="528"/>
      <c r="P125" s="518"/>
      <c r="Q125" s="518"/>
    </row>
    <row r="126" spans="1:17" ht="15" hidden="1" customHeight="1" thickBot="1" x14ac:dyDescent="0.5">
      <c r="A126" s="527"/>
      <c r="B126" s="528"/>
      <c r="C126" s="528"/>
      <c r="D126" s="528"/>
      <c r="E126" s="528"/>
      <c r="F126" s="528"/>
      <c r="G126" s="518"/>
      <c r="H126" s="518"/>
      <c r="I126" s="389"/>
      <c r="J126" s="527"/>
      <c r="K126" s="528"/>
      <c r="L126" s="528"/>
      <c r="M126" s="528"/>
      <c r="N126" s="528"/>
      <c r="O126" s="528"/>
      <c r="P126" s="518"/>
      <c r="Q126" s="518"/>
    </row>
    <row r="127" spans="1:17" ht="15" hidden="1" customHeight="1" thickBot="1" x14ac:dyDescent="0.5">
      <c r="A127" s="527"/>
      <c r="B127" s="528"/>
      <c r="C127" s="528"/>
      <c r="D127" s="528"/>
      <c r="E127" s="528"/>
      <c r="F127" s="528"/>
      <c r="G127" s="518"/>
      <c r="H127" s="518"/>
      <c r="I127" s="389"/>
      <c r="J127" s="527"/>
      <c r="K127" s="528"/>
      <c r="L127" s="528"/>
      <c r="M127" s="528"/>
      <c r="N127" s="528"/>
      <c r="O127" s="528"/>
      <c r="P127" s="518"/>
      <c r="Q127" s="518"/>
    </row>
    <row r="128" spans="1:17" ht="15" hidden="1" customHeight="1" thickBot="1" x14ac:dyDescent="0.5">
      <c r="A128" s="527"/>
      <c r="B128" s="528"/>
      <c r="C128" s="528"/>
      <c r="D128" s="528"/>
      <c r="E128" s="528"/>
      <c r="F128" s="528"/>
      <c r="G128" s="518"/>
      <c r="H128" s="518"/>
      <c r="I128" s="389"/>
      <c r="J128" s="527"/>
      <c r="K128" s="528"/>
      <c r="L128" s="528"/>
      <c r="M128" s="528"/>
      <c r="N128" s="528"/>
      <c r="O128" s="528"/>
      <c r="P128" s="518"/>
      <c r="Q128" s="518"/>
    </row>
    <row r="129" spans="1:17" ht="13.5" thickTop="1" x14ac:dyDescent="0.4">
      <c r="A129" s="530" t="s">
        <v>479</v>
      </c>
      <c r="B129" s="531">
        <v>0</v>
      </c>
      <c r="C129" s="531">
        <v>0</v>
      </c>
      <c r="D129" s="531">
        <v>0</v>
      </c>
      <c r="E129" s="531">
        <v>0</v>
      </c>
      <c r="F129" s="531">
        <v>0</v>
      </c>
      <c r="G129" s="519"/>
      <c r="H129" s="519"/>
      <c r="I129" s="389"/>
      <c r="J129" s="530" t="s">
        <v>479</v>
      </c>
      <c r="K129" s="531">
        <v>0</v>
      </c>
      <c r="L129" s="531">
        <v>0</v>
      </c>
      <c r="M129" s="531">
        <v>0</v>
      </c>
      <c r="N129" s="531">
        <v>0</v>
      </c>
      <c r="O129" s="531">
        <v>0</v>
      </c>
      <c r="P129" s="519"/>
      <c r="Q129" s="519"/>
    </row>
    <row r="130" spans="1:17" ht="13.15" x14ac:dyDescent="0.4">
      <c r="A130" s="532"/>
      <c r="B130" s="533"/>
      <c r="C130" s="533"/>
      <c r="D130" s="533"/>
      <c r="E130" s="533"/>
      <c r="F130" s="533"/>
      <c r="G130" s="389"/>
      <c r="H130" s="389"/>
      <c r="I130" s="389"/>
      <c r="J130" s="532"/>
      <c r="K130" s="533"/>
      <c r="L130" s="533"/>
      <c r="M130" s="533"/>
      <c r="N130" s="533"/>
      <c r="O130" s="533"/>
      <c r="P130" s="389"/>
      <c r="Q130" s="389"/>
    </row>
    <row r="131" spans="1:17" ht="13.15" x14ac:dyDescent="0.4">
      <c r="A131" s="532"/>
      <c r="B131" s="533"/>
      <c r="C131" s="533"/>
      <c r="D131" s="533"/>
      <c r="E131" s="533"/>
      <c r="F131" s="533"/>
      <c r="G131" s="389"/>
      <c r="H131" s="389"/>
      <c r="I131" s="389"/>
      <c r="J131" s="532"/>
      <c r="K131" s="533"/>
      <c r="L131" s="533"/>
      <c r="M131" s="533"/>
      <c r="N131" s="533"/>
      <c r="O131" s="533"/>
      <c r="P131" s="389"/>
      <c r="Q131" s="389"/>
    </row>
    <row r="132" spans="1:17" ht="14.65" customHeight="1" x14ac:dyDescent="0.45">
      <c r="A132" s="747" t="s">
        <v>494</v>
      </c>
      <c r="B132" s="747"/>
      <c r="C132" s="747"/>
      <c r="D132" s="747"/>
      <c r="E132" s="747"/>
      <c r="F132" s="747"/>
      <c r="G132" s="747"/>
      <c r="H132" s="747"/>
      <c r="I132" s="389"/>
      <c r="J132" s="747" t="s">
        <v>494</v>
      </c>
      <c r="K132" s="747"/>
      <c r="L132" s="747"/>
      <c r="M132" s="747"/>
      <c r="N132" s="747"/>
      <c r="O132" s="747"/>
      <c r="P132" s="747"/>
      <c r="Q132" s="747"/>
    </row>
    <row r="133" spans="1:17" ht="14.65" thickBot="1" x14ac:dyDescent="0.5">
      <c r="A133" s="512" t="s">
        <v>474</v>
      </c>
      <c r="B133" s="513" t="s">
        <v>475</v>
      </c>
      <c r="C133" s="513" t="s">
        <v>476</v>
      </c>
      <c r="D133" s="513" t="s">
        <v>477</v>
      </c>
      <c r="E133" s="513" t="s">
        <v>478</v>
      </c>
      <c r="F133" s="513" t="s">
        <v>479</v>
      </c>
      <c r="G133" s="513" t="s">
        <v>480</v>
      </c>
      <c r="H133" s="513" t="s">
        <v>481</v>
      </c>
      <c r="I133" s="389"/>
      <c r="J133" s="512" t="s">
        <v>474</v>
      </c>
      <c r="K133" s="513" t="s">
        <v>475</v>
      </c>
      <c r="L133" s="513" t="s">
        <v>476</v>
      </c>
      <c r="M133" s="513" t="s">
        <v>477</v>
      </c>
      <c r="N133" s="513" t="s">
        <v>478</v>
      </c>
      <c r="O133" s="513" t="s">
        <v>479</v>
      </c>
      <c r="P133" s="513" t="s">
        <v>480</v>
      </c>
      <c r="Q133" s="513" t="s">
        <v>481</v>
      </c>
    </row>
    <row r="134" spans="1:17" ht="14.65" thickTop="1" x14ac:dyDescent="0.45">
      <c r="A134" s="527" t="s">
        <v>504</v>
      </c>
      <c r="B134" s="528">
        <v>0</v>
      </c>
      <c r="C134" s="528">
        <v>0</v>
      </c>
      <c r="D134" s="528">
        <v>0</v>
      </c>
      <c r="E134" s="528">
        <v>0</v>
      </c>
      <c r="F134" s="528">
        <v>0</v>
      </c>
      <c r="G134" s="518" t="s">
        <v>579</v>
      </c>
      <c r="H134" s="518" t="s">
        <v>580</v>
      </c>
      <c r="I134" s="389"/>
      <c r="J134" s="527" t="s">
        <v>504</v>
      </c>
      <c r="K134" s="528">
        <v>0</v>
      </c>
      <c r="L134" s="528">
        <v>0</v>
      </c>
      <c r="M134" s="528">
        <v>0</v>
      </c>
      <c r="N134" s="528">
        <v>0</v>
      </c>
      <c r="O134" s="528">
        <v>0</v>
      </c>
      <c r="P134" s="518" t="s">
        <v>579</v>
      </c>
      <c r="Q134" s="518" t="s">
        <v>580</v>
      </c>
    </row>
    <row r="135" spans="1:17" ht="14.25" x14ac:dyDescent="0.45">
      <c r="A135" s="527" t="s">
        <v>505</v>
      </c>
      <c r="B135" s="528">
        <v>1096</v>
      </c>
      <c r="C135" s="528">
        <v>0</v>
      </c>
      <c r="D135" s="528">
        <v>0</v>
      </c>
      <c r="E135" s="528">
        <v>0</v>
      </c>
      <c r="F135" s="528">
        <v>1096</v>
      </c>
      <c r="G135" s="518" t="s">
        <v>579</v>
      </c>
      <c r="H135" s="518" t="s">
        <v>581</v>
      </c>
      <c r="I135" s="389"/>
      <c r="J135" s="527" t="s">
        <v>505</v>
      </c>
      <c r="K135" s="528">
        <v>1096</v>
      </c>
      <c r="L135" s="528">
        <v>0</v>
      </c>
      <c r="M135" s="528">
        <v>0</v>
      </c>
      <c r="N135" s="528">
        <v>0</v>
      </c>
      <c r="O135" s="528">
        <v>1096</v>
      </c>
      <c r="P135" s="518" t="s">
        <v>579</v>
      </c>
      <c r="Q135" s="518" t="s">
        <v>581</v>
      </c>
    </row>
    <row r="136" spans="1:17" ht="14.25" x14ac:dyDescent="0.45">
      <c r="A136" s="527" t="s">
        <v>506</v>
      </c>
      <c r="B136" s="528">
        <v>0</v>
      </c>
      <c r="C136" s="528">
        <v>0</v>
      </c>
      <c r="D136" s="528">
        <v>0</v>
      </c>
      <c r="E136" s="528">
        <v>0</v>
      </c>
      <c r="F136" s="528">
        <v>0</v>
      </c>
      <c r="G136" s="518" t="s">
        <v>579</v>
      </c>
      <c r="H136" s="518" t="s">
        <v>582</v>
      </c>
      <c r="I136" s="389"/>
      <c r="J136" s="527" t="s">
        <v>506</v>
      </c>
      <c r="K136" s="528">
        <v>0</v>
      </c>
      <c r="L136" s="528">
        <v>0</v>
      </c>
      <c r="M136" s="528">
        <v>0</v>
      </c>
      <c r="N136" s="528">
        <v>0</v>
      </c>
      <c r="O136" s="528">
        <v>0</v>
      </c>
      <c r="P136" s="518" t="s">
        <v>579</v>
      </c>
      <c r="Q136" s="518" t="s">
        <v>582</v>
      </c>
    </row>
    <row r="137" spans="1:17" ht="14.25" x14ac:dyDescent="0.45">
      <c r="A137" s="527" t="s">
        <v>507</v>
      </c>
      <c r="B137" s="529">
        <v>851</v>
      </c>
      <c r="C137" s="529">
        <v>0</v>
      </c>
      <c r="D137" s="529">
        <v>0</v>
      </c>
      <c r="E137" s="529">
        <v>0</v>
      </c>
      <c r="F137" s="528">
        <v>851</v>
      </c>
      <c r="G137" s="518" t="s">
        <v>579</v>
      </c>
      <c r="H137" s="518" t="s">
        <v>583</v>
      </c>
      <c r="I137" s="389"/>
      <c r="J137" s="527" t="s">
        <v>507</v>
      </c>
      <c r="K137" s="529">
        <v>851</v>
      </c>
      <c r="L137" s="529">
        <v>0</v>
      </c>
      <c r="M137" s="529">
        <v>0</v>
      </c>
      <c r="N137" s="529">
        <v>0</v>
      </c>
      <c r="O137" s="528">
        <v>851</v>
      </c>
      <c r="P137" s="518" t="s">
        <v>579</v>
      </c>
      <c r="Q137" s="518" t="s">
        <v>583</v>
      </c>
    </row>
    <row r="138" spans="1:17" ht="14.25" x14ac:dyDescent="0.45">
      <c r="A138" s="527" t="s">
        <v>508</v>
      </c>
      <c r="B138" s="529">
        <v>0</v>
      </c>
      <c r="C138" s="529">
        <v>0</v>
      </c>
      <c r="D138" s="529">
        <v>0</v>
      </c>
      <c r="E138" s="529">
        <v>0</v>
      </c>
      <c r="F138" s="528">
        <v>0</v>
      </c>
      <c r="G138" s="518" t="s">
        <v>579</v>
      </c>
      <c r="H138" s="518" t="s">
        <v>584</v>
      </c>
      <c r="I138" s="389"/>
      <c r="J138" s="527" t="s">
        <v>508</v>
      </c>
      <c r="K138" s="529">
        <v>0</v>
      </c>
      <c r="L138" s="529">
        <v>0</v>
      </c>
      <c r="M138" s="529">
        <v>0</v>
      </c>
      <c r="N138" s="529">
        <v>0</v>
      </c>
      <c r="O138" s="528">
        <v>0</v>
      </c>
      <c r="P138" s="518" t="s">
        <v>579</v>
      </c>
      <c r="Q138" s="518" t="s">
        <v>584</v>
      </c>
    </row>
    <row r="139" spans="1:17" ht="14.25" x14ac:dyDescent="0.45">
      <c r="A139" s="527" t="s">
        <v>509</v>
      </c>
      <c r="B139" s="529">
        <v>0</v>
      </c>
      <c r="C139" s="529">
        <v>0</v>
      </c>
      <c r="D139" s="529">
        <v>0</v>
      </c>
      <c r="E139" s="529">
        <v>0</v>
      </c>
      <c r="F139" s="528">
        <v>0</v>
      </c>
      <c r="G139" s="518" t="s">
        <v>579</v>
      </c>
      <c r="H139" s="518" t="s">
        <v>585</v>
      </c>
      <c r="I139" s="389"/>
      <c r="J139" s="527" t="s">
        <v>509</v>
      </c>
      <c r="K139" s="529">
        <v>0</v>
      </c>
      <c r="L139" s="529">
        <v>0</v>
      </c>
      <c r="M139" s="529">
        <v>0</v>
      </c>
      <c r="N139" s="529">
        <v>0</v>
      </c>
      <c r="O139" s="528">
        <v>0</v>
      </c>
      <c r="P139" s="518" t="s">
        <v>579</v>
      </c>
      <c r="Q139" s="518" t="s">
        <v>585</v>
      </c>
    </row>
    <row r="140" spans="1:17" ht="14.65" thickBot="1" x14ac:dyDescent="0.5">
      <c r="A140" s="527" t="s">
        <v>510</v>
      </c>
      <c r="B140" s="529">
        <v>0</v>
      </c>
      <c r="C140" s="529">
        <v>0</v>
      </c>
      <c r="D140" s="529">
        <v>0</v>
      </c>
      <c r="E140" s="529">
        <v>0</v>
      </c>
      <c r="F140" s="528">
        <v>0</v>
      </c>
      <c r="G140" s="518" t="s">
        <v>579</v>
      </c>
      <c r="H140" s="518" t="s">
        <v>586</v>
      </c>
      <c r="I140" s="389"/>
      <c r="J140" s="527" t="s">
        <v>510</v>
      </c>
      <c r="K140" s="529">
        <v>0</v>
      </c>
      <c r="L140" s="529">
        <v>0</v>
      </c>
      <c r="M140" s="529">
        <v>0</v>
      </c>
      <c r="N140" s="529">
        <v>0</v>
      </c>
      <c r="O140" s="528">
        <v>0</v>
      </c>
      <c r="P140" s="518" t="s">
        <v>579</v>
      </c>
      <c r="Q140" s="518" t="s">
        <v>586</v>
      </c>
    </row>
    <row r="141" spans="1:17" ht="15" hidden="1" customHeight="1" thickBot="1" x14ac:dyDescent="0.5">
      <c r="A141" s="527"/>
      <c r="B141" s="528"/>
      <c r="C141" s="528"/>
      <c r="D141" s="528"/>
      <c r="E141" s="528"/>
      <c r="F141" s="528"/>
      <c r="G141" s="518"/>
      <c r="H141" s="518"/>
      <c r="I141" s="389"/>
      <c r="J141" s="527"/>
      <c r="K141" s="528"/>
      <c r="L141" s="528"/>
      <c r="M141" s="528"/>
      <c r="N141" s="528"/>
      <c r="O141" s="528"/>
      <c r="P141" s="518"/>
      <c r="Q141" s="518"/>
    </row>
    <row r="142" spans="1:17" ht="15" hidden="1" customHeight="1" thickBot="1" x14ac:dyDescent="0.5">
      <c r="A142" s="527"/>
      <c r="B142" s="528"/>
      <c r="C142" s="528"/>
      <c r="D142" s="528"/>
      <c r="E142" s="528"/>
      <c r="F142" s="528"/>
      <c r="G142" s="518"/>
      <c r="H142" s="518"/>
      <c r="I142" s="389"/>
      <c r="J142" s="527"/>
      <c r="K142" s="528"/>
      <c r="L142" s="528"/>
      <c r="M142" s="528"/>
      <c r="N142" s="528"/>
      <c r="O142" s="528"/>
      <c r="P142" s="518"/>
      <c r="Q142" s="518"/>
    </row>
    <row r="143" spans="1:17" ht="15" hidden="1" customHeight="1" thickBot="1" x14ac:dyDescent="0.5">
      <c r="A143" s="527"/>
      <c r="B143" s="528"/>
      <c r="C143" s="528"/>
      <c r="D143" s="528"/>
      <c r="E143" s="528"/>
      <c r="F143" s="528"/>
      <c r="G143" s="518"/>
      <c r="H143" s="518"/>
      <c r="I143" s="389"/>
      <c r="J143" s="527"/>
      <c r="K143" s="528"/>
      <c r="L143" s="528"/>
      <c r="M143" s="528"/>
      <c r="N143" s="528"/>
      <c r="O143" s="528"/>
      <c r="P143" s="518"/>
      <c r="Q143" s="518"/>
    </row>
    <row r="144" spans="1:17" ht="15" hidden="1" customHeight="1" thickBot="1" x14ac:dyDescent="0.5">
      <c r="A144" s="527"/>
      <c r="B144" s="528"/>
      <c r="C144" s="528"/>
      <c r="D144" s="528"/>
      <c r="E144" s="528"/>
      <c r="F144" s="528"/>
      <c r="G144" s="518"/>
      <c r="H144" s="518"/>
      <c r="I144" s="389"/>
      <c r="J144" s="527"/>
      <c r="K144" s="528"/>
      <c r="L144" s="528"/>
      <c r="M144" s="528"/>
      <c r="N144" s="528"/>
      <c r="O144" s="528"/>
      <c r="P144" s="518"/>
      <c r="Q144" s="518"/>
    </row>
    <row r="145" spans="1:17" ht="13.5" thickTop="1" x14ac:dyDescent="0.4">
      <c r="A145" s="530" t="s">
        <v>479</v>
      </c>
      <c r="B145" s="531">
        <v>1947</v>
      </c>
      <c r="C145" s="531">
        <v>0</v>
      </c>
      <c r="D145" s="531">
        <v>0</v>
      </c>
      <c r="E145" s="531">
        <v>0</v>
      </c>
      <c r="F145" s="531">
        <v>1947</v>
      </c>
      <c r="G145" s="519"/>
      <c r="H145" s="519"/>
      <c r="I145" s="389"/>
      <c r="J145" s="530" t="s">
        <v>479</v>
      </c>
      <c r="K145" s="531">
        <v>1947</v>
      </c>
      <c r="L145" s="531">
        <v>0</v>
      </c>
      <c r="M145" s="531">
        <v>0</v>
      </c>
      <c r="N145" s="531">
        <v>0</v>
      </c>
      <c r="O145" s="531">
        <v>1947</v>
      </c>
      <c r="P145" s="519"/>
      <c r="Q145" s="519"/>
    </row>
    <row r="146" spans="1:17" ht="12.75" x14ac:dyDescent="0.35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389"/>
    </row>
    <row r="147" spans="1:17" ht="12.75" x14ac:dyDescent="0.35">
      <c r="A147" s="389"/>
      <c r="B147" s="389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389"/>
      <c r="Q147" s="389"/>
    </row>
    <row r="148" spans="1:17" ht="14.65" customHeight="1" x14ac:dyDescent="0.45">
      <c r="A148" s="747" t="s">
        <v>495</v>
      </c>
      <c r="B148" s="747"/>
      <c r="C148" s="747"/>
      <c r="D148" s="747"/>
      <c r="E148" s="747"/>
      <c r="F148" s="747"/>
      <c r="G148" s="747"/>
      <c r="H148" s="747"/>
      <c r="I148" s="389"/>
      <c r="J148" s="747" t="s">
        <v>495</v>
      </c>
      <c r="K148" s="747"/>
      <c r="L148" s="747"/>
      <c r="M148" s="747"/>
      <c r="N148" s="747"/>
      <c r="O148" s="747"/>
      <c r="P148" s="747"/>
      <c r="Q148" s="747"/>
    </row>
    <row r="149" spans="1:17" ht="14.65" thickBot="1" x14ac:dyDescent="0.5">
      <c r="A149" s="512" t="s">
        <v>474</v>
      </c>
      <c r="B149" s="513" t="s">
        <v>475</v>
      </c>
      <c r="C149" s="513" t="s">
        <v>476</v>
      </c>
      <c r="D149" s="513" t="s">
        <v>477</v>
      </c>
      <c r="E149" s="513" t="s">
        <v>478</v>
      </c>
      <c r="F149" s="513" t="s">
        <v>479</v>
      </c>
      <c r="G149" s="513" t="s">
        <v>480</v>
      </c>
      <c r="H149" s="513" t="s">
        <v>481</v>
      </c>
      <c r="I149" s="389"/>
      <c r="J149" s="512" t="s">
        <v>474</v>
      </c>
      <c r="K149" s="513" t="s">
        <v>475</v>
      </c>
      <c r="L149" s="513" t="s">
        <v>476</v>
      </c>
      <c r="M149" s="513" t="s">
        <v>477</v>
      </c>
      <c r="N149" s="513" t="s">
        <v>478</v>
      </c>
      <c r="O149" s="513" t="s">
        <v>479</v>
      </c>
      <c r="P149" s="513" t="s">
        <v>480</v>
      </c>
      <c r="Q149" s="513" t="s">
        <v>481</v>
      </c>
    </row>
    <row r="150" spans="1:17" ht="14.65" thickTop="1" x14ac:dyDescent="0.45">
      <c r="A150" s="527" t="s">
        <v>504</v>
      </c>
      <c r="B150" s="528">
        <v>0</v>
      </c>
      <c r="C150" s="528">
        <v>0</v>
      </c>
      <c r="D150" s="528">
        <v>0</v>
      </c>
      <c r="E150" s="528">
        <v>0</v>
      </c>
      <c r="F150" s="528">
        <v>0</v>
      </c>
      <c r="G150" s="518" t="s">
        <v>579</v>
      </c>
      <c r="H150" s="518" t="s">
        <v>580</v>
      </c>
      <c r="I150" s="389"/>
      <c r="J150" s="527" t="s">
        <v>504</v>
      </c>
      <c r="K150" s="528">
        <v>0</v>
      </c>
      <c r="L150" s="528">
        <v>0</v>
      </c>
      <c r="M150" s="528">
        <v>0</v>
      </c>
      <c r="N150" s="528">
        <v>0</v>
      </c>
      <c r="O150" s="528">
        <v>0</v>
      </c>
      <c r="P150" s="518" t="s">
        <v>579</v>
      </c>
      <c r="Q150" s="518" t="s">
        <v>580</v>
      </c>
    </row>
    <row r="151" spans="1:17" ht="14.25" x14ac:dyDescent="0.45">
      <c r="A151" s="527" t="s">
        <v>505</v>
      </c>
      <c r="B151" s="528">
        <v>4200</v>
      </c>
      <c r="C151" s="528">
        <v>0</v>
      </c>
      <c r="D151" s="528">
        <v>0</v>
      </c>
      <c r="E151" s="528">
        <v>0</v>
      </c>
      <c r="F151" s="528">
        <v>4200</v>
      </c>
      <c r="G151" s="518" t="s">
        <v>579</v>
      </c>
      <c r="H151" s="518" t="s">
        <v>581</v>
      </c>
      <c r="I151" s="389"/>
      <c r="J151" s="527" t="s">
        <v>505</v>
      </c>
      <c r="K151" s="528">
        <v>4200</v>
      </c>
      <c r="L151" s="528">
        <v>0</v>
      </c>
      <c r="M151" s="528">
        <v>0</v>
      </c>
      <c r="N151" s="528">
        <v>0</v>
      </c>
      <c r="O151" s="528">
        <v>4200</v>
      </c>
      <c r="P151" s="518" t="s">
        <v>579</v>
      </c>
      <c r="Q151" s="518" t="s">
        <v>581</v>
      </c>
    </row>
    <row r="152" spans="1:17" ht="14.25" x14ac:dyDescent="0.45">
      <c r="A152" s="527" t="s">
        <v>506</v>
      </c>
      <c r="B152" s="528">
        <v>0</v>
      </c>
      <c r="C152" s="528">
        <v>0</v>
      </c>
      <c r="D152" s="528">
        <v>0</v>
      </c>
      <c r="E152" s="528">
        <v>0</v>
      </c>
      <c r="F152" s="528">
        <v>0</v>
      </c>
      <c r="G152" s="518" t="s">
        <v>579</v>
      </c>
      <c r="H152" s="518" t="s">
        <v>582</v>
      </c>
      <c r="I152" s="389"/>
      <c r="J152" s="527" t="s">
        <v>506</v>
      </c>
      <c r="K152" s="528">
        <v>0</v>
      </c>
      <c r="L152" s="528">
        <v>0</v>
      </c>
      <c r="M152" s="528">
        <v>0</v>
      </c>
      <c r="N152" s="528">
        <v>0</v>
      </c>
      <c r="O152" s="528">
        <v>0</v>
      </c>
      <c r="P152" s="518" t="s">
        <v>579</v>
      </c>
      <c r="Q152" s="518" t="s">
        <v>582</v>
      </c>
    </row>
    <row r="153" spans="1:17" ht="14.25" x14ac:dyDescent="0.45">
      <c r="A153" s="527" t="s">
        <v>507</v>
      </c>
      <c r="B153" s="528">
        <v>0</v>
      </c>
      <c r="C153" s="528">
        <v>0</v>
      </c>
      <c r="D153" s="528">
        <v>0</v>
      </c>
      <c r="E153" s="528">
        <v>0</v>
      </c>
      <c r="F153" s="528">
        <v>0</v>
      </c>
      <c r="G153" s="518" t="s">
        <v>579</v>
      </c>
      <c r="H153" s="518" t="s">
        <v>583</v>
      </c>
      <c r="I153" s="389"/>
      <c r="J153" s="527" t="s">
        <v>507</v>
      </c>
      <c r="K153" s="528">
        <v>0</v>
      </c>
      <c r="L153" s="528">
        <v>0</v>
      </c>
      <c r="M153" s="528">
        <v>0</v>
      </c>
      <c r="N153" s="528">
        <v>0</v>
      </c>
      <c r="O153" s="528">
        <v>0</v>
      </c>
      <c r="P153" s="518" t="s">
        <v>579</v>
      </c>
      <c r="Q153" s="518" t="s">
        <v>583</v>
      </c>
    </row>
    <row r="154" spans="1:17" ht="14.25" x14ac:dyDescent="0.45">
      <c r="A154" s="527" t="s">
        <v>508</v>
      </c>
      <c r="B154" s="528">
        <v>0</v>
      </c>
      <c r="C154" s="528">
        <v>0</v>
      </c>
      <c r="D154" s="528">
        <v>0</v>
      </c>
      <c r="E154" s="528">
        <v>0</v>
      </c>
      <c r="F154" s="528">
        <v>0</v>
      </c>
      <c r="G154" s="518" t="s">
        <v>579</v>
      </c>
      <c r="H154" s="518" t="s">
        <v>584</v>
      </c>
      <c r="I154" s="389"/>
      <c r="J154" s="527" t="s">
        <v>508</v>
      </c>
      <c r="K154" s="528">
        <v>0</v>
      </c>
      <c r="L154" s="528">
        <v>0</v>
      </c>
      <c r="M154" s="528">
        <v>0</v>
      </c>
      <c r="N154" s="528">
        <v>0</v>
      </c>
      <c r="O154" s="528">
        <v>0</v>
      </c>
      <c r="P154" s="518" t="s">
        <v>579</v>
      </c>
      <c r="Q154" s="518" t="s">
        <v>584</v>
      </c>
    </row>
    <row r="155" spans="1:17" ht="14.25" x14ac:dyDescent="0.45">
      <c r="A155" s="527" t="s">
        <v>509</v>
      </c>
      <c r="B155" s="528">
        <v>0</v>
      </c>
      <c r="C155" s="528">
        <v>0</v>
      </c>
      <c r="D155" s="528">
        <v>0</v>
      </c>
      <c r="E155" s="528">
        <v>0</v>
      </c>
      <c r="F155" s="528">
        <v>0</v>
      </c>
      <c r="G155" s="518" t="s">
        <v>579</v>
      </c>
      <c r="H155" s="518" t="s">
        <v>585</v>
      </c>
      <c r="I155" s="389"/>
      <c r="J155" s="527" t="s">
        <v>509</v>
      </c>
      <c r="K155" s="528">
        <v>0</v>
      </c>
      <c r="L155" s="528">
        <v>0</v>
      </c>
      <c r="M155" s="528">
        <v>0</v>
      </c>
      <c r="N155" s="528">
        <v>0</v>
      </c>
      <c r="O155" s="528">
        <v>0</v>
      </c>
      <c r="P155" s="518" t="s">
        <v>579</v>
      </c>
      <c r="Q155" s="518" t="s">
        <v>585</v>
      </c>
    </row>
    <row r="156" spans="1:17" ht="14.65" thickBot="1" x14ac:dyDescent="0.5">
      <c r="A156" s="527" t="s">
        <v>510</v>
      </c>
      <c r="B156" s="528">
        <v>0</v>
      </c>
      <c r="C156" s="528">
        <v>0</v>
      </c>
      <c r="D156" s="528">
        <v>0</v>
      </c>
      <c r="E156" s="528">
        <v>0</v>
      </c>
      <c r="F156" s="528">
        <v>0</v>
      </c>
      <c r="G156" s="518" t="s">
        <v>579</v>
      </c>
      <c r="H156" s="518" t="s">
        <v>586</v>
      </c>
      <c r="I156" s="389"/>
      <c r="J156" s="527" t="s">
        <v>510</v>
      </c>
      <c r="K156" s="528">
        <v>0</v>
      </c>
      <c r="L156" s="528">
        <v>0</v>
      </c>
      <c r="M156" s="528">
        <v>0</v>
      </c>
      <c r="N156" s="528">
        <v>0</v>
      </c>
      <c r="O156" s="528">
        <v>0</v>
      </c>
      <c r="P156" s="518" t="s">
        <v>579</v>
      </c>
      <c r="Q156" s="518" t="s">
        <v>586</v>
      </c>
    </row>
    <row r="157" spans="1:17" ht="15" hidden="1" customHeight="1" thickBot="1" x14ac:dyDescent="0.5">
      <c r="A157" s="527"/>
      <c r="B157" s="528"/>
      <c r="C157" s="528"/>
      <c r="D157" s="528"/>
      <c r="E157" s="528"/>
      <c r="F157" s="528"/>
      <c r="G157" s="518"/>
      <c r="H157" s="518"/>
      <c r="I157" s="389"/>
      <c r="J157" s="527"/>
      <c r="K157" s="528"/>
      <c r="L157" s="528"/>
      <c r="M157" s="528"/>
      <c r="N157" s="528"/>
      <c r="O157" s="528"/>
      <c r="P157" s="518"/>
      <c r="Q157" s="518"/>
    </row>
    <row r="158" spans="1:17" ht="15" hidden="1" customHeight="1" thickBot="1" x14ac:dyDescent="0.5">
      <c r="A158" s="527"/>
      <c r="B158" s="528"/>
      <c r="C158" s="528"/>
      <c r="D158" s="528"/>
      <c r="E158" s="528"/>
      <c r="F158" s="528"/>
      <c r="G158" s="518"/>
      <c r="H158" s="518"/>
      <c r="I158" s="389"/>
      <c r="J158" s="527"/>
      <c r="K158" s="528"/>
      <c r="L158" s="528"/>
      <c r="M158" s="528"/>
      <c r="N158" s="528"/>
      <c r="O158" s="528"/>
      <c r="P158" s="518"/>
      <c r="Q158" s="518"/>
    </row>
    <row r="159" spans="1:17" ht="15" hidden="1" customHeight="1" thickBot="1" x14ac:dyDescent="0.5">
      <c r="A159" s="527"/>
      <c r="B159" s="528"/>
      <c r="C159" s="528"/>
      <c r="D159" s="528"/>
      <c r="E159" s="528"/>
      <c r="F159" s="528"/>
      <c r="G159" s="518"/>
      <c r="H159" s="518"/>
      <c r="I159" s="389"/>
      <c r="J159" s="527"/>
      <c r="K159" s="528"/>
      <c r="L159" s="528"/>
      <c r="M159" s="528"/>
      <c r="N159" s="528"/>
      <c r="O159" s="528"/>
      <c r="P159" s="518"/>
      <c r="Q159" s="518"/>
    </row>
    <row r="160" spans="1:17" ht="15" hidden="1" customHeight="1" thickBot="1" x14ac:dyDescent="0.5">
      <c r="A160" s="527"/>
      <c r="B160" s="528"/>
      <c r="C160" s="528"/>
      <c r="D160" s="528"/>
      <c r="E160" s="528"/>
      <c r="F160" s="528"/>
      <c r="G160" s="518"/>
      <c r="H160" s="518"/>
      <c r="I160" s="389"/>
      <c r="J160" s="527"/>
      <c r="K160" s="528"/>
      <c r="L160" s="528"/>
      <c r="M160" s="528"/>
      <c r="N160" s="528"/>
      <c r="O160" s="528"/>
      <c r="P160" s="518"/>
      <c r="Q160" s="518"/>
    </row>
    <row r="161" spans="1:17" ht="13.5" thickTop="1" x14ac:dyDescent="0.4">
      <c r="A161" s="530" t="s">
        <v>479</v>
      </c>
      <c r="B161" s="531">
        <v>4200</v>
      </c>
      <c r="C161" s="531">
        <v>0</v>
      </c>
      <c r="D161" s="531">
        <v>0</v>
      </c>
      <c r="E161" s="531">
        <v>0</v>
      </c>
      <c r="F161" s="531">
        <v>4200</v>
      </c>
      <c r="G161" s="519"/>
      <c r="H161" s="519"/>
      <c r="I161" s="389"/>
      <c r="J161" s="530" t="s">
        <v>479</v>
      </c>
      <c r="K161" s="531">
        <v>4200</v>
      </c>
      <c r="L161" s="531">
        <v>0</v>
      </c>
      <c r="M161" s="531">
        <v>0</v>
      </c>
      <c r="N161" s="531">
        <v>0</v>
      </c>
      <c r="O161" s="531">
        <v>4200</v>
      </c>
      <c r="P161" s="519"/>
      <c r="Q161" s="519"/>
    </row>
    <row r="162" spans="1:17" ht="12.75" x14ac:dyDescent="0.35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  <c r="Q162" s="389"/>
    </row>
    <row r="163" spans="1:17" ht="12.75" x14ac:dyDescent="0.35">
      <c r="A163" s="389"/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389"/>
    </row>
    <row r="164" spans="1:17" ht="14.65" customHeight="1" x14ac:dyDescent="0.45">
      <c r="A164" s="747" t="s">
        <v>496</v>
      </c>
      <c r="B164" s="747"/>
      <c r="C164" s="747"/>
      <c r="D164" s="747"/>
      <c r="E164" s="747"/>
      <c r="F164" s="747"/>
      <c r="G164" s="747"/>
      <c r="H164" s="747"/>
      <c r="I164" s="389"/>
      <c r="J164" s="747" t="s">
        <v>496</v>
      </c>
      <c r="K164" s="747"/>
      <c r="L164" s="747"/>
      <c r="M164" s="747"/>
      <c r="N164" s="747"/>
      <c r="O164" s="747"/>
      <c r="P164" s="747"/>
      <c r="Q164" s="747"/>
    </row>
    <row r="165" spans="1:17" ht="14.65" thickBot="1" x14ac:dyDescent="0.5">
      <c r="A165" s="512" t="s">
        <v>474</v>
      </c>
      <c r="B165" s="513" t="s">
        <v>475</v>
      </c>
      <c r="C165" s="513" t="s">
        <v>476</v>
      </c>
      <c r="D165" s="513" t="s">
        <v>477</v>
      </c>
      <c r="E165" s="513" t="s">
        <v>478</v>
      </c>
      <c r="F165" s="513" t="s">
        <v>479</v>
      </c>
      <c r="G165" s="513" t="s">
        <v>480</v>
      </c>
      <c r="H165" s="513" t="s">
        <v>481</v>
      </c>
      <c r="I165" s="389"/>
      <c r="J165" s="512" t="s">
        <v>474</v>
      </c>
      <c r="K165" s="513" t="s">
        <v>475</v>
      </c>
      <c r="L165" s="513" t="s">
        <v>476</v>
      </c>
      <c r="M165" s="513" t="s">
        <v>477</v>
      </c>
      <c r="N165" s="513" t="s">
        <v>478</v>
      </c>
      <c r="O165" s="513" t="s">
        <v>479</v>
      </c>
      <c r="P165" s="513" t="s">
        <v>480</v>
      </c>
      <c r="Q165" s="513" t="s">
        <v>481</v>
      </c>
    </row>
    <row r="166" spans="1:17" ht="14.65" thickTop="1" x14ac:dyDescent="0.45">
      <c r="A166" s="527" t="s">
        <v>504</v>
      </c>
      <c r="B166" s="528">
        <v>0</v>
      </c>
      <c r="C166" s="528">
        <v>0</v>
      </c>
      <c r="D166" s="528">
        <v>0</v>
      </c>
      <c r="E166" s="528">
        <v>0</v>
      </c>
      <c r="F166" s="528">
        <v>0</v>
      </c>
      <c r="G166" s="518" t="s">
        <v>579</v>
      </c>
      <c r="H166" s="518" t="s">
        <v>580</v>
      </c>
      <c r="I166" s="389"/>
      <c r="J166" s="527" t="s">
        <v>504</v>
      </c>
      <c r="K166" s="528">
        <v>0</v>
      </c>
      <c r="L166" s="528">
        <v>0</v>
      </c>
      <c r="M166" s="528">
        <v>0</v>
      </c>
      <c r="N166" s="528">
        <v>0</v>
      </c>
      <c r="O166" s="528">
        <v>0</v>
      </c>
      <c r="P166" s="518" t="s">
        <v>579</v>
      </c>
      <c r="Q166" s="518" t="s">
        <v>580</v>
      </c>
    </row>
    <row r="167" spans="1:17" ht="14.25" x14ac:dyDescent="0.45">
      <c r="A167" s="527" t="s">
        <v>505</v>
      </c>
      <c r="B167" s="528">
        <v>30087</v>
      </c>
      <c r="C167" s="528">
        <v>0</v>
      </c>
      <c r="D167" s="528">
        <v>0</v>
      </c>
      <c r="E167" s="528">
        <v>0</v>
      </c>
      <c r="F167" s="528">
        <v>30087</v>
      </c>
      <c r="G167" s="518" t="s">
        <v>579</v>
      </c>
      <c r="H167" s="518" t="s">
        <v>581</v>
      </c>
      <c r="I167" s="389"/>
      <c r="J167" s="527" t="s">
        <v>505</v>
      </c>
      <c r="K167" s="528">
        <v>30087</v>
      </c>
      <c r="L167" s="528">
        <v>0</v>
      </c>
      <c r="M167" s="528">
        <v>0</v>
      </c>
      <c r="N167" s="528">
        <v>0</v>
      </c>
      <c r="O167" s="528">
        <v>30087</v>
      </c>
      <c r="P167" s="518" t="s">
        <v>579</v>
      </c>
      <c r="Q167" s="518" t="s">
        <v>581</v>
      </c>
    </row>
    <row r="168" spans="1:17" ht="14.25" x14ac:dyDescent="0.45">
      <c r="A168" s="527" t="s">
        <v>506</v>
      </c>
      <c r="B168" s="528">
        <v>0</v>
      </c>
      <c r="C168" s="528">
        <v>0</v>
      </c>
      <c r="D168" s="528">
        <v>0</v>
      </c>
      <c r="E168" s="528">
        <v>0</v>
      </c>
      <c r="F168" s="528">
        <v>0</v>
      </c>
      <c r="G168" s="518" t="s">
        <v>579</v>
      </c>
      <c r="H168" s="518" t="s">
        <v>582</v>
      </c>
      <c r="I168" s="389"/>
      <c r="J168" s="527" t="s">
        <v>506</v>
      </c>
      <c r="K168" s="528">
        <v>0</v>
      </c>
      <c r="L168" s="528">
        <v>0</v>
      </c>
      <c r="M168" s="528">
        <v>0</v>
      </c>
      <c r="N168" s="528">
        <v>0</v>
      </c>
      <c r="O168" s="528">
        <v>0</v>
      </c>
      <c r="P168" s="518" t="s">
        <v>579</v>
      </c>
      <c r="Q168" s="518" t="s">
        <v>582</v>
      </c>
    </row>
    <row r="169" spans="1:17" ht="14.25" x14ac:dyDescent="0.45">
      <c r="A169" s="527" t="s">
        <v>507</v>
      </c>
      <c r="B169" s="528">
        <v>15385</v>
      </c>
      <c r="C169" s="528">
        <v>0</v>
      </c>
      <c r="D169" s="528">
        <v>0</v>
      </c>
      <c r="E169" s="528">
        <v>0</v>
      </c>
      <c r="F169" s="528">
        <v>15385</v>
      </c>
      <c r="G169" s="518" t="s">
        <v>579</v>
      </c>
      <c r="H169" s="518" t="s">
        <v>583</v>
      </c>
      <c r="I169" s="389"/>
      <c r="J169" s="527" t="s">
        <v>507</v>
      </c>
      <c r="K169" s="528">
        <v>15385</v>
      </c>
      <c r="L169" s="528">
        <v>0</v>
      </c>
      <c r="M169" s="528">
        <v>0</v>
      </c>
      <c r="N169" s="528">
        <v>0</v>
      </c>
      <c r="O169" s="528">
        <v>15385</v>
      </c>
      <c r="P169" s="518" t="s">
        <v>579</v>
      </c>
      <c r="Q169" s="518" t="s">
        <v>583</v>
      </c>
    </row>
    <row r="170" spans="1:17" ht="14.25" x14ac:dyDescent="0.45">
      <c r="A170" s="527" t="s">
        <v>508</v>
      </c>
      <c r="B170" s="528">
        <v>0</v>
      </c>
      <c r="C170" s="528">
        <v>0</v>
      </c>
      <c r="D170" s="528">
        <v>0</v>
      </c>
      <c r="E170" s="528">
        <v>0</v>
      </c>
      <c r="F170" s="528">
        <v>0</v>
      </c>
      <c r="G170" s="518" t="s">
        <v>579</v>
      </c>
      <c r="H170" s="518" t="s">
        <v>584</v>
      </c>
      <c r="I170" s="389"/>
      <c r="J170" s="527" t="s">
        <v>508</v>
      </c>
      <c r="K170" s="528">
        <v>0</v>
      </c>
      <c r="L170" s="528">
        <v>0</v>
      </c>
      <c r="M170" s="528">
        <v>0</v>
      </c>
      <c r="N170" s="528">
        <v>0</v>
      </c>
      <c r="O170" s="528">
        <v>0</v>
      </c>
      <c r="P170" s="518" t="s">
        <v>579</v>
      </c>
      <c r="Q170" s="518" t="s">
        <v>584</v>
      </c>
    </row>
    <row r="171" spans="1:17" ht="14.25" x14ac:dyDescent="0.45">
      <c r="A171" s="527" t="s">
        <v>509</v>
      </c>
      <c r="B171" s="528">
        <v>0</v>
      </c>
      <c r="C171" s="528">
        <v>0</v>
      </c>
      <c r="D171" s="528">
        <v>0</v>
      </c>
      <c r="E171" s="528">
        <v>0</v>
      </c>
      <c r="F171" s="528">
        <v>0</v>
      </c>
      <c r="G171" s="518" t="s">
        <v>579</v>
      </c>
      <c r="H171" s="518" t="s">
        <v>585</v>
      </c>
      <c r="I171" s="389"/>
      <c r="J171" s="527" t="s">
        <v>509</v>
      </c>
      <c r="K171" s="528">
        <v>0</v>
      </c>
      <c r="L171" s="528">
        <v>0</v>
      </c>
      <c r="M171" s="528">
        <v>0</v>
      </c>
      <c r="N171" s="528">
        <v>0</v>
      </c>
      <c r="O171" s="528">
        <v>0</v>
      </c>
      <c r="P171" s="518" t="s">
        <v>579</v>
      </c>
      <c r="Q171" s="518" t="s">
        <v>585</v>
      </c>
    </row>
    <row r="172" spans="1:17" ht="14.65" thickBot="1" x14ac:dyDescent="0.5">
      <c r="A172" s="527" t="s">
        <v>510</v>
      </c>
      <c r="B172" s="528">
        <v>0</v>
      </c>
      <c r="C172" s="528">
        <v>0</v>
      </c>
      <c r="D172" s="528">
        <v>0</v>
      </c>
      <c r="E172" s="528">
        <v>0</v>
      </c>
      <c r="F172" s="528">
        <v>0</v>
      </c>
      <c r="G172" s="518" t="s">
        <v>579</v>
      </c>
      <c r="H172" s="518" t="s">
        <v>586</v>
      </c>
      <c r="I172" s="389"/>
      <c r="J172" s="527" t="s">
        <v>510</v>
      </c>
      <c r="K172" s="528">
        <v>0</v>
      </c>
      <c r="L172" s="528">
        <v>0</v>
      </c>
      <c r="M172" s="528">
        <v>0</v>
      </c>
      <c r="N172" s="528">
        <v>0</v>
      </c>
      <c r="O172" s="528">
        <v>0</v>
      </c>
      <c r="P172" s="518" t="s">
        <v>579</v>
      </c>
      <c r="Q172" s="518" t="s">
        <v>586</v>
      </c>
    </row>
    <row r="173" spans="1:17" ht="15" hidden="1" customHeight="1" thickBot="1" x14ac:dyDescent="0.5">
      <c r="A173" s="527"/>
      <c r="B173" s="528"/>
      <c r="C173" s="528"/>
      <c r="D173" s="528"/>
      <c r="E173" s="528"/>
      <c r="F173" s="528"/>
      <c r="G173" s="518"/>
      <c r="H173" s="518"/>
      <c r="I173" s="389"/>
      <c r="J173" s="527"/>
      <c r="K173" s="528"/>
      <c r="L173" s="528"/>
      <c r="M173" s="528"/>
      <c r="N173" s="528"/>
      <c r="O173" s="528"/>
      <c r="P173" s="518"/>
      <c r="Q173" s="518"/>
    </row>
    <row r="174" spans="1:17" ht="15" hidden="1" customHeight="1" thickBot="1" x14ac:dyDescent="0.5">
      <c r="A174" s="527"/>
      <c r="B174" s="528"/>
      <c r="C174" s="528"/>
      <c r="D174" s="528"/>
      <c r="E174" s="528"/>
      <c r="F174" s="528"/>
      <c r="G174" s="518"/>
      <c r="H174" s="518"/>
      <c r="I174" s="389"/>
      <c r="J174" s="527"/>
      <c r="K174" s="528"/>
      <c r="L174" s="528"/>
      <c r="M174" s="528"/>
      <c r="N174" s="528"/>
      <c r="O174" s="528"/>
      <c r="P174" s="518"/>
      <c r="Q174" s="518"/>
    </row>
    <row r="175" spans="1:17" ht="15" hidden="1" customHeight="1" thickBot="1" x14ac:dyDescent="0.5">
      <c r="A175" s="527"/>
      <c r="B175" s="528"/>
      <c r="C175" s="528"/>
      <c r="D175" s="528"/>
      <c r="E175" s="528"/>
      <c r="F175" s="528"/>
      <c r="G175" s="518"/>
      <c r="H175" s="518"/>
      <c r="I175" s="389"/>
      <c r="J175" s="527"/>
      <c r="K175" s="528"/>
      <c r="L175" s="528"/>
      <c r="M175" s="528"/>
      <c r="N175" s="528"/>
      <c r="O175" s="528"/>
      <c r="P175" s="518"/>
      <c r="Q175" s="518"/>
    </row>
    <row r="176" spans="1:17" ht="15" hidden="1" customHeight="1" thickBot="1" x14ac:dyDescent="0.5">
      <c r="A176" s="527"/>
      <c r="B176" s="528"/>
      <c r="C176" s="528"/>
      <c r="D176" s="528"/>
      <c r="E176" s="528"/>
      <c r="F176" s="528"/>
      <c r="G176" s="518"/>
      <c r="H176" s="518"/>
      <c r="I176" s="389"/>
      <c r="J176" s="527"/>
      <c r="K176" s="528"/>
      <c r="L176" s="528"/>
      <c r="M176" s="528"/>
      <c r="N176" s="528"/>
      <c r="O176" s="528"/>
      <c r="P176" s="518"/>
      <c r="Q176" s="518"/>
    </row>
    <row r="177" spans="1:17" ht="13.5" thickTop="1" x14ac:dyDescent="0.4">
      <c r="A177" s="535" t="s">
        <v>479</v>
      </c>
      <c r="B177" s="534">
        <v>45472</v>
      </c>
      <c r="C177" s="534">
        <v>0</v>
      </c>
      <c r="D177" s="534">
        <v>0</v>
      </c>
      <c r="E177" s="534">
        <v>0</v>
      </c>
      <c r="F177" s="534">
        <v>45472</v>
      </c>
      <c r="G177" s="520"/>
      <c r="H177" s="520"/>
      <c r="I177" s="521"/>
      <c r="J177" s="535" t="s">
        <v>479</v>
      </c>
      <c r="K177" s="534">
        <v>45472</v>
      </c>
      <c r="L177" s="534">
        <v>0</v>
      </c>
      <c r="M177" s="534">
        <v>0</v>
      </c>
      <c r="N177" s="534">
        <v>0</v>
      </c>
      <c r="O177" s="534">
        <v>45472</v>
      </c>
      <c r="P177" s="520"/>
      <c r="Q177" s="520"/>
    </row>
    <row r="178" spans="1:17" ht="12.75" x14ac:dyDescent="0.35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</row>
    <row r="179" spans="1:17" ht="12.75" x14ac:dyDescent="0.35">
      <c r="A179" s="389"/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</row>
    <row r="180" spans="1:17" ht="14.65" customHeight="1" x14ac:dyDescent="0.45">
      <c r="A180" s="747" t="s">
        <v>497</v>
      </c>
      <c r="B180" s="747"/>
      <c r="C180" s="747"/>
      <c r="D180" s="747"/>
      <c r="E180" s="747"/>
      <c r="F180" s="747"/>
      <c r="G180" s="747"/>
      <c r="H180" s="747"/>
      <c r="I180" s="389"/>
      <c r="J180" s="747" t="s">
        <v>497</v>
      </c>
      <c r="K180" s="747"/>
      <c r="L180" s="747"/>
      <c r="M180" s="747"/>
      <c r="N180" s="747"/>
      <c r="O180" s="747"/>
      <c r="P180" s="747"/>
      <c r="Q180" s="747"/>
    </row>
    <row r="181" spans="1:17" ht="14.65" thickBot="1" x14ac:dyDescent="0.5">
      <c r="A181" s="512" t="s">
        <v>474</v>
      </c>
      <c r="B181" s="513" t="s">
        <v>475</v>
      </c>
      <c r="C181" s="513" t="s">
        <v>476</v>
      </c>
      <c r="D181" s="513" t="s">
        <v>477</v>
      </c>
      <c r="E181" s="513" t="s">
        <v>478</v>
      </c>
      <c r="F181" s="513" t="s">
        <v>479</v>
      </c>
      <c r="G181" s="513" t="s">
        <v>480</v>
      </c>
      <c r="H181" s="513" t="s">
        <v>481</v>
      </c>
      <c r="I181" s="389"/>
      <c r="J181" s="512" t="s">
        <v>474</v>
      </c>
      <c r="K181" s="513" t="s">
        <v>475</v>
      </c>
      <c r="L181" s="513" t="s">
        <v>476</v>
      </c>
      <c r="M181" s="513" t="s">
        <v>477</v>
      </c>
      <c r="N181" s="513" t="s">
        <v>478</v>
      </c>
      <c r="O181" s="513" t="s">
        <v>479</v>
      </c>
      <c r="P181" s="513" t="s">
        <v>480</v>
      </c>
      <c r="Q181" s="513" t="s">
        <v>481</v>
      </c>
    </row>
    <row r="182" spans="1:17" ht="14.65" thickTop="1" x14ac:dyDescent="0.45">
      <c r="A182" s="527" t="s">
        <v>504</v>
      </c>
      <c r="B182" s="528">
        <v>260</v>
      </c>
      <c r="C182" s="528">
        <v>0</v>
      </c>
      <c r="D182" s="528">
        <v>0</v>
      </c>
      <c r="E182" s="528">
        <v>0</v>
      </c>
      <c r="F182" s="528">
        <v>260</v>
      </c>
      <c r="G182" s="518" t="s">
        <v>579</v>
      </c>
      <c r="H182" s="518" t="s">
        <v>580</v>
      </c>
      <c r="I182" s="389"/>
      <c r="J182" s="527" t="s">
        <v>504</v>
      </c>
      <c r="K182" s="528">
        <v>0</v>
      </c>
      <c r="L182" s="528">
        <v>0</v>
      </c>
      <c r="M182" s="528">
        <v>0</v>
      </c>
      <c r="N182" s="528">
        <v>0</v>
      </c>
      <c r="O182" s="528">
        <v>0</v>
      </c>
      <c r="P182" s="518" t="s">
        <v>579</v>
      </c>
      <c r="Q182" s="518" t="s">
        <v>580</v>
      </c>
    </row>
    <row r="183" spans="1:17" ht="14.25" x14ac:dyDescent="0.45">
      <c r="A183" s="527" t="s">
        <v>505</v>
      </c>
      <c r="B183" s="528">
        <v>8102</v>
      </c>
      <c r="C183" s="528">
        <v>0</v>
      </c>
      <c r="D183" s="528">
        <v>0</v>
      </c>
      <c r="E183" s="528">
        <v>0</v>
      </c>
      <c r="F183" s="528">
        <v>8102</v>
      </c>
      <c r="G183" s="518" t="s">
        <v>579</v>
      </c>
      <c r="H183" s="518" t="s">
        <v>581</v>
      </c>
      <c r="I183" s="389"/>
      <c r="J183" s="527" t="s">
        <v>505</v>
      </c>
      <c r="K183" s="528">
        <v>8102</v>
      </c>
      <c r="L183" s="528">
        <v>0</v>
      </c>
      <c r="M183" s="528">
        <v>0</v>
      </c>
      <c r="N183" s="528">
        <v>0</v>
      </c>
      <c r="O183" s="528">
        <v>8102</v>
      </c>
      <c r="P183" s="518" t="s">
        <v>579</v>
      </c>
      <c r="Q183" s="518" t="s">
        <v>581</v>
      </c>
    </row>
    <row r="184" spans="1:17" ht="14.25" x14ac:dyDescent="0.45">
      <c r="A184" s="527" t="s">
        <v>506</v>
      </c>
      <c r="B184" s="528">
        <v>0</v>
      </c>
      <c r="C184" s="528">
        <v>0</v>
      </c>
      <c r="D184" s="528">
        <v>0</v>
      </c>
      <c r="E184" s="528">
        <v>0</v>
      </c>
      <c r="F184" s="528">
        <v>0</v>
      </c>
      <c r="G184" s="518" t="s">
        <v>579</v>
      </c>
      <c r="H184" s="518" t="s">
        <v>582</v>
      </c>
      <c r="I184" s="389"/>
      <c r="J184" s="527" t="s">
        <v>506</v>
      </c>
      <c r="K184" s="528">
        <v>0</v>
      </c>
      <c r="L184" s="528">
        <v>0</v>
      </c>
      <c r="M184" s="528">
        <v>0</v>
      </c>
      <c r="N184" s="528">
        <v>0</v>
      </c>
      <c r="O184" s="528">
        <v>0</v>
      </c>
      <c r="P184" s="518" t="s">
        <v>579</v>
      </c>
      <c r="Q184" s="518" t="s">
        <v>582</v>
      </c>
    </row>
    <row r="185" spans="1:17" ht="14.25" x14ac:dyDescent="0.45">
      <c r="A185" s="527" t="s">
        <v>507</v>
      </c>
      <c r="B185" s="528">
        <v>5845</v>
      </c>
      <c r="C185" s="528">
        <v>0</v>
      </c>
      <c r="D185" s="528">
        <v>0</v>
      </c>
      <c r="E185" s="528">
        <v>0</v>
      </c>
      <c r="F185" s="528">
        <v>5845</v>
      </c>
      <c r="G185" s="518" t="s">
        <v>579</v>
      </c>
      <c r="H185" s="518" t="s">
        <v>583</v>
      </c>
      <c r="I185" s="389"/>
      <c r="J185" s="527" t="s">
        <v>507</v>
      </c>
      <c r="K185" s="528">
        <v>5845</v>
      </c>
      <c r="L185" s="528">
        <v>0</v>
      </c>
      <c r="M185" s="528">
        <v>0</v>
      </c>
      <c r="N185" s="528">
        <v>0</v>
      </c>
      <c r="O185" s="528">
        <v>5845</v>
      </c>
      <c r="P185" s="518" t="s">
        <v>579</v>
      </c>
      <c r="Q185" s="518" t="s">
        <v>583</v>
      </c>
    </row>
    <row r="186" spans="1:17" ht="14.25" x14ac:dyDescent="0.45">
      <c r="A186" s="527" t="s">
        <v>508</v>
      </c>
      <c r="B186" s="528">
        <v>0</v>
      </c>
      <c r="C186" s="528">
        <v>0</v>
      </c>
      <c r="D186" s="528">
        <v>0</v>
      </c>
      <c r="E186" s="528">
        <v>0</v>
      </c>
      <c r="F186" s="528">
        <v>0</v>
      </c>
      <c r="G186" s="518" t="s">
        <v>579</v>
      </c>
      <c r="H186" s="518" t="s">
        <v>584</v>
      </c>
      <c r="I186" s="389"/>
      <c r="J186" s="527" t="s">
        <v>508</v>
      </c>
      <c r="K186" s="528">
        <v>0</v>
      </c>
      <c r="L186" s="528">
        <v>0</v>
      </c>
      <c r="M186" s="528">
        <v>0</v>
      </c>
      <c r="N186" s="528">
        <v>0</v>
      </c>
      <c r="O186" s="528">
        <v>0</v>
      </c>
      <c r="P186" s="518" t="s">
        <v>579</v>
      </c>
      <c r="Q186" s="518" t="s">
        <v>584</v>
      </c>
    </row>
    <row r="187" spans="1:17" ht="14.25" x14ac:dyDescent="0.45">
      <c r="A187" s="527" t="s">
        <v>509</v>
      </c>
      <c r="B187" s="528">
        <v>0</v>
      </c>
      <c r="C187" s="528">
        <v>0</v>
      </c>
      <c r="D187" s="528">
        <v>0</v>
      </c>
      <c r="E187" s="528">
        <v>0</v>
      </c>
      <c r="F187" s="528">
        <v>0</v>
      </c>
      <c r="G187" s="518" t="s">
        <v>579</v>
      </c>
      <c r="H187" s="518" t="s">
        <v>585</v>
      </c>
      <c r="I187" s="389"/>
      <c r="J187" s="527" t="s">
        <v>509</v>
      </c>
      <c r="K187" s="528">
        <v>0</v>
      </c>
      <c r="L187" s="528">
        <v>0</v>
      </c>
      <c r="M187" s="528">
        <v>0</v>
      </c>
      <c r="N187" s="528">
        <v>0</v>
      </c>
      <c r="O187" s="528">
        <v>0</v>
      </c>
      <c r="P187" s="518" t="s">
        <v>579</v>
      </c>
      <c r="Q187" s="518" t="s">
        <v>585</v>
      </c>
    </row>
    <row r="188" spans="1:17" ht="14.65" thickBot="1" x14ac:dyDescent="0.5">
      <c r="A188" s="527" t="s">
        <v>510</v>
      </c>
      <c r="B188" s="528">
        <v>0</v>
      </c>
      <c r="C188" s="528">
        <v>0</v>
      </c>
      <c r="D188" s="528">
        <v>0</v>
      </c>
      <c r="E188" s="528">
        <v>0</v>
      </c>
      <c r="F188" s="528">
        <v>0</v>
      </c>
      <c r="G188" s="518" t="s">
        <v>579</v>
      </c>
      <c r="H188" s="518" t="s">
        <v>586</v>
      </c>
      <c r="I188" s="389"/>
      <c r="J188" s="527" t="s">
        <v>510</v>
      </c>
      <c r="K188" s="528">
        <v>0</v>
      </c>
      <c r="L188" s="528">
        <v>0</v>
      </c>
      <c r="M188" s="528">
        <v>0</v>
      </c>
      <c r="N188" s="528">
        <v>0</v>
      </c>
      <c r="O188" s="528">
        <v>0</v>
      </c>
      <c r="P188" s="518" t="s">
        <v>579</v>
      </c>
      <c r="Q188" s="518" t="s">
        <v>586</v>
      </c>
    </row>
    <row r="189" spans="1:17" ht="15" hidden="1" customHeight="1" thickBot="1" x14ac:dyDescent="0.5">
      <c r="A189" s="527"/>
      <c r="B189" s="528"/>
      <c r="C189" s="528"/>
      <c r="D189" s="528"/>
      <c r="E189" s="528"/>
      <c r="F189" s="528"/>
      <c r="G189" s="518"/>
      <c r="H189" s="518"/>
      <c r="I189" s="389"/>
      <c r="J189" s="527"/>
      <c r="K189" s="528"/>
      <c r="L189" s="528"/>
      <c r="M189" s="528"/>
      <c r="N189" s="528"/>
      <c r="O189" s="528"/>
      <c r="P189" s="518"/>
      <c r="Q189" s="518"/>
    </row>
    <row r="190" spans="1:17" ht="15" hidden="1" customHeight="1" thickBot="1" x14ac:dyDescent="0.5">
      <c r="A190" s="527"/>
      <c r="B190" s="528"/>
      <c r="C190" s="528"/>
      <c r="D190" s="528"/>
      <c r="E190" s="528"/>
      <c r="F190" s="528"/>
      <c r="G190" s="518"/>
      <c r="H190" s="518"/>
      <c r="I190" s="389"/>
      <c r="J190" s="527"/>
      <c r="K190" s="528"/>
      <c r="L190" s="528"/>
      <c r="M190" s="528"/>
      <c r="N190" s="528"/>
      <c r="O190" s="528"/>
      <c r="P190" s="518"/>
      <c r="Q190" s="518"/>
    </row>
    <row r="191" spans="1:17" ht="15" hidden="1" customHeight="1" thickBot="1" x14ac:dyDescent="0.5">
      <c r="A191" s="527"/>
      <c r="B191" s="528"/>
      <c r="C191" s="528"/>
      <c r="D191" s="528"/>
      <c r="E191" s="528"/>
      <c r="F191" s="528"/>
      <c r="G191" s="518"/>
      <c r="H191" s="518"/>
      <c r="I191" s="389"/>
      <c r="J191" s="527"/>
      <c r="K191" s="528"/>
      <c r="L191" s="528"/>
      <c r="M191" s="528"/>
      <c r="N191" s="528"/>
      <c r="O191" s="528"/>
      <c r="P191" s="518"/>
      <c r="Q191" s="518"/>
    </row>
    <row r="192" spans="1:17" ht="15" hidden="1" customHeight="1" thickBot="1" x14ac:dyDescent="0.5">
      <c r="A192" s="527"/>
      <c r="B192" s="528"/>
      <c r="C192" s="528"/>
      <c r="D192" s="528"/>
      <c r="E192" s="528"/>
      <c r="F192" s="528"/>
      <c r="G192" s="518"/>
      <c r="H192" s="518"/>
      <c r="I192" s="389"/>
      <c r="J192" s="527"/>
      <c r="K192" s="528"/>
      <c r="L192" s="528"/>
      <c r="M192" s="528"/>
      <c r="N192" s="528"/>
      <c r="O192" s="528"/>
      <c r="P192" s="518"/>
      <c r="Q192" s="518"/>
    </row>
    <row r="193" spans="1:17" ht="13.5" thickTop="1" x14ac:dyDescent="0.4">
      <c r="A193" s="530" t="s">
        <v>479</v>
      </c>
      <c r="B193" s="531">
        <v>14207</v>
      </c>
      <c r="C193" s="531">
        <v>0</v>
      </c>
      <c r="D193" s="531">
        <v>0</v>
      </c>
      <c r="E193" s="531">
        <v>0</v>
      </c>
      <c r="F193" s="531">
        <v>14207</v>
      </c>
      <c r="G193" s="519"/>
      <c r="H193" s="519"/>
      <c r="I193" s="389"/>
      <c r="J193" s="530" t="s">
        <v>479</v>
      </c>
      <c r="K193" s="531">
        <v>13947</v>
      </c>
      <c r="L193" s="531">
        <v>0</v>
      </c>
      <c r="M193" s="531">
        <v>0</v>
      </c>
      <c r="N193" s="531">
        <v>0</v>
      </c>
      <c r="O193" s="531">
        <v>13947</v>
      </c>
      <c r="P193" s="519"/>
      <c r="Q193" s="519"/>
    </row>
    <row r="194" spans="1:17" ht="12.75" x14ac:dyDescent="0.35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  <c r="Q194" s="389"/>
    </row>
    <row r="195" spans="1:17" ht="13.15" thickBot="1" x14ac:dyDescent="0.4">
      <c r="A195" s="389"/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389"/>
    </row>
    <row r="196" spans="1:17" s="514" customFormat="1" ht="14.65" thickTop="1" x14ac:dyDescent="0.45">
      <c r="A196" s="536" t="s">
        <v>498</v>
      </c>
      <c r="B196" s="537">
        <v>1368095</v>
      </c>
      <c r="C196" s="537">
        <v>0</v>
      </c>
      <c r="D196" s="537">
        <v>0</v>
      </c>
      <c r="E196" s="537">
        <v>0</v>
      </c>
      <c r="F196" s="537">
        <v>1368095</v>
      </c>
      <c r="G196" s="522"/>
      <c r="H196" s="522"/>
      <c r="I196" s="522"/>
      <c r="J196" s="522"/>
      <c r="K196" s="537">
        <v>1369250</v>
      </c>
      <c r="L196" s="537">
        <v>0</v>
      </c>
      <c r="M196" s="537">
        <v>0</v>
      </c>
      <c r="N196" s="537">
        <v>0</v>
      </c>
      <c r="O196" s="537">
        <v>1369250</v>
      </c>
      <c r="P196" s="522"/>
      <c r="Q196" s="522"/>
    </row>
    <row r="197" spans="1:17" ht="14.65" thickBot="1" x14ac:dyDescent="0.5">
      <c r="A197" s="389"/>
      <c r="B197" s="389"/>
      <c r="C197" s="389"/>
      <c r="D197" s="389"/>
      <c r="E197" s="389"/>
      <c r="F197" s="523">
        <v>-45472</v>
      </c>
      <c r="G197" s="524"/>
      <c r="H197" s="524"/>
      <c r="I197" s="524"/>
      <c r="J197" s="524"/>
      <c r="K197" s="524"/>
      <c r="L197" s="524"/>
      <c r="M197" s="524"/>
      <c r="N197" s="524"/>
      <c r="O197" s="523">
        <v>-45472</v>
      </c>
      <c r="P197" s="389"/>
      <c r="Q197" s="389"/>
    </row>
    <row r="198" spans="1:17" ht="14.65" thickTop="1" x14ac:dyDescent="0.45">
      <c r="A198" s="389"/>
      <c r="B198" s="389"/>
      <c r="C198" s="389"/>
      <c r="D198" s="389"/>
      <c r="E198" s="389"/>
      <c r="F198" s="537">
        <v>1322623</v>
      </c>
      <c r="G198" s="389"/>
      <c r="H198" s="389"/>
      <c r="I198" s="389"/>
      <c r="J198" s="389"/>
      <c r="K198" s="389"/>
      <c r="L198" s="389"/>
      <c r="M198" s="389"/>
      <c r="N198" s="389"/>
      <c r="O198" s="537">
        <v>1323778</v>
      </c>
      <c r="P198" s="389"/>
      <c r="Q198" s="389"/>
    </row>
  </sheetData>
  <mergeCells count="25">
    <mergeCell ref="A148:H148"/>
    <mergeCell ref="J148:Q148"/>
    <mergeCell ref="A164:H164"/>
    <mergeCell ref="J164:Q164"/>
    <mergeCell ref="A180:H180"/>
    <mergeCell ref="J180:Q180"/>
    <mergeCell ref="A100:H100"/>
    <mergeCell ref="J100:Q100"/>
    <mergeCell ref="A116:H116"/>
    <mergeCell ref="J116:Q116"/>
    <mergeCell ref="A132:H132"/>
    <mergeCell ref="J132:Q132"/>
    <mergeCell ref="A52:H52"/>
    <mergeCell ref="J52:Q52"/>
    <mergeCell ref="A68:H68"/>
    <mergeCell ref="J68:Q68"/>
    <mergeCell ref="A84:H84"/>
    <mergeCell ref="J84:Q84"/>
    <mergeCell ref="A36:H36"/>
    <mergeCell ref="J36:Q36"/>
    <mergeCell ref="A1:Q1"/>
    <mergeCell ref="A4:H4"/>
    <mergeCell ref="J4:Q4"/>
    <mergeCell ref="A20:H20"/>
    <mergeCell ref="J20:Q20"/>
  </mergeCells>
  <pageMargins left="0.5" right="0.5" top="0.5" bottom="0.5" header="0.3" footer="0.3"/>
  <pageSetup scale="70" fitToHeight="0" orientation="landscape" r:id="rId1"/>
  <headerFoot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89F3F-7992-4E9D-BA86-163F4B846796}">
  <sheetPr>
    <tabColor theme="9" tint="-0.249977111117893"/>
    <pageSetUpPr fitToPage="1"/>
  </sheetPr>
  <dimension ref="A1:Q198"/>
  <sheetViews>
    <sheetView topLeftCell="A154" workbookViewId="0">
      <selection activeCell="G55" sqref="G55"/>
    </sheetView>
  </sheetViews>
  <sheetFormatPr defaultColWidth="9.265625" defaultRowHeight="12.4" x14ac:dyDescent="0.35"/>
  <cols>
    <col min="1" max="1" width="8.53125" style="511" bestFit="1" customWidth="1"/>
    <col min="2" max="2" width="13.46484375" style="511" bestFit="1" customWidth="1"/>
    <col min="3" max="5" width="6.73046875" style="511" bestFit="1" customWidth="1"/>
    <col min="6" max="6" width="13.46484375" style="511" bestFit="1" customWidth="1"/>
    <col min="7" max="7" width="13.73046875" style="511" bestFit="1" customWidth="1"/>
    <col min="8" max="8" width="27.86328125" style="511" bestFit="1" customWidth="1"/>
    <col min="9" max="9" width="2.6640625" style="511" customWidth="1"/>
    <col min="10" max="10" width="8.53125" style="511" bestFit="1" customWidth="1"/>
    <col min="11" max="11" width="13.46484375" style="511" bestFit="1" customWidth="1"/>
    <col min="12" max="14" width="6.73046875" style="511" bestFit="1" customWidth="1"/>
    <col min="15" max="15" width="13.46484375" style="511" bestFit="1" customWidth="1"/>
    <col min="16" max="16" width="13.73046875" style="511" bestFit="1" customWidth="1"/>
    <col min="17" max="17" width="27.86328125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15" t="s">
        <v>511</v>
      </c>
      <c r="K2" s="509"/>
      <c r="L2" s="509"/>
      <c r="M2" s="509"/>
      <c r="N2" s="509"/>
      <c r="O2" s="509"/>
    </row>
    <row r="3" spans="1:17" ht="13.15" x14ac:dyDescent="0.4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7" ht="14.65" customHeight="1" x14ac:dyDescent="0.45">
      <c r="A4" s="750" t="s">
        <v>473</v>
      </c>
      <c r="B4" s="750"/>
      <c r="C4" s="750"/>
      <c r="D4" s="750"/>
      <c r="E4" s="750"/>
      <c r="F4" s="750"/>
      <c r="G4" s="750"/>
      <c r="H4" s="750"/>
      <c r="I4" s="526"/>
      <c r="J4" s="750" t="s">
        <v>473</v>
      </c>
      <c r="K4" s="750"/>
      <c r="L4" s="750"/>
      <c r="M4" s="750"/>
      <c r="N4" s="750"/>
      <c r="O4" s="750"/>
      <c r="P4" s="750"/>
      <c r="Q4" s="750"/>
    </row>
    <row r="5" spans="1:17" ht="14.65" thickBot="1" x14ac:dyDescent="0.5">
      <c r="A5" s="512" t="s">
        <v>474</v>
      </c>
      <c r="B5" s="513" t="s">
        <v>475</v>
      </c>
      <c r="C5" s="513" t="s">
        <v>476</v>
      </c>
      <c r="D5" s="513" t="s">
        <v>477</v>
      </c>
      <c r="E5" s="513" t="s">
        <v>478</v>
      </c>
      <c r="F5" s="513" t="s">
        <v>479</v>
      </c>
      <c r="G5" s="513" t="s">
        <v>480</v>
      </c>
      <c r="H5" s="513" t="s">
        <v>481</v>
      </c>
      <c r="I5" s="389"/>
      <c r="J5" s="512" t="s">
        <v>474</v>
      </c>
      <c r="K5" s="513" t="s">
        <v>475</v>
      </c>
      <c r="L5" s="513" t="s">
        <v>476</v>
      </c>
      <c r="M5" s="513" t="s">
        <v>477</v>
      </c>
      <c r="N5" s="513" t="s">
        <v>478</v>
      </c>
      <c r="O5" s="513" t="s">
        <v>479</v>
      </c>
      <c r="P5" s="513" t="s">
        <v>480</v>
      </c>
      <c r="Q5" s="513" t="s">
        <v>481</v>
      </c>
    </row>
    <row r="6" spans="1:17" ht="14.65" thickTop="1" x14ac:dyDescent="0.45">
      <c r="A6" s="527" t="s">
        <v>512</v>
      </c>
      <c r="B6" s="528">
        <v>680083</v>
      </c>
      <c r="C6" s="528">
        <v>0</v>
      </c>
      <c r="D6" s="528">
        <v>0</v>
      </c>
      <c r="E6" s="528">
        <v>0</v>
      </c>
      <c r="F6" s="528">
        <v>680083</v>
      </c>
      <c r="G6" s="518" t="s">
        <v>587</v>
      </c>
      <c r="H6" s="518" t="s">
        <v>588</v>
      </c>
      <c r="I6" s="389"/>
      <c r="J6" s="527" t="s">
        <v>512</v>
      </c>
      <c r="K6" s="529">
        <v>680083</v>
      </c>
      <c r="L6" s="529">
        <v>0</v>
      </c>
      <c r="M6" s="529">
        <v>0</v>
      </c>
      <c r="N6" s="529">
        <v>0</v>
      </c>
      <c r="O6" s="528">
        <v>680083</v>
      </c>
      <c r="P6" s="518" t="s">
        <v>587</v>
      </c>
      <c r="Q6" s="518" t="s">
        <v>588</v>
      </c>
    </row>
    <row r="7" spans="1:17" ht="14.25" x14ac:dyDescent="0.45">
      <c r="A7" s="527" t="s">
        <v>513</v>
      </c>
      <c r="B7" s="528">
        <v>1225688</v>
      </c>
      <c r="C7" s="528">
        <v>0</v>
      </c>
      <c r="D7" s="528">
        <v>0</v>
      </c>
      <c r="E7" s="528">
        <v>0</v>
      </c>
      <c r="F7" s="528">
        <v>1225688</v>
      </c>
      <c r="G7" s="518" t="s">
        <v>587</v>
      </c>
      <c r="H7" s="518" t="s">
        <v>589</v>
      </c>
      <c r="I7" s="389"/>
      <c r="J7" s="527" t="s">
        <v>513</v>
      </c>
      <c r="K7" s="529">
        <v>1225688</v>
      </c>
      <c r="L7" s="529">
        <v>0</v>
      </c>
      <c r="M7" s="529">
        <v>0</v>
      </c>
      <c r="N7" s="529">
        <v>0</v>
      </c>
      <c r="O7" s="528">
        <v>1225688</v>
      </c>
      <c r="P7" s="518" t="s">
        <v>587</v>
      </c>
      <c r="Q7" s="518" t="s">
        <v>589</v>
      </c>
    </row>
    <row r="8" spans="1:17" ht="14.25" x14ac:dyDescent="0.45">
      <c r="A8" s="527" t="s">
        <v>514</v>
      </c>
      <c r="B8" s="528">
        <v>761519</v>
      </c>
      <c r="C8" s="528">
        <v>0</v>
      </c>
      <c r="D8" s="528">
        <v>0</v>
      </c>
      <c r="E8" s="528">
        <v>0</v>
      </c>
      <c r="F8" s="528">
        <v>761519</v>
      </c>
      <c r="G8" s="518" t="s">
        <v>587</v>
      </c>
      <c r="H8" s="518" t="s">
        <v>590</v>
      </c>
      <c r="I8" s="389"/>
      <c r="J8" s="527" t="s">
        <v>514</v>
      </c>
      <c r="K8" s="529">
        <v>761519</v>
      </c>
      <c r="L8" s="529">
        <v>0</v>
      </c>
      <c r="M8" s="529">
        <v>0</v>
      </c>
      <c r="N8" s="529">
        <v>0</v>
      </c>
      <c r="O8" s="528">
        <v>761519</v>
      </c>
      <c r="P8" s="518" t="s">
        <v>587</v>
      </c>
      <c r="Q8" s="518" t="s">
        <v>590</v>
      </c>
    </row>
    <row r="9" spans="1:17" ht="14.25" x14ac:dyDescent="0.45">
      <c r="A9" s="527" t="s">
        <v>515</v>
      </c>
      <c r="B9" s="528">
        <v>491357</v>
      </c>
      <c r="C9" s="528">
        <v>0</v>
      </c>
      <c r="D9" s="528">
        <v>0</v>
      </c>
      <c r="E9" s="528">
        <v>0</v>
      </c>
      <c r="F9" s="528">
        <v>491357</v>
      </c>
      <c r="G9" s="518" t="s">
        <v>587</v>
      </c>
      <c r="H9" s="518" t="s">
        <v>591</v>
      </c>
      <c r="I9" s="389"/>
      <c r="J9" s="527" t="s">
        <v>515</v>
      </c>
      <c r="K9" s="529">
        <v>491357</v>
      </c>
      <c r="L9" s="529">
        <v>0</v>
      </c>
      <c r="M9" s="529">
        <v>0</v>
      </c>
      <c r="N9" s="529">
        <v>0</v>
      </c>
      <c r="O9" s="528">
        <v>491357</v>
      </c>
      <c r="P9" s="518" t="s">
        <v>587</v>
      </c>
      <c r="Q9" s="518" t="s">
        <v>591</v>
      </c>
    </row>
    <row r="10" spans="1:17" ht="14.25" x14ac:dyDescent="0.45">
      <c r="A10" s="527" t="s">
        <v>516</v>
      </c>
      <c r="B10" s="528">
        <v>2807560</v>
      </c>
      <c r="C10" s="528">
        <v>0</v>
      </c>
      <c r="D10" s="528">
        <v>0</v>
      </c>
      <c r="E10" s="528">
        <v>0</v>
      </c>
      <c r="F10" s="528">
        <v>2807560</v>
      </c>
      <c r="G10" s="518" t="s">
        <v>587</v>
      </c>
      <c r="H10" s="518" t="s">
        <v>592</v>
      </c>
      <c r="I10" s="389"/>
      <c r="J10" s="527" t="s">
        <v>516</v>
      </c>
      <c r="K10" s="529">
        <v>2807560</v>
      </c>
      <c r="L10" s="529">
        <v>0</v>
      </c>
      <c r="M10" s="529">
        <v>0</v>
      </c>
      <c r="N10" s="529">
        <v>0</v>
      </c>
      <c r="O10" s="528">
        <v>2807560</v>
      </c>
      <c r="P10" s="518" t="s">
        <v>587</v>
      </c>
      <c r="Q10" s="518" t="s">
        <v>592</v>
      </c>
    </row>
    <row r="11" spans="1:17" ht="14.25" x14ac:dyDescent="0.45">
      <c r="A11" s="527" t="s">
        <v>517</v>
      </c>
      <c r="B11" s="528">
        <v>0</v>
      </c>
      <c r="C11" s="528">
        <v>0</v>
      </c>
      <c r="D11" s="528">
        <v>0</v>
      </c>
      <c r="E11" s="528">
        <v>0</v>
      </c>
      <c r="F11" s="528">
        <v>0</v>
      </c>
      <c r="G11" s="518" t="s">
        <v>587</v>
      </c>
      <c r="H11" s="518" t="s">
        <v>593</v>
      </c>
      <c r="I11" s="389"/>
      <c r="J11" s="527" t="s">
        <v>517</v>
      </c>
      <c r="K11" s="529">
        <v>0</v>
      </c>
      <c r="L11" s="529">
        <v>0</v>
      </c>
      <c r="M11" s="529">
        <v>0</v>
      </c>
      <c r="N11" s="529">
        <v>0</v>
      </c>
      <c r="O11" s="528">
        <v>0</v>
      </c>
      <c r="P11" s="518" t="s">
        <v>587</v>
      </c>
      <c r="Q11" s="518" t="s">
        <v>593</v>
      </c>
    </row>
    <row r="12" spans="1:17" ht="14.25" x14ac:dyDescent="0.45">
      <c r="A12" s="527" t="s">
        <v>518</v>
      </c>
      <c r="B12" s="528">
        <v>0</v>
      </c>
      <c r="C12" s="528">
        <v>0</v>
      </c>
      <c r="D12" s="528">
        <v>0</v>
      </c>
      <c r="E12" s="528">
        <v>0</v>
      </c>
      <c r="F12" s="528">
        <v>0</v>
      </c>
      <c r="G12" s="518" t="s">
        <v>587</v>
      </c>
      <c r="H12" s="518" t="s">
        <v>594</v>
      </c>
      <c r="I12" s="389"/>
      <c r="J12" s="527" t="s">
        <v>518</v>
      </c>
      <c r="K12" s="529">
        <v>0</v>
      </c>
      <c r="L12" s="529">
        <v>0</v>
      </c>
      <c r="M12" s="529">
        <v>0</v>
      </c>
      <c r="N12" s="529">
        <v>0</v>
      </c>
      <c r="O12" s="528">
        <v>0</v>
      </c>
      <c r="P12" s="518" t="s">
        <v>587</v>
      </c>
      <c r="Q12" s="518" t="s">
        <v>594</v>
      </c>
    </row>
    <row r="13" spans="1:17" ht="14.25" x14ac:dyDescent="0.45">
      <c r="A13" s="527" t="s">
        <v>519</v>
      </c>
      <c r="B13" s="528">
        <v>0</v>
      </c>
      <c r="C13" s="528">
        <v>0</v>
      </c>
      <c r="D13" s="528">
        <v>0</v>
      </c>
      <c r="E13" s="528">
        <v>0</v>
      </c>
      <c r="F13" s="528">
        <v>0</v>
      </c>
      <c r="G13" s="518" t="s">
        <v>587</v>
      </c>
      <c r="H13" s="518" t="s">
        <v>595</v>
      </c>
      <c r="I13" s="389"/>
      <c r="J13" s="527" t="s">
        <v>519</v>
      </c>
      <c r="K13" s="529">
        <v>0</v>
      </c>
      <c r="L13" s="529">
        <v>0</v>
      </c>
      <c r="M13" s="529">
        <v>0</v>
      </c>
      <c r="N13" s="529">
        <v>0</v>
      </c>
      <c r="O13" s="528">
        <v>0</v>
      </c>
      <c r="P13" s="518" t="s">
        <v>587</v>
      </c>
      <c r="Q13" s="518" t="s">
        <v>595</v>
      </c>
    </row>
    <row r="14" spans="1:17" ht="14.25" x14ac:dyDescent="0.45">
      <c r="A14" s="527" t="s">
        <v>520</v>
      </c>
      <c r="B14" s="528">
        <v>0</v>
      </c>
      <c r="C14" s="528">
        <v>0</v>
      </c>
      <c r="D14" s="528">
        <v>0</v>
      </c>
      <c r="E14" s="528">
        <v>0</v>
      </c>
      <c r="F14" s="528">
        <v>0</v>
      </c>
      <c r="G14" s="518" t="s">
        <v>587</v>
      </c>
      <c r="H14" s="518" t="s">
        <v>596</v>
      </c>
      <c r="I14" s="389"/>
      <c r="J14" s="527" t="s">
        <v>520</v>
      </c>
      <c r="K14" s="529">
        <v>0</v>
      </c>
      <c r="L14" s="529">
        <v>0</v>
      </c>
      <c r="M14" s="529">
        <v>0</v>
      </c>
      <c r="N14" s="529">
        <v>0</v>
      </c>
      <c r="O14" s="528">
        <v>0</v>
      </c>
      <c r="P14" s="518" t="s">
        <v>587</v>
      </c>
      <c r="Q14" s="518" t="s">
        <v>596</v>
      </c>
    </row>
    <row r="15" spans="1:17" ht="14.25" x14ac:dyDescent="0.45">
      <c r="A15" s="527" t="s">
        <v>521</v>
      </c>
      <c r="B15" s="528">
        <v>0</v>
      </c>
      <c r="C15" s="528">
        <v>0</v>
      </c>
      <c r="D15" s="528">
        <v>0</v>
      </c>
      <c r="E15" s="528">
        <v>0</v>
      </c>
      <c r="F15" s="528">
        <v>0</v>
      </c>
      <c r="G15" s="518" t="s">
        <v>587</v>
      </c>
      <c r="H15" s="518" t="s">
        <v>597</v>
      </c>
      <c r="I15" s="389"/>
      <c r="J15" s="527" t="s">
        <v>521</v>
      </c>
      <c r="K15" s="529">
        <v>0</v>
      </c>
      <c r="L15" s="529">
        <v>0</v>
      </c>
      <c r="M15" s="529">
        <v>0</v>
      </c>
      <c r="N15" s="529">
        <v>0</v>
      </c>
      <c r="O15" s="528">
        <v>0</v>
      </c>
      <c r="P15" s="518" t="s">
        <v>587</v>
      </c>
      <c r="Q15" s="518" t="s">
        <v>597</v>
      </c>
    </row>
    <row r="16" spans="1:17" ht="14.65" thickBot="1" x14ac:dyDescent="0.5">
      <c r="A16" s="527" t="s">
        <v>522</v>
      </c>
      <c r="B16" s="528">
        <v>0</v>
      </c>
      <c r="C16" s="528">
        <v>0</v>
      </c>
      <c r="D16" s="528">
        <v>0</v>
      </c>
      <c r="E16" s="528">
        <v>0</v>
      </c>
      <c r="F16" s="528">
        <v>0</v>
      </c>
      <c r="G16" s="518" t="s">
        <v>587</v>
      </c>
      <c r="H16" s="518" t="s">
        <v>598</v>
      </c>
      <c r="I16" s="389"/>
      <c r="J16" s="527" t="s">
        <v>522</v>
      </c>
      <c r="K16" s="529">
        <v>0</v>
      </c>
      <c r="L16" s="529">
        <v>0</v>
      </c>
      <c r="M16" s="529">
        <v>0</v>
      </c>
      <c r="N16" s="529">
        <v>0</v>
      </c>
      <c r="O16" s="528">
        <v>0</v>
      </c>
      <c r="P16" s="518" t="s">
        <v>587</v>
      </c>
      <c r="Q16" s="518" t="s">
        <v>598</v>
      </c>
    </row>
    <row r="17" spans="1:17" ht="13.5" thickTop="1" x14ac:dyDescent="0.4">
      <c r="A17" s="530" t="s">
        <v>479</v>
      </c>
      <c r="B17" s="531">
        <v>5966207</v>
      </c>
      <c r="C17" s="531">
        <v>0</v>
      </c>
      <c r="D17" s="531">
        <v>0</v>
      </c>
      <c r="E17" s="531">
        <v>0</v>
      </c>
      <c r="F17" s="531">
        <v>5966207</v>
      </c>
      <c r="G17" s="519"/>
      <c r="H17" s="519"/>
      <c r="I17" s="389"/>
      <c r="J17" s="530" t="s">
        <v>479</v>
      </c>
      <c r="K17" s="531">
        <v>5966207</v>
      </c>
      <c r="L17" s="531">
        <v>0</v>
      </c>
      <c r="M17" s="531">
        <v>0</v>
      </c>
      <c r="N17" s="531">
        <v>0</v>
      </c>
      <c r="O17" s="531">
        <v>5966207</v>
      </c>
      <c r="P17" s="519"/>
      <c r="Q17" s="519"/>
    </row>
    <row r="18" spans="1:17" ht="12.75" x14ac:dyDescent="0.35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</row>
    <row r="19" spans="1:17" ht="12.75" x14ac:dyDescent="0.35">
      <c r="A19" s="389"/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</row>
    <row r="20" spans="1:17" ht="14.65" customHeight="1" x14ac:dyDescent="0.45">
      <c r="A20" s="746" t="s">
        <v>487</v>
      </c>
      <c r="B20" s="746"/>
      <c r="C20" s="746"/>
      <c r="D20" s="746"/>
      <c r="E20" s="746"/>
      <c r="F20" s="746"/>
      <c r="G20" s="746"/>
      <c r="H20" s="746"/>
      <c r="I20" s="526"/>
      <c r="J20" s="746" t="s">
        <v>487</v>
      </c>
      <c r="K20" s="746"/>
      <c r="L20" s="746"/>
      <c r="M20" s="746"/>
      <c r="N20" s="746"/>
      <c r="O20" s="746"/>
      <c r="P20" s="746"/>
      <c r="Q20" s="746"/>
    </row>
    <row r="21" spans="1:17" ht="14.65" thickBot="1" x14ac:dyDescent="0.5">
      <c r="A21" s="512" t="s">
        <v>474</v>
      </c>
      <c r="B21" s="513" t="s">
        <v>475</v>
      </c>
      <c r="C21" s="513" t="s">
        <v>476</v>
      </c>
      <c r="D21" s="513" t="s">
        <v>477</v>
      </c>
      <c r="E21" s="513" t="s">
        <v>478</v>
      </c>
      <c r="F21" s="513" t="s">
        <v>479</v>
      </c>
      <c r="G21" s="513" t="s">
        <v>480</v>
      </c>
      <c r="H21" s="513" t="s">
        <v>481</v>
      </c>
      <c r="I21" s="389"/>
      <c r="J21" s="512" t="s">
        <v>474</v>
      </c>
      <c r="K21" s="513" t="s">
        <v>475</v>
      </c>
      <c r="L21" s="513" t="s">
        <v>476</v>
      </c>
      <c r="M21" s="513" t="s">
        <v>477</v>
      </c>
      <c r="N21" s="513" t="s">
        <v>478</v>
      </c>
      <c r="O21" s="513" t="s">
        <v>479</v>
      </c>
      <c r="P21" s="513" t="s">
        <v>480</v>
      </c>
      <c r="Q21" s="513" t="s">
        <v>481</v>
      </c>
    </row>
    <row r="22" spans="1:17" ht="14.65" thickTop="1" x14ac:dyDescent="0.45">
      <c r="A22" s="527" t="s">
        <v>512</v>
      </c>
      <c r="B22" s="528">
        <v>0</v>
      </c>
      <c r="C22" s="528">
        <v>0</v>
      </c>
      <c r="D22" s="528">
        <v>0</v>
      </c>
      <c r="E22" s="528">
        <v>0</v>
      </c>
      <c r="F22" s="528">
        <v>0</v>
      </c>
      <c r="G22" s="518" t="s">
        <v>587</v>
      </c>
      <c r="H22" s="518" t="s">
        <v>588</v>
      </c>
      <c r="I22" s="389"/>
      <c r="J22" s="527" t="s">
        <v>512</v>
      </c>
      <c r="K22" s="528">
        <v>0</v>
      </c>
      <c r="L22" s="528">
        <v>0</v>
      </c>
      <c r="M22" s="528">
        <v>0</v>
      </c>
      <c r="N22" s="528">
        <v>0</v>
      </c>
      <c r="O22" s="528">
        <v>0</v>
      </c>
      <c r="P22" s="518" t="s">
        <v>587</v>
      </c>
      <c r="Q22" s="518" t="s">
        <v>588</v>
      </c>
    </row>
    <row r="23" spans="1:17" ht="14.25" x14ac:dyDescent="0.45">
      <c r="A23" s="527" t="s">
        <v>513</v>
      </c>
      <c r="B23" s="528">
        <v>34421</v>
      </c>
      <c r="C23" s="528">
        <v>0</v>
      </c>
      <c r="D23" s="528">
        <v>0</v>
      </c>
      <c r="E23" s="528">
        <v>0</v>
      </c>
      <c r="F23" s="528">
        <v>34421</v>
      </c>
      <c r="G23" s="518" t="s">
        <v>587</v>
      </c>
      <c r="H23" s="518" t="s">
        <v>589</v>
      </c>
      <c r="I23" s="389"/>
      <c r="J23" s="527" t="s">
        <v>513</v>
      </c>
      <c r="K23" s="528">
        <v>34421</v>
      </c>
      <c r="L23" s="528">
        <v>0</v>
      </c>
      <c r="M23" s="528">
        <v>0</v>
      </c>
      <c r="N23" s="528">
        <v>0</v>
      </c>
      <c r="O23" s="528">
        <v>34421</v>
      </c>
      <c r="P23" s="518" t="s">
        <v>587</v>
      </c>
      <c r="Q23" s="518" t="s">
        <v>589</v>
      </c>
    </row>
    <row r="24" spans="1:17" ht="14.25" x14ac:dyDescent="0.45">
      <c r="A24" s="527" t="s">
        <v>514</v>
      </c>
      <c r="B24" s="528">
        <v>20027</v>
      </c>
      <c r="C24" s="528">
        <v>0</v>
      </c>
      <c r="D24" s="528">
        <v>0</v>
      </c>
      <c r="E24" s="528">
        <v>0</v>
      </c>
      <c r="F24" s="528">
        <v>20027</v>
      </c>
      <c r="G24" s="518" t="s">
        <v>587</v>
      </c>
      <c r="H24" s="518" t="s">
        <v>590</v>
      </c>
      <c r="I24" s="389"/>
      <c r="J24" s="527" t="s">
        <v>514</v>
      </c>
      <c r="K24" s="528">
        <v>20027</v>
      </c>
      <c r="L24" s="528">
        <v>0</v>
      </c>
      <c r="M24" s="528">
        <v>0</v>
      </c>
      <c r="N24" s="528">
        <v>0</v>
      </c>
      <c r="O24" s="528">
        <v>20027</v>
      </c>
      <c r="P24" s="518" t="s">
        <v>587</v>
      </c>
      <c r="Q24" s="518" t="s">
        <v>590</v>
      </c>
    </row>
    <row r="25" spans="1:17" ht="14.25" x14ac:dyDescent="0.45">
      <c r="A25" s="527" t="s">
        <v>515</v>
      </c>
      <c r="B25" s="528">
        <v>20027</v>
      </c>
      <c r="C25" s="528">
        <v>0</v>
      </c>
      <c r="D25" s="528">
        <v>0</v>
      </c>
      <c r="E25" s="528">
        <v>0</v>
      </c>
      <c r="F25" s="528">
        <v>20027</v>
      </c>
      <c r="G25" s="518" t="s">
        <v>587</v>
      </c>
      <c r="H25" s="518" t="s">
        <v>591</v>
      </c>
      <c r="I25" s="389"/>
      <c r="J25" s="527" t="s">
        <v>515</v>
      </c>
      <c r="K25" s="528">
        <v>20027</v>
      </c>
      <c r="L25" s="528">
        <v>0</v>
      </c>
      <c r="M25" s="528">
        <v>0</v>
      </c>
      <c r="N25" s="528">
        <v>0</v>
      </c>
      <c r="O25" s="528">
        <v>20027</v>
      </c>
      <c r="P25" s="518" t="s">
        <v>587</v>
      </c>
      <c r="Q25" s="518" t="s">
        <v>591</v>
      </c>
    </row>
    <row r="26" spans="1:17" ht="14.25" x14ac:dyDescent="0.45">
      <c r="A26" s="527" t="s">
        <v>516</v>
      </c>
      <c r="B26" s="528">
        <v>135543</v>
      </c>
      <c r="C26" s="528">
        <v>0</v>
      </c>
      <c r="D26" s="528">
        <v>0</v>
      </c>
      <c r="E26" s="528">
        <v>0</v>
      </c>
      <c r="F26" s="528">
        <v>135543</v>
      </c>
      <c r="G26" s="518" t="s">
        <v>587</v>
      </c>
      <c r="H26" s="518" t="s">
        <v>592</v>
      </c>
      <c r="I26" s="389"/>
      <c r="J26" s="527" t="s">
        <v>516</v>
      </c>
      <c r="K26" s="528">
        <v>135543</v>
      </c>
      <c r="L26" s="528">
        <v>0</v>
      </c>
      <c r="M26" s="528">
        <v>0</v>
      </c>
      <c r="N26" s="528">
        <v>0</v>
      </c>
      <c r="O26" s="528">
        <v>135543</v>
      </c>
      <c r="P26" s="518" t="s">
        <v>587</v>
      </c>
      <c r="Q26" s="518" t="s">
        <v>592</v>
      </c>
    </row>
    <row r="27" spans="1:17" ht="14.25" x14ac:dyDescent="0.45">
      <c r="A27" s="527" t="s">
        <v>517</v>
      </c>
      <c r="B27" s="528">
        <v>0</v>
      </c>
      <c r="C27" s="528">
        <v>0</v>
      </c>
      <c r="D27" s="528">
        <v>0</v>
      </c>
      <c r="E27" s="528">
        <v>0</v>
      </c>
      <c r="F27" s="528">
        <v>0</v>
      </c>
      <c r="G27" s="518" t="s">
        <v>587</v>
      </c>
      <c r="H27" s="518" t="s">
        <v>593</v>
      </c>
      <c r="I27" s="389"/>
      <c r="J27" s="527" t="s">
        <v>517</v>
      </c>
      <c r="K27" s="528">
        <v>0</v>
      </c>
      <c r="L27" s="528">
        <v>0</v>
      </c>
      <c r="M27" s="528">
        <v>0</v>
      </c>
      <c r="N27" s="528">
        <v>0</v>
      </c>
      <c r="O27" s="528">
        <v>0</v>
      </c>
      <c r="P27" s="518" t="s">
        <v>587</v>
      </c>
      <c r="Q27" s="518" t="s">
        <v>593</v>
      </c>
    </row>
    <row r="28" spans="1:17" ht="14.25" x14ac:dyDescent="0.45">
      <c r="A28" s="527" t="s">
        <v>518</v>
      </c>
      <c r="B28" s="528">
        <v>0</v>
      </c>
      <c r="C28" s="528">
        <v>0</v>
      </c>
      <c r="D28" s="528">
        <v>0</v>
      </c>
      <c r="E28" s="528">
        <v>0</v>
      </c>
      <c r="F28" s="528">
        <v>0</v>
      </c>
      <c r="G28" s="518" t="s">
        <v>587</v>
      </c>
      <c r="H28" s="518" t="s">
        <v>594</v>
      </c>
      <c r="I28" s="389"/>
      <c r="J28" s="527" t="s">
        <v>518</v>
      </c>
      <c r="K28" s="528">
        <v>0</v>
      </c>
      <c r="L28" s="528">
        <v>0</v>
      </c>
      <c r="M28" s="528">
        <v>0</v>
      </c>
      <c r="N28" s="528">
        <v>0</v>
      </c>
      <c r="O28" s="528">
        <v>0</v>
      </c>
      <c r="P28" s="518" t="s">
        <v>587</v>
      </c>
      <c r="Q28" s="518" t="s">
        <v>594</v>
      </c>
    </row>
    <row r="29" spans="1:17" ht="14.25" x14ac:dyDescent="0.45">
      <c r="A29" s="527" t="s">
        <v>519</v>
      </c>
      <c r="B29" s="528">
        <v>0</v>
      </c>
      <c r="C29" s="528">
        <v>0</v>
      </c>
      <c r="D29" s="528">
        <v>0</v>
      </c>
      <c r="E29" s="528">
        <v>0</v>
      </c>
      <c r="F29" s="528">
        <v>0</v>
      </c>
      <c r="G29" s="518" t="s">
        <v>587</v>
      </c>
      <c r="H29" s="518" t="s">
        <v>595</v>
      </c>
      <c r="I29" s="389"/>
      <c r="J29" s="527" t="s">
        <v>519</v>
      </c>
      <c r="K29" s="528">
        <v>0</v>
      </c>
      <c r="L29" s="528">
        <v>0</v>
      </c>
      <c r="M29" s="528">
        <v>0</v>
      </c>
      <c r="N29" s="528">
        <v>0</v>
      </c>
      <c r="O29" s="528">
        <v>0</v>
      </c>
      <c r="P29" s="518" t="s">
        <v>587</v>
      </c>
      <c r="Q29" s="518" t="s">
        <v>595</v>
      </c>
    </row>
    <row r="30" spans="1:17" ht="14.25" x14ac:dyDescent="0.45">
      <c r="A30" s="527" t="s">
        <v>520</v>
      </c>
      <c r="B30" s="528">
        <v>0</v>
      </c>
      <c r="C30" s="528">
        <v>0</v>
      </c>
      <c r="D30" s="528">
        <v>0</v>
      </c>
      <c r="E30" s="528">
        <v>0</v>
      </c>
      <c r="F30" s="528">
        <v>0</v>
      </c>
      <c r="G30" s="518" t="s">
        <v>587</v>
      </c>
      <c r="H30" s="518" t="s">
        <v>596</v>
      </c>
      <c r="I30" s="389"/>
      <c r="J30" s="527" t="s">
        <v>520</v>
      </c>
      <c r="K30" s="528">
        <v>0</v>
      </c>
      <c r="L30" s="528">
        <v>0</v>
      </c>
      <c r="M30" s="528">
        <v>0</v>
      </c>
      <c r="N30" s="528">
        <v>0</v>
      </c>
      <c r="O30" s="528">
        <v>0</v>
      </c>
      <c r="P30" s="518" t="s">
        <v>587</v>
      </c>
      <c r="Q30" s="518" t="s">
        <v>596</v>
      </c>
    </row>
    <row r="31" spans="1:17" ht="14.25" x14ac:dyDescent="0.45">
      <c r="A31" s="527" t="s">
        <v>521</v>
      </c>
      <c r="B31" s="528">
        <v>0</v>
      </c>
      <c r="C31" s="528">
        <v>0</v>
      </c>
      <c r="D31" s="528">
        <v>0</v>
      </c>
      <c r="E31" s="528">
        <v>0</v>
      </c>
      <c r="F31" s="528">
        <v>0</v>
      </c>
      <c r="G31" s="518" t="s">
        <v>587</v>
      </c>
      <c r="H31" s="518" t="s">
        <v>597</v>
      </c>
      <c r="I31" s="389"/>
      <c r="J31" s="527" t="s">
        <v>521</v>
      </c>
      <c r="K31" s="528">
        <v>0</v>
      </c>
      <c r="L31" s="528">
        <v>0</v>
      </c>
      <c r="M31" s="528">
        <v>0</v>
      </c>
      <c r="N31" s="528">
        <v>0</v>
      </c>
      <c r="O31" s="528">
        <v>0</v>
      </c>
      <c r="P31" s="518" t="s">
        <v>587</v>
      </c>
      <c r="Q31" s="518" t="s">
        <v>597</v>
      </c>
    </row>
    <row r="32" spans="1:17" ht="14.65" thickBot="1" x14ac:dyDescent="0.5">
      <c r="A32" s="527" t="s">
        <v>522</v>
      </c>
      <c r="B32" s="528">
        <v>0</v>
      </c>
      <c r="C32" s="528">
        <v>0</v>
      </c>
      <c r="D32" s="528">
        <v>0</v>
      </c>
      <c r="E32" s="528">
        <v>0</v>
      </c>
      <c r="F32" s="528">
        <v>0</v>
      </c>
      <c r="G32" s="518" t="s">
        <v>587</v>
      </c>
      <c r="H32" s="518" t="s">
        <v>598</v>
      </c>
      <c r="I32" s="389"/>
      <c r="J32" s="527" t="s">
        <v>522</v>
      </c>
      <c r="K32" s="528">
        <v>0</v>
      </c>
      <c r="L32" s="528">
        <v>0</v>
      </c>
      <c r="M32" s="528">
        <v>0</v>
      </c>
      <c r="N32" s="528">
        <v>0</v>
      </c>
      <c r="O32" s="528">
        <v>0</v>
      </c>
      <c r="P32" s="518" t="s">
        <v>587</v>
      </c>
      <c r="Q32" s="518" t="s">
        <v>598</v>
      </c>
    </row>
    <row r="33" spans="1:17" ht="13.5" thickTop="1" x14ac:dyDescent="0.4">
      <c r="A33" s="530" t="s">
        <v>479</v>
      </c>
      <c r="B33" s="531">
        <v>210018</v>
      </c>
      <c r="C33" s="531">
        <v>0</v>
      </c>
      <c r="D33" s="531">
        <v>0</v>
      </c>
      <c r="E33" s="531">
        <v>0</v>
      </c>
      <c r="F33" s="531">
        <v>210018</v>
      </c>
      <c r="G33" s="519"/>
      <c r="H33" s="519"/>
      <c r="I33" s="389"/>
      <c r="J33" s="530" t="s">
        <v>479</v>
      </c>
      <c r="K33" s="531">
        <v>210018</v>
      </c>
      <c r="L33" s="531">
        <v>0</v>
      </c>
      <c r="M33" s="531">
        <v>0</v>
      </c>
      <c r="N33" s="531">
        <v>0</v>
      </c>
      <c r="O33" s="531">
        <v>210018</v>
      </c>
      <c r="P33" s="519"/>
      <c r="Q33" s="519"/>
    </row>
    <row r="34" spans="1:17" ht="13.15" x14ac:dyDescent="0.4">
      <c r="A34" s="532"/>
      <c r="B34" s="533"/>
      <c r="C34" s="533"/>
      <c r="D34" s="533"/>
      <c r="E34" s="533"/>
      <c r="F34" s="533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2.75" x14ac:dyDescent="0.35">
      <c r="A35" s="389"/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</row>
    <row r="36" spans="1:17" ht="14.65" customHeight="1" x14ac:dyDescent="0.45">
      <c r="A36" s="746" t="s">
        <v>488</v>
      </c>
      <c r="B36" s="746"/>
      <c r="C36" s="746"/>
      <c r="D36" s="746"/>
      <c r="E36" s="746"/>
      <c r="F36" s="746"/>
      <c r="G36" s="746"/>
      <c r="H36" s="746"/>
      <c r="I36" s="526"/>
      <c r="J36" s="746" t="s">
        <v>488</v>
      </c>
      <c r="K36" s="746"/>
      <c r="L36" s="746"/>
      <c r="M36" s="746"/>
      <c r="N36" s="746"/>
      <c r="O36" s="746"/>
      <c r="P36" s="746"/>
      <c r="Q36" s="746"/>
    </row>
    <row r="37" spans="1:17" ht="14.65" thickBot="1" x14ac:dyDescent="0.5">
      <c r="A37" s="512" t="s">
        <v>474</v>
      </c>
      <c r="B37" s="513" t="s">
        <v>475</v>
      </c>
      <c r="C37" s="513" t="s">
        <v>476</v>
      </c>
      <c r="D37" s="513" t="s">
        <v>477</v>
      </c>
      <c r="E37" s="513" t="s">
        <v>478</v>
      </c>
      <c r="F37" s="513" t="s">
        <v>479</v>
      </c>
      <c r="G37" s="513" t="s">
        <v>480</v>
      </c>
      <c r="H37" s="513" t="s">
        <v>481</v>
      </c>
      <c r="I37" s="389"/>
      <c r="J37" s="512" t="s">
        <v>474</v>
      </c>
      <c r="K37" s="513" t="s">
        <v>475</v>
      </c>
      <c r="L37" s="513" t="s">
        <v>476</v>
      </c>
      <c r="M37" s="513" t="s">
        <v>477</v>
      </c>
      <c r="N37" s="513" t="s">
        <v>478</v>
      </c>
      <c r="O37" s="513" t="s">
        <v>479</v>
      </c>
      <c r="P37" s="513" t="s">
        <v>480</v>
      </c>
      <c r="Q37" s="513" t="s">
        <v>481</v>
      </c>
    </row>
    <row r="38" spans="1:17" ht="14.65" thickTop="1" x14ac:dyDescent="0.45">
      <c r="A38" s="527" t="s">
        <v>512</v>
      </c>
      <c r="B38" s="528">
        <v>54813</v>
      </c>
      <c r="C38" s="528">
        <v>0</v>
      </c>
      <c r="D38" s="528">
        <v>0</v>
      </c>
      <c r="E38" s="528">
        <v>0</v>
      </c>
      <c r="F38" s="528">
        <v>54813</v>
      </c>
      <c r="G38" s="518" t="s">
        <v>587</v>
      </c>
      <c r="H38" s="518" t="s">
        <v>588</v>
      </c>
      <c r="I38" s="389"/>
      <c r="J38" s="527" t="s">
        <v>512</v>
      </c>
      <c r="K38" s="528">
        <v>54813</v>
      </c>
      <c r="L38" s="528">
        <v>0</v>
      </c>
      <c r="M38" s="528">
        <v>0</v>
      </c>
      <c r="N38" s="528">
        <v>0</v>
      </c>
      <c r="O38" s="528">
        <v>54813</v>
      </c>
      <c r="P38" s="518" t="s">
        <v>587</v>
      </c>
      <c r="Q38" s="518" t="s">
        <v>588</v>
      </c>
    </row>
    <row r="39" spans="1:17" ht="14.25" x14ac:dyDescent="0.45">
      <c r="A39" s="527" t="s">
        <v>513</v>
      </c>
      <c r="B39" s="528">
        <v>64279</v>
      </c>
      <c r="C39" s="528">
        <v>0</v>
      </c>
      <c r="D39" s="528">
        <v>0</v>
      </c>
      <c r="E39" s="528">
        <v>0</v>
      </c>
      <c r="F39" s="528">
        <v>64279</v>
      </c>
      <c r="G39" s="518" t="s">
        <v>587</v>
      </c>
      <c r="H39" s="518" t="s">
        <v>589</v>
      </c>
      <c r="I39" s="389"/>
      <c r="J39" s="527" t="s">
        <v>513</v>
      </c>
      <c r="K39" s="528">
        <v>64279</v>
      </c>
      <c r="L39" s="528">
        <v>0</v>
      </c>
      <c r="M39" s="528">
        <v>0</v>
      </c>
      <c r="N39" s="528">
        <v>0</v>
      </c>
      <c r="O39" s="528">
        <v>64279</v>
      </c>
      <c r="P39" s="518" t="s">
        <v>587</v>
      </c>
      <c r="Q39" s="518" t="s">
        <v>589</v>
      </c>
    </row>
    <row r="40" spans="1:17" ht="14.25" x14ac:dyDescent="0.45">
      <c r="A40" s="527" t="s">
        <v>514</v>
      </c>
      <c r="B40" s="528">
        <v>86607</v>
      </c>
      <c r="C40" s="528">
        <v>0</v>
      </c>
      <c r="D40" s="528">
        <v>0</v>
      </c>
      <c r="E40" s="528">
        <v>0</v>
      </c>
      <c r="F40" s="528">
        <v>86607</v>
      </c>
      <c r="G40" s="518" t="s">
        <v>587</v>
      </c>
      <c r="H40" s="518" t="s">
        <v>590</v>
      </c>
      <c r="I40" s="389"/>
      <c r="J40" s="527" t="s">
        <v>514</v>
      </c>
      <c r="K40" s="528">
        <v>86607</v>
      </c>
      <c r="L40" s="528">
        <v>0</v>
      </c>
      <c r="M40" s="528">
        <v>0</v>
      </c>
      <c r="N40" s="528">
        <v>0</v>
      </c>
      <c r="O40" s="528">
        <v>86607</v>
      </c>
      <c r="P40" s="518" t="s">
        <v>587</v>
      </c>
      <c r="Q40" s="518" t="s">
        <v>590</v>
      </c>
    </row>
    <row r="41" spans="1:17" ht="14.25" x14ac:dyDescent="0.45">
      <c r="A41" s="527" t="s">
        <v>515</v>
      </c>
      <c r="B41" s="528">
        <v>45539</v>
      </c>
      <c r="C41" s="528">
        <v>0</v>
      </c>
      <c r="D41" s="528">
        <v>0</v>
      </c>
      <c r="E41" s="528">
        <v>0</v>
      </c>
      <c r="F41" s="528">
        <v>45539</v>
      </c>
      <c r="G41" s="518" t="s">
        <v>587</v>
      </c>
      <c r="H41" s="518" t="s">
        <v>591</v>
      </c>
      <c r="I41" s="389"/>
      <c r="J41" s="527" t="s">
        <v>515</v>
      </c>
      <c r="K41" s="528">
        <v>45539</v>
      </c>
      <c r="L41" s="528">
        <v>0</v>
      </c>
      <c r="M41" s="528">
        <v>0</v>
      </c>
      <c r="N41" s="528">
        <v>0</v>
      </c>
      <c r="O41" s="528">
        <v>45539</v>
      </c>
      <c r="P41" s="518" t="s">
        <v>587</v>
      </c>
      <c r="Q41" s="518" t="s">
        <v>591</v>
      </c>
    </row>
    <row r="42" spans="1:17" ht="14.25" x14ac:dyDescent="0.45">
      <c r="A42" s="527" t="s">
        <v>516</v>
      </c>
      <c r="B42" s="528">
        <v>170571</v>
      </c>
      <c r="C42" s="528">
        <v>0</v>
      </c>
      <c r="D42" s="528">
        <v>0</v>
      </c>
      <c r="E42" s="528">
        <v>0</v>
      </c>
      <c r="F42" s="528">
        <v>170571</v>
      </c>
      <c r="G42" s="518" t="s">
        <v>587</v>
      </c>
      <c r="H42" s="518" t="s">
        <v>592</v>
      </c>
      <c r="I42" s="389"/>
      <c r="J42" s="527" t="s">
        <v>516</v>
      </c>
      <c r="K42" s="528">
        <v>170571</v>
      </c>
      <c r="L42" s="528">
        <v>0</v>
      </c>
      <c r="M42" s="528">
        <v>0</v>
      </c>
      <c r="N42" s="528">
        <v>0</v>
      </c>
      <c r="O42" s="528">
        <v>170571</v>
      </c>
      <c r="P42" s="518" t="s">
        <v>587</v>
      </c>
      <c r="Q42" s="518" t="s">
        <v>592</v>
      </c>
    </row>
    <row r="43" spans="1:17" ht="14.25" x14ac:dyDescent="0.45">
      <c r="A43" s="527" t="s">
        <v>517</v>
      </c>
      <c r="B43" s="528">
        <v>0</v>
      </c>
      <c r="C43" s="528">
        <v>0</v>
      </c>
      <c r="D43" s="528">
        <v>0</v>
      </c>
      <c r="E43" s="528">
        <v>0</v>
      </c>
      <c r="F43" s="528">
        <v>0</v>
      </c>
      <c r="G43" s="518" t="s">
        <v>587</v>
      </c>
      <c r="H43" s="518" t="s">
        <v>593</v>
      </c>
      <c r="I43" s="389"/>
      <c r="J43" s="527" t="s">
        <v>517</v>
      </c>
      <c r="K43" s="528">
        <v>0</v>
      </c>
      <c r="L43" s="528">
        <v>0</v>
      </c>
      <c r="M43" s="528">
        <v>0</v>
      </c>
      <c r="N43" s="528">
        <v>0</v>
      </c>
      <c r="O43" s="528">
        <v>0</v>
      </c>
      <c r="P43" s="518" t="s">
        <v>587</v>
      </c>
      <c r="Q43" s="518" t="s">
        <v>593</v>
      </c>
    </row>
    <row r="44" spans="1:17" ht="14.25" x14ac:dyDescent="0.45">
      <c r="A44" s="527" t="s">
        <v>518</v>
      </c>
      <c r="B44" s="528">
        <v>0</v>
      </c>
      <c r="C44" s="528">
        <v>0</v>
      </c>
      <c r="D44" s="528">
        <v>0</v>
      </c>
      <c r="E44" s="528">
        <v>0</v>
      </c>
      <c r="F44" s="528">
        <v>0</v>
      </c>
      <c r="G44" s="518" t="s">
        <v>587</v>
      </c>
      <c r="H44" s="518" t="s">
        <v>594</v>
      </c>
      <c r="I44" s="389"/>
      <c r="J44" s="527" t="s">
        <v>518</v>
      </c>
      <c r="K44" s="528">
        <v>0</v>
      </c>
      <c r="L44" s="528">
        <v>0</v>
      </c>
      <c r="M44" s="528">
        <v>0</v>
      </c>
      <c r="N44" s="528">
        <v>0</v>
      </c>
      <c r="O44" s="528">
        <v>0</v>
      </c>
      <c r="P44" s="518" t="s">
        <v>587</v>
      </c>
      <c r="Q44" s="518" t="s">
        <v>594</v>
      </c>
    </row>
    <row r="45" spans="1:17" ht="14.25" x14ac:dyDescent="0.45">
      <c r="A45" s="527" t="s">
        <v>519</v>
      </c>
      <c r="B45" s="528">
        <v>0</v>
      </c>
      <c r="C45" s="528">
        <v>0</v>
      </c>
      <c r="D45" s="528">
        <v>0</v>
      </c>
      <c r="E45" s="528">
        <v>0</v>
      </c>
      <c r="F45" s="528">
        <v>0</v>
      </c>
      <c r="G45" s="518" t="s">
        <v>587</v>
      </c>
      <c r="H45" s="518" t="s">
        <v>595</v>
      </c>
      <c r="I45" s="389"/>
      <c r="J45" s="527" t="s">
        <v>519</v>
      </c>
      <c r="K45" s="528">
        <v>0</v>
      </c>
      <c r="L45" s="528">
        <v>0</v>
      </c>
      <c r="M45" s="528">
        <v>0</v>
      </c>
      <c r="N45" s="528">
        <v>0</v>
      </c>
      <c r="O45" s="528">
        <v>0</v>
      </c>
      <c r="P45" s="518" t="s">
        <v>587</v>
      </c>
      <c r="Q45" s="518" t="s">
        <v>595</v>
      </c>
    </row>
    <row r="46" spans="1:17" ht="14.25" x14ac:dyDescent="0.45">
      <c r="A46" s="527" t="s">
        <v>520</v>
      </c>
      <c r="B46" s="528">
        <v>0</v>
      </c>
      <c r="C46" s="528">
        <v>0</v>
      </c>
      <c r="D46" s="528">
        <v>0</v>
      </c>
      <c r="E46" s="528">
        <v>0</v>
      </c>
      <c r="F46" s="528">
        <v>0</v>
      </c>
      <c r="G46" s="518" t="s">
        <v>587</v>
      </c>
      <c r="H46" s="518" t="s">
        <v>596</v>
      </c>
      <c r="I46" s="389"/>
      <c r="J46" s="527" t="s">
        <v>520</v>
      </c>
      <c r="K46" s="528">
        <v>0</v>
      </c>
      <c r="L46" s="528">
        <v>0</v>
      </c>
      <c r="M46" s="528">
        <v>0</v>
      </c>
      <c r="N46" s="528">
        <v>0</v>
      </c>
      <c r="O46" s="528">
        <v>0</v>
      </c>
      <c r="P46" s="518" t="s">
        <v>587</v>
      </c>
      <c r="Q46" s="518" t="s">
        <v>596</v>
      </c>
    </row>
    <row r="47" spans="1:17" ht="14.25" x14ac:dyDescent="0.45">
      <c r="A47" s="527" t="s">
        <v>521</v>
      </c>
      <c r="B47" s="528">
        <v>0</v>
      </c>
      <c r="C47" s="528">
        <v>0</v>
      </c>
      <c r="D47" s="528">
        <v>0</v>
      </c>
      <c r="E47" s="528">
        <v>0</v>
      </c>
      <c r="F47" s="528">
        <v>0</v>
      </c>
      <c r="G47" s="518" t="s">
        <v>587</v>
      </c>
      <c r="H47" s="518" t="s">
        <v>597</v>
      </c>
      <c r="I47" s="389"/>
      <c r="J47" s="527" t="s">
        <v>521</v>
      </c>
      <c r="K47" s="528">
        <v>0</v>
      </c>
      <c r="L47" s="528">
        <v>0</v>
      </c>
      <c r="M47" s="528">
        <v>0</v>
      </c>
      <c r="N47" s="528">
        <v>0</v>
      </c>
      <c r="O47" s="528">
        <v>0</v>
      </c>
      <c r="P47" s="518" t="s">
        <v>587</v>
      </c>
      <c r="Q47" s="518" t="s">
        <v>597</v>
      </c>
    </row>
    <row r="48" spans="1:17" ht="14.65" thickBot="1" x14ac:dyDescent="0.5">
      <c r="A48" s="527" t="s">
        <v>522</v>
      </c>
      <c r="B48" s="528">
        <v>0</v>
      </c>
      <c r="C48" s="528">
        <v>0</v>
      </c>
      <c r="D48" s="528">
        <v>0</v>
      </c>
      <c r="E48" s="528">
        <v>0</v>
      </c>
      <c r="F48" s="528">
        <v>0</v>
      </c>
      <c r="G48" s="518" t="s">
        <v>587</v>
      </c>
      <c r="H48" s="518" t="s">
        <v>598</v>
      </c>
      <c r="I48" s="389"/>
      <c r="J48" s="527" t="s">
        <v>522</v>
      </c>
      <c r="K48" s="528">
        <v>0</v>
      </c>
      <c r="L48" s="528">
        <v>0</v>
      </c>
      <c r="M48" s="528">
        <v>0</v>
      </c>
      <c r="N48" s="528">
        <v>0</v>
      </c>
      <c r="O48" s="528">
        <v>0</v>
      </c>
      <c r="P48" s="518" t="s">
        <v>587</v>
      </c>
      <c r="Q48" s="518" t="s">
        <v>598</v>
      </c>
    </row>
    <row r="49" spans="1:17" ht="13.5" thickTop="1" x14ac:dyDescent="0.4">
      <c r="A49" s="530" t="s">
        <v>479</v>
      </c>
      <c r="B49" s="531">
        <v>421809</v>
      </c>
      <c r="C49" s="531">
        <v>0</v>
      </c>
      <c r="D49" s="531">
        <v>0</v>
      </c>
      <c r="E49" s="531">
        <v>0</v>
      </c>
      <c r="F49" s="531">
        <v>421809</v>
      </c>
      <c r="G49" s="519"/>
      <c r="H49" s="519"/>
      <c r="I49" s="389"/>
      <c r="J49" s="530" t="s">
        <v>479</v>
      </c>
      <c r="K49" s="531">
        <v>421809</v>
      </c>
      <c r="L49" s="531">
        <v>0</v>
      </c>
      <c r="M49" s="531">
        <v>0</v>
      </c>
      <c r="N49" s="531">
        <v>0</v>
      </c>
      <c r="O49" s="531">
        <v>421809</v>
      </c>
      <c r="P49" s="519"/>
      <c r="Q49" s="519"/>
    </row>
    <row r="50" spans="1:17" ht="13.15" x14ac:dyDescent="0.4">
      <c r="A50" s="532"/>
      <c r="B50" s="533"/>
      <c r="C50" s="533"/>
      <c r="D50" s="533"/>
      <c r="E50" s="533"/>
      <c r="F50" s="533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</row>
    <row r="51" spans="1:17" ht="13.15" x14ac:dyDescent="0.4">
      <c r="A51" s="532"/>
      <c r="B51" s="533"/>
      <c r="C51" s="533"/>
      <c r="D51" s="533"/>
      <c r="E51" s="533"/>
      <c r="F51" s="533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</row>
    <row r="52" spans="1:17" ht="14.65" customHeight="1" x14ac:dyDescent="0.45">
      <c r="A52" s="749" t="s">
        <v>489</v>
      </c>
      <c r="B52" s="749"/>
      <c r="C52" s="749"/>
      <c r="D52" s="749"/>
      <c r="E52" s="749"/>
      <c r="F52" s="749"/>
      <c r="G52" s="749"/>
      <c r="H52" s="749"/>
      <c r="I52" s="389"/>
      <c r="J52" s="749" t="s">
        <v>489</v>
      </c>
      <c r="K52" s="749"/>
      <c r="L52" s="749"/>
      <c r="M52" s="749"/>
      <c r="N52" s="749"/>
      <c r="O52" s="749"/>
      <c r="P52" s="749"/>
      <c r="Q52" s="749"/>
    </row>
    <row r="53" spans="1:17" ht="14.65" thickBot="1" x14ac:dyDescent="0.5">
      <c r="A53" s="512" t="s">
        <v>474</v>
      </c>
      <c r="B53" s="513" t="s">
        <v>475</v>
      </c>
      <c r="C53" s="513" t="s">
        <v>476</v>
      </c>
      <c r="D53" s="513" t="s">
        <v>477</v>
      </c>
      <c r="E53" s="513" t="s">
        <v>478</v>
      </c>
      <c r="F53" s="513" t="s">
        <v>479</v>
      </c>
      <c r="G53" s="513" t="s">
        <v>480</v>
      </c>
      <c r="H53" s="513" t="s">
        <v>481</v>
      </c>
      <c r="I53" s="389"/>
      <c r="J53" s="512" t="s">
        <v>474</v>
      </c>
      <c r="K53" s="513" t="s">
        <v>475</v>
      </c>
      <c r="L53" s="513" t="s">
        <v>476</v>
      </c>
      <c r="M53" s="513" t="s">
        <v>477</v>
      </c>
      <c r="N53" s="513" t="s">
        <v>478</v>
      </c>
      <c r="O53" s="513" t="s">
        <v>479</v>
      </c>
      <c r="P53" s="513" t="s">
        <v>480</v>
      </c>
      <c r="Q53" s="513" t="s">
        <v>481</v>
      </c>
    </row>
    <row r="54" spans="1:17" ht="14.65" thickTop="1" x14ac:dyDescent="0.45">
      <c r="A54" s="527" t="s">
        <v>512</v>
      </c>
      <c r="B54" s="528">
        <v>166427</v>
      </c>
      <c r="C54" s="528">
        <v>0</v>
      </c>
      <c r="D54" s="528">
        <v>0</v>
      </c>
      <c r="E54" s="528">
        <v>0</v>
      </c>
      <c r="F54" s="528">
        <v>166427</v>
      </c>
      <c r="G54" s="518" t="s">
        <v>587</v>
      </c>
      <c r="H54" s="518" t="s">
        <v>588</v>
      </c>
      <c r="I54" s="389"/>
      <c r="J54" s="527" t="s">
        <v>512</v>
      </c>
      <c r="K54" s="528">
        <v>163823</v>
      </c>
      <c r="L54" s="528">
        <v>0</v>
      </c>
      <c r="M54" s="528">
        <v>0</v>
      </c>
      <c r="N54" s="528">
        <v>0</v>
      </c>
      <c r="O54" s="528">
        <v>163823</v>
      </c>
      <c r="P54" s="518" t="s">
        <v>587</v>
      </c>
      <c r="Q54" s="518" t="s">
        <v>588</v>
      </c>
    </row>
    <row r="55" spans="1:17" ht="14.25" x14ac:dyDescent="0.45">
      <c r="A55" s="527" t="s">
        <v>513</v>
      </c>
      <c r="B55" s="528">
        <v>152734</v>
      </c>
      <c r="C55" s="528">
        <v>0</v>
      </c>
      <c r="D55" s="528">
        <v>0</v>
      </c>
      <c r="E55" s="528">
        <v>0</v>
      </c>
      <c r="F55" s="528">
        <v>152734</v>
      </c>
      <c r="G55" s="518" t="s">
        <v>587</v>
      </c>
      <c r="H55" s="518" t="s">
        <v>589</v>
      </c>
      <c r="I55" s="389"/>
      <c r="J55" s="527" t="s">
        <v>513</v>
      </c>
      <c r="K55" s="528">
        <v>150352</v>
      </c>
      <c r="L55" s="528">
        <v>0</v>
      </c>
      <c r="M55" s="528">
        <v>0</v>
      </c>
      <c r="N55" s="528">
        <v>0</v>
      </c>
      <c r="O55" s="528">
        <v>150352</v>
      </c>
      <c r="P55" s="518" t="s">
        <v>587</v>
      </c>
      <c r="Q55" s="518" t="s">
        <v>589</v>
      </c>
    </row>
    <row r="56" spans="1:17" ht="14.25" x14ac:dyDescent="0.45">
      <c r="A56" s="527" t="s">
        <v>514</v>
      </c>
      <c r="B56" s="528">
        <v>183777</v>
      </c>
      <c r="C56" s="528">
        <v>0</v>
      </c>
      <c r="D56" s="528">
        <v>0</v>
      </c>
      <c r="E56" s="528">
        <v>0</v>
      </c>
      <c r="F56" s="528">
        <v>183777</v>
      </c>
      <c r="G56" s="518" t="s">
        <v>587</v>
      </c>
      <c r="H56" s="518" t="s">
        <v>590</v>
      </c>
      <c r="I56" s="389"/>
      <c r="J56" s="527" t="s">
        <v>514</v>
      </c>
      <c r="K56" s="528">
        <v>180316</v>
      </c>
      <c r="L56" s="528">
        <v>0</v>
      </c>
      <c r="M56" s="528">
        <v>0</v>
      </c>
      <c r="N56" s="528">
        <v>0</v>
      </c>
      <c r="O56" s="528">
        <v>180316</v>
      </c>
      <c r="P56" s="518" t="s">
        <v>587</v>
      </c>
      <c r="Q56" s="518" t="s">
        <v>590</v>
      </c>
    </row>
    <row r="57" spans="1:17" ht="14.25" x14ac:dyDescent="0.45">
      <c r="A57" s="527" t="s">
        <v>515</v>
      </c>
      <c r="B57" s="528">
        <v>97376</v>
      </c>
      <c r="C57" s="528">
        <v>0</v>
      </c>
      <c r="D57" s="528">
        <v>0</v>
      </c>
      <c r="E57" s="528">
        <v>0</v>
      </c>
      <c r="F57" s="528">
        <v>97376</v>
      </c>
      <c r="G57" s="518" t="s">
        <v>587</v>
      </c>
      <c r="H57" s="518" t="s">
        <v>591</v>
      </c>
      <c r="I57" s="389"/>
      <c r="J57" s="527" t="s">
        <v>515</v>
      </c>
      <c r="K57" s="528">
        <v>95819</v>
      </c>
      <c r="L57" s="528">
        <v>0</v>
      </c>
      <c r="M57" s="528">
        <v>0</v>
      </c>
      <c r="N57" s="528">
        <v>0</v>
      </c>
      <c r="O57" s="528">
        <v>95819</v>
      </c>
      <c r="P57" s="518" t="s">
        <v>587</v>
      </c>
      <c r="Q57" s="518" t="s">
        <v>591</v>
      </c>
    </row>
    <row r="58" spans="1:17" ht="14.25" x14ac:dyDescent="0.45">
      <c r="A58" s="527" t="s">
        <v>516</v>
      </c>
      <c r="B58" s="528">
        <v>582961</v>
      </c>
      <c r="C58" s="528">
        <v>0</v>
      </c>
      <c r="D58" s="528">
        <v>0</v>
      </c>
      <c r="E58" s="528">
        <v>0</v>
      </c>
      <c r="F58" s="528">
        <v>582961</v>
      </c>
      <c r="G58" s="518" t="s">
        <v>587</v>
      </c>
      <c r="H58" s="518" t="s">
        <v>592</v>
      </c>
      <c r="I58" s="389"/>
      <c r="J58" s="527" t="s">
        <v>516</v>
      </c>
      <c r="K58" s="528">
        <v>574738</v>
      </c>
      <c r="L58" s="528">
        <v>0</v>
      </c>
      <c r="M58" s="528">
        <v>0</v>
      </c>
      <c r="N58" s="528">
        <v>0</v>
      </c>
      <c r="O58" s="528">
        <v>574738</v>
      </c>
      <c r="P58" s="518" t="s">
        <v>587</v>
      </c>
      <c r="Q58" s="518" t="s">
        <v>592</v>
      </c>
    </row>
    <row r="59" spans="1:17" ht="14.25" x14ac:dyDescent="0.45">
      <c r="A59" s="527" t="s">
        <v>517</v>
      </c>
      <c r="B59" s="528">
        <v>0</v>
      </c>
      <c r="C59" s="528">
        <v>0</v>
      </c>
      <c r="D59" s="528">
        <v>0</v>
      </c>
      <c r="E59" s="528">
        <v>0</v>
      </c>
      <c r="F59" s="528">
        <v>0</v>
      </c>
      <c r="G59" s="518" t="s">
        <v>587</v>
      </c>
      <c r="H59" s="518" t="s">
        <v>593</v>
      </c>
      <c r="I59" s="389"/>
      <c r="J59" s="527" t="s">
        <v>517</v>
      </c>
      <c r="K59" s="528">
        <v>0</v>
      </c>
      <c r="L59" s="528">
        <v>0</v>
      </c>
      <c r="M59" s="528">
        <v>0</v>
      </c>
      <c r="N59" s="528">
        <v>0</v>
      </c>
      <c r="O59" s="528">
        <v>0</v>
      </c>
      <c r="P59" s="518" t="s">
        <v>587</v>
      </c>
      <c r="Q59" s="518" t="s">
        <v>593</v>
      </c>
    </row>
    <row r="60" spans="1:17" ht="14.25" x14ac:dyDescent="0.45">
      <c r="A60" s="527" t="s">
        <v>518</v>
      </c>
      <c r="B60" s="528">
        <v>0</v>
      </c>
      <c r="C60" s="528">
        <v>0</v>
      </c>
      <c r="D60" s="528">
        <v>0</v>
      </c>
      <c r="E60" s="528">
        <v>0</v>
      </c>
      <c r="F60" s="528">
        <v>0</v>
      </c>
      <c r="G60" s="518" t="s">
        <v>587</v>
      </c>
      <c r="H60" s="518" t="s">
        <v>594</v>
      </c>
      <c r="I60" s="389"/>
      <c r="J60" s="527" t="s">
        <v>518</v>
      </c>
      <c r="K60" s="528">
        <v>0</v>
      </c>
      <c r="L60" s="528">
        <v>0</v>
      </c>
      <c r="M60" s="528">
        <v>0</v>
      </c>
      <c r="N60" s="528">
        <v>0</v>
      </c>
      <c r="O60" s="528">
        <v>0</v>
      </c>
      <c r="P60" s="518" t="s">
        <v>587</v>
      </c>
      <c r="Q60" s="518" t="s">
        <v>594</v>
      </c>
    </row>
    <row r="61" spans="1:17" ht="14.25" x14ac:dyDescent="0.45">
      <c r="A61" s="527" t="s">
        <v>519</v>
      </c>
      <c r="B61" s="528">
        <v>0</v>
      </c>
      <c r="C61" s="528">
        <v>0</v>
      </c>
      <c r="D61" s="528">
        <v>0</v>
      </c>
      <c r="E61" s="528">
        <v>0</v>
      </c>
      <c r="F61" s="528">
        <v>0</v>
      </c>
      <c r="G61" s="518" t="s">
        <v>587</v>
      </c>
      <c r="H61" s="518" t="s">
        <v>595</v>
      </c>
      <c r="I61" s="389"/>
      <c r="J61" s="527" t="s">
        <v>519</v>
      </c>
      <c r="K61" s="528">
        <v>0</v>
      </c>
      <c r="L61" s="528">
        <v>0</v>
      </c>
      <c r="M61" s="528">
        <v>0</v>
      </c>
      <c r="N61" s="528">
        <v>0</v>
      </c>
      <c r="O61" s="528">
        <v>0</v>
      </c>
      <c r="P61" s="518" t="s">
        <v>587</v>
      </c>
      <c r="Q61" s="518" t="s">
        <v>595</v>
      </c>
    </row>
    <row r="62" spans="1:17" ht="14.25" x14ac:dyDescent="0.45">
      <c r="A62" s="527" t="s">
        <v>520</v>
      </c>
      <c r="B62" s="528">
        <v>0</v>
      </c>
      <c r="C62" s="528">
        <v>0</v>
      </c>
      <c r="D62" s="528">
        <v>0</v>
      </c>
      <c r="E62" s="528">
        <v>0</v>
      </c>
      <c r="F62" s="528">
        <v>0</v>
      </c>
      <c r="G62" s="518" t="s">
        <v>587</v>
      </c>
      <c r="H62" s="518" t="s">
        <v>596</v>
      </c>
      <c r="I62" s="389"/>
      <c r="J62" s="527" t="s">
        <v>520</v>
      </c>
      <c r="K62" s="528">
        <v>0</v>
      </c>
      <c r="L62" s="528">
        <v>0</v>
      </c>
      <c r="M62" s="528">
        <v>0</v>
      </c>
      <c r="N62" s="528">
        <v>0</v>
      </c>
      <c r="O62" s="528">
        <v>0</v>
      </c>
      <c r="P62" s="518" t="s">
        <v>587</v>
      </c>
      <c r="Q62" s="518" t="s">
        <v>596</v>
      </c>
    </row>
    <row r="63" spans="1:17" ht="14.25" x14ac:dyDescent="0.45">
      <c r="A63" s="527" t="s">
        <v>521</v>
      </c>
      <c r="B63" s="528">
        <v>0</v>
      </c>
      <c r="C63" s="528">
        <v>0</v>
      </c>
      <c r="D63" s="528">
        <v>0</v>
      </c>
      <c r="E63" s="528">
        <v>0</v>
      </c>
      <c r="F63" s="528">
        <v>0</v>
      </c>
      <c r="G63" s="518" t="s">
        <v>587</v>
      </c>
      <c r="H63" s="518" t="s">
        <v>597</v>
      </c>
      <c r="I63" s="389"/>
      <c r="J63" s="527" t="s">
        <v>521</v>
      </c>
      <c r="K63" s="528">
        <v>0</v>
      </c>
      <c r="L63" s="528">
        <v>0</v>
      </c>
      <c r="M63" s="528">
        <v>0</v>
      </c>
      <c r="N63" s="528">
        <v>0</v>
      </c>
      <c r="O63" s="528">
        <v>0</v>
      </c>
      <c r="P63" s="518" t="s">
        <v>587</v>
      </c>
      <c r="Q63" s="518" t="s">
        <v>597</v>
      </c>
    </row>
    <row r="64" spans="1:17" ht="14.65" thickBot="1" x14ac:dyDescent="0.5">
      <c r="A64" s="527" t="s">
        <v>522</v>
      </c>
      <c r="B64" s="528">
        <v>0</v>
      </c>
      <c r="C64" s="528">
        <v>0</v>
      </c>
      <c r="D64" s="528">
        <v>0</v>
      </c>
      <c r="E64" s="528">
        <v>0</v>
      </c>
      <c r="F64" s="528">
        <v>0</v>
      </c>
      <c r="G64" s="518" t="s">
        <v>587</v>
      </c>
      <c r="H64" s="518" t="s">
        <v>598</v>
      </c>
      <c r="I64" s="389"/>
      <c r="J64" s="527" t="s">
        <v>522</v>
      </c>
      <c r="K64" s="528">
        <v>0</v>
      </c>
      <c r="L64" s="528">
        <v>0</v>
      </c>
      <c r="M64" s="528">
        <v>0</v>
      </c>
      <c r="N64" s="528">
        <v>0</v>
      </c>
      <c r="O64" s="528">
        <v>0</v>
      </c>
      <c r="P64" s="518" t="s">
        <v>587</v>
      </c>
      <c r="Q64" s="518" t="s">
        <v>598</v>
      </c>
    </row>
    <row r="65" spans="1:17" ht="13.5" thickTop="1" x14ac:dyDescent="0.4">
      <c r="A65" s="530" t="s">
        <v>479</v>
      </c>
      <c r="B65" s="531">
        <v>1183275</v>
      </c>
      <c r="C65" s="531">
        <v>0</v>
      </c>
      <c r="D65" s="531">
        <v>0</v>
      </c>
      <c r="E65" s="531">
        <v>0</v>
      </c>
      <c r="F65" s="531">
        <v>1183275</v>
      </c>
      <c r="G65" s="519"/>
      <c r="H65" s="519"/>
      <c r="I65" s="389"/>
      <c r="J65" s="530" t="s">
        <v>479</v>
      </c>
      <c r="K65" s="531">
        <v>1165048</v>
      </c>
      <c r="L65" s="531">
        <v>0</v>
      </c>
      <c r="M65" s="531">
        <v>0</v>
      </c>
      <c r="N65" s="531">
        <v>0</v>
      </c>
      <c r="O65" s="531">
        <v>1165048</v>
      </c>
      <c r="P65" s="519"/>
      <c r="Q65" s="519"/>
    </row>
    <row r="66" spans="1:17" ht="12.75" x14ac:dyDescent="0.3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</row>
    <row r="67" spans="1:17" ht="12.75" x14ac:dyDescent="0.35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</row>
    <row r="68" spans="1:17" ht="14.65" customHeight="1" x14ac:dyDescent="0.45">
      <c r="A68" s="749" t="s">
        <v>490</v>
      </c>
      <c r="B68" s="749"/>
      <c r="C68" s="749"/>
      <c r="D68" s="749"/>
      <c r="E68" s="749"/>
      <c r="F68" s="749"/>
      <c r="G68" s="749"/>
      <c r="H68" s="749"/>
      <c r="I68" s="389"/>
      <c r="J68" s="749" t="s">
        <v>490</v>
      </c>
      <c r="K68" s="749"/>
      <c r="L68" s="749"/>
      <c r="M68" s="749"/>
      <c r="N68" s="749"/>
      <c r="O68" s="749"/>
      <c r="P68" s="749"/>
      <c r="Q68" s="749"/>
    </row>
    <row r="69" spans="1:17" ht="14.65" thickBot="1" x14ac:dyDescent="0.5">
      <c r="A69" s="512" t="s">
        <v>474</v>
      </c>
      <c r="B69" s="513" t="s">
        <v>475</v>
      </c>
      <c r="C69" s="513" t="s">
        <v>476</v>
      </c>
      <c r="D69" s="513" t="s">
        <v>477</v>
      </c>
      <c r="E69" s="513" t="s">
        <v>478</v>
      </c>
      <c r="F69" s="513" t="s">
        <v>479</v>
      </c>
      <c r="G69" s="513" t="s">
        <v>480</v>
      </c>
      <c r="H69" s="513" t="s">
        <v>481</v>
      </c>
      <c r="I69" s="389"/>
      <c r="J69" s="512" t="s">
        <v>474</v>
      </c>
      <c r="K69" s="513" t="s">
        <v>475</v>
      </c>
      <c r="L69" s="513" t="s">
        <v>476</v>
      </c>
      <c r="M69" s="513" t="s">
        <v>477</v>
      </c>
      <c r="N69" s="513" t="s">
        <v>478</v>
      </c>
      <c r="O69" s="513" t="s">
        <v>479</v>
      </c>
      <c r="P69" s="513" t="s">
        <v>480</v>
      </c>
      <c r="Q69" s="513" t="s">
        <v>481</v>
      </c>
    </row>
    <row r="70" spans="1:17" ht="14.65" thickTop="1" x14ac:dyDescent="0.45">
      <c r="A70" s="527" t="s">
        <v>512</v>
      </c>
      <c r="B70" s="528">
        <v>128429</v>
      </c>
      <c r="C70" s="528">
        <v>0</v>
      </c>
      <c r="D70" s="528">
        <v>0</v>
      </c>
      <c r="E70" s="528">
        <v>0</v>
      </c>
      <c r="F70" s="528">
        <v>128429</v>
      </c>
      <c r="G70" s="518" t="s">
        <v>587</v>
      </c>
      <c r="H70" s="518" t="s">
        <v>588</v>
      </c>
      <c r="I70" s="389"/>
      <c r="J70" s="527" t="s">
        <v>512</v>
      </c>
      <c r="K70" s="528">
        <v>125539</v>
      </c>
      <c r="L70" s="528">
        <v>0</v>
      </c>
      <c r="M70" s="528">
        <v>0</v>
      </c>
      <c r="N70" s="528">
        <v>0</v>
      </c>
      <c r="O70" s="528">
        <v>125539</v>
      </c>
      <c r="P70" s="518" t="s">
        <v>587</v>
      </c>
      <c r="Q70" s="518" t="s">
        <v>588</v>
      </c>
    </row>
    <row r="71" spans="1:17" ht="14.25" x14ac:dyDescent="0.45">
      <c r="A71" s="527" t="s">
        <v>513</v>
      </c>
      <c r="B71" s="528">
        <v>185280</v>
      </c>
      <c r="C71" s="528">
        <v>0</v>
      </c>
      <c r="D71" s="528">
        <v>0</v>
      </c>
      <c r="E71" s="528">
        <v>0</v>
      </c>
      <c r="F71" s="528">
        <v>185280</v>
      </c>
      <c r="G71" s="518" t="s">
        <v>587</v>
      </c>
      <c r="H71" s="518" t="s">
        <v>589</v>
      </c>
      <c r="I71" s="389"/>
      <c r="J71" s="527" t="s">
        <v>513</v>
      </c>
      <c r="K71" s="528">
        <v>177960</v>
      </c>
      <c r="L71" s="528">
        <v>0</v>
      </c>
      <c r="M71" s="528">
        <v>0</v>
      </c>
      <c r="N71" s="528">
        <v>0</v>
      </c>
      <c r="O71" s="528">
        <v>177960</v>
      </c>
      <c r="P71" s="518" t="s">
        <v>587</v>
      </c>
      <c r="Q71" s="518" t="s">
        <v>589</v>
      </c>
    </row>
    <row r="72" spans="1:17" ht="14.25" x14ac:dyDescent="0.45">
      <c r="A72" s="527" t="s">
        <v>514</v>
      </c>
      <c r="B72" s="528">
        <v>203755</v>
      </c>
      <c r="C72" s="528">
        <v>0</v>
      </c>
      <c r="D72" s="528">
        <v>0</v>
      </c>
      <c r="E72" s="528">
        <v>0</v>
      </c>
      <c r="F72" s="528">
        <v>203755</v>
      </c>
      <c r="G72" s="518" t="s">
        <v>587</v>
      </c>
      <c r="H72" s="518" t="s">
        <v>590</v>
      </c>
      <c r="I72" s="389"/>
      <c r="J72" s="527" t="s">
        <v>514</v>
      </c>
      <c r="K72" s="528">
        <v>199345</v>
      </c>
      <c r="L72" s="528">
        <v>0</v>
      </c>
      <c r="M72" s="528">
        <v>0</v>
      </c>
      <c r="N72" s="528">
        <v>0</v>
      </c>
      <c r="O72" s="528">
        <v>199345</v>
      </c>
      <c r="P72" s="518" t="s">
        <v>587</v>
      </c>
      <c r="Q72" s="518" t="s">
        <v>590</v>
      </c>
    </row>
    <row r="73" spans="1:17" ht="14.25" x14ac:dyDescent="0.45">
      <c r="A73" s="527" t="s">
        <v>515</v>
      </c>
      <c r="B73" s="528">
        <v>128429</v>
      </c>
      <c r="C73" s="528">
        <v>0</v>
      </c>
      <c r="D73" s="528">
        <v>0</v>
      </c>
      <c r="E73" s="528">
        <v>0</v>
      </c>
      <c r="F73" s="528">
        <v>128429</v>
      </c>
      <c r="G73" s="518" t="s">
        <v>587</v>
      </c>
      <c r="H73" s="518" t="s">
        <v>591</v>
      </c>
      <c r="I73" s="389"/>
      <c r="J73" s="527" t="s">
        <v>515</v>
      </c>
      <c r="K73" s="528">
        <v>125539</v>
      </c>
      <c r="L73" s="528">
        <v>0</v>
      </c>
      <c r="M73" s="528">
        <v>0</v>
      </c>
      <c r="N73" s="528">
        <v>0</v>
      </c>
      <c r="O73" s="528">
        <v>125539</v>
      </c>
      <c r="P73" s="518" t="s">
        <v>587</v>
      </c>
      <c r="Q73" s="518" t="s">
        <v>591</v>
      </c>
    </row>
    <row r="74" spans="1:17" ht="14.25" x14ac:dyDescent="0.45">
      <c r="A74" s="527" t="s">
        <v>516</v>
      </c>
      <c r="B74" s="528">
        <v>828586</v>
      </c>
      <c r="C74" s="528">
        <v>0</v>
      </c>
      <c r="D74" s="528">
        <v>0</v>
      </c>
      <c r="E74" s="528">
        <v>0</v>
      </c>
      <c r="F74" s="528">
        <v>828586</v>
      </c>
      <c r="G74" s="518" t="s">
        <v>587</v>
      </c>
      <c r="H74" s="518" t="s">
        <v>592</v>
      </c>
      <c r="I74" s="389"/>
      <c r="J74" s="527" t="s">
        <v>516</v>
      </c>
      <c r="K74" s="528">
        <v>811866</v>
      </c>
      <c r="L74" s="528">
        <v>0</v>
      </c>
      <c r="M74" s="528">
        <v>0</v>
      </c>
      <c r="N74" s="528">
        <v>0</v>
      </c>
      <c r="O74" s="528">
        <v>811866</v>
      </c>
      <c r="P74" s="518" t="s">
        <v>587</v>
      </c>
      <c r="Q74" s="518" t="s">
        <v>592</v>
      </c>
    </row>
    <row r="75" spans="1:17" ht="14.25" x14ac:dyDescent="0.45">
      <c r="A75" s="527" t="s">
        <v>517</v>
      </c>
      <c r="B75" s="528">
        <v>0</v>
      </c>
      <c r="C75" s="528">
        <v>0</v>
      </c>
      <c r="D75" s="528">
        <v>0</v>
      </c>
      <c r="E75" s="528">
        <v>0</v>
      </c>
      <c r="F75" s="528">
        <v>0</v>
      </c>
      <c r="G75" s="518" t="s">
        <v>587</v>
      </c>
      <c r="H75" s="518" t="s">
        <v>593</v>
      </c>
      <c r="I75" s="389"/>
      <c r="J75" s="527" t="s">
        <v>517</v>
      </c>
      <c r="K75" s="528">
        <v>0</v>
      </c>
      <c r="L75" s="528">
        <v>0</v>
      </c>
      <c r="M75" s="528">
        <v>0</v>
      </c>
      <c r="N75" s="528">
        <v>0</v>
      </c>
      <c r="O75" s="528">
        <v>0</v>
      </c>
      <c r="P75" s="518" t="s">
        <v>587</v>
      </c>
      <c r="Q75" s="518" t="s">
        <v>593</v>
      </c>
    </row>
    <row r="76" spans="1:17" ht="14.25" x14ac:dyDescent="0.45">
      <c r="A76" s="527" t="s">
        <v>518</v>
      </c>
      <c r="B76" s="528">
        <v>0</v>
      </c>
      <c r="C76" s="528">
        <v>0</v>
      </c>
      <c r="D76" s="528">
        <v>0</v>
      </c>
      <c r="E76" s="528">
        <v>0</v>
      </c>
      <c r="F76" s="528">
        <v>0</v>
      </c>
      <c r="G76" s="518" t="s">
        <v>587</v>
      </c>
      <c r="H76" s="518" t="s">
        <v>594</v>
      </c>
      <c r="I76" s="389"/>
      <c r="J76" s="527" t="s">
        <v>518</v>
      </c>
      <c r="K76" s="528">
        <v>0</v>
      </c>
      <c r="L76" s="528">
        <v>0</v>
      </c>
      <c r="M76" s="528">
        <v>0</v>
      </c>
      <c r="N76" s="528">
        <v>0</v>
      </c>
      <c r="O76" s="528">
        <v>0</v>
      </c>
      <c r="P76" s="518" t="s">
        <v>587</v>
      </c>
      <c r="Q76" s="518" t="s">
        <v>594</v>
      </c>
    </row>
    <row r="77" spans="1:17" ht="14.25" x14ac:dyDescent="0.45">
      <c r="A77" s="527" t="s">
        <v>519</v>
      </c>
      <c r="B77" s="528">
        <v>0</v>
      </c>
      <c r="C77" s="528">
        <v>0</v>
      </c>
      <c r="D77" s="528">
        <v>0</v>
      </c>
      <c r="E77" s="528">
        <v>0</v>
      </c>
      <c r="F77" s="528">
        <v>0</v>
      </c>
      <c r="G77" s="518" t="s">
        <v>587</v>
      </c>
      <c r="H77" s="518" t="s">
        <v>595</v>
      </c>
      <c r="I77" s="389"/>
      <c r="J77" s="527" t="s">
        <v>519</v>
      </c>
      <c r="K77" s="528">
        <v>0</v>
      </c>
      <c r="L77" s="528">
        <v>0</v>
      </c>
      <c r="M77" s="528">
        <v>0</v>
      </c>
      <c r="N77" s="528">
        <v>0</v>
      </c>
      <c r="O77" s="528">
        <v>0</v>
      </c>
      <c r="P77" s="518" t="s">
        <v>587</v>
      </c>
      <c r="Q77" s="518" t="s">
        <v>595</v>
      </c>
    </row>
    <row r="78" spans="1:17" ht="14.25" x14ac:dyDescent="0.45">
      <c r="A78" s="527" t="s">
        <v>520</v>
      </c>
      <c r="B78" s="528">
        <v>0</v>
      </c>
      <c r="C78" s="528">
        <v>0</v>
      </c>
      <c r="D78" s="528">
        <v>0</v>
      </c>
      <c r="E78" s="528">
        <v>0</v>
      </c>
      <c r="F78" s="528">
        <v>0</v>
      </c>
      <c r="G78" s="518" t="s">
        <v>587</v>
      </c>
      <c r="H78" s="518" t="s">
        <v>596</v>
      </c>
      <c r="I78" s="389"/>
      <c r="J78" s="527" t="s">
        <v>520</v>
      </c>
      <c r="K78" s="528">
        <v>0</v>
      </c>
      <c r="L78" s="528">
        <v>0</v>
      </c>
      <c r="M78" s="528">
        <v>0</v>
      </c>
      <c r="N78" s="528">
        <v>0</v>
      </c>
      <c r="O78" s="528">
        <v>0</v>
      </c>
      <c r="P78" s="518" t="s">
        <v>587</v>
      </c>
      <c r="Q78" s="518" t="s">
        <v>596</v>
      </c>
    </row>
    <row r="79" spans="1:17" ht="14.25" x14ac:dyDescent="0.45">
      <c r="A79" s="527" t="s">
        <v>521</v>
      </c>
      <c r="B79" s="528">
        <v>0</v>
      </c>
      <c r="C79" s="528">
        <v>0</v>
      </c>
      <c r="D79" s="528">
        <v>0</v>
      </c>
      <c r="E79" s="528">
        <v>0</v>
      </c>
      <c r="F79" s="528">
        <v>0</v>
      </c>
      <c r="G79" s="518" t="s">
        <v>587</v>
      </c>
      <c r="H79" s="518" t="s">
        <v>597</v>
      </c>
      <c r="I79" s="389"/>
      <c r="J79" s="527" t="s">
        <v>521</v>
      </c>
      <c r="K79" s="528">
        <v>0</v>
      </c>
      <c r="L79" s="528">
        <v>0</v>
      </c>
      <c r="M79" s="528">
        <v>0</v>
      </c>
      <c r="N79" s="528">
        <v>0</v>
      </c>
      <c r="O79" s="528">
        <v>0</v>
      </c>
      <c r="P79" s="518" t="s">
        <v>587</v>
      </c>
      <c r="Q79" s="518" t="s">
        <v>597</v>
      </c>
    </row>
    <row r="80" spans="1:17" ht="14.65" thickBot="1" x14ac:dyDescent="0.5">
      <c r="A80" s="527" t="s">
        <v>522</v>
      </c>
      <c r="B80" s="528">
        <v>0</v>
      </c>
      <c r="C80" s="528">
        <v>0</v>
      </c>
      <c r="D80" s="528">
        <v>0</v>
      </c>
      <c r="E80" s="528">
        <v>0</v>
      </c>
      <c r="F80" s="528">
        <v>0</v>
      </c>
      <c r="G80" s="518" t="s">
        <v>587</v>
      </c>
      <c r="H80" s="518" t="s">
        <v>598</v>
      </c>
      <c r="I80" s="389"/>
      <c r="J80" s="527" t="s">
        <v>522</v>
      </c>
      <c r="K80" s="528">
        <v>0</v>
      </c>
      <c r="L80" s="528">
        <v>0</v>
      </c>
      <c r="M80" s="528">
        <v>0</v>
      </c>
      <c r="N80" s="528">
        <v>0</v>
      </c>
      <c r="O80" s="528">
        <v>0</v>
      </c>
      <c r="P80" s="518" t="s">
        <v>587</v>
      </c>
      <c r="Q80" s="518" t="s">
        <v>598</v>
      </c>
    </row>
    <row r="81" spans="1:17" ht="13.5" thickTop="1" x14ac:dyDescent="0.4">
      <c r="A81" s="530" t="s">
        <v>479</v>
      </c>
      <c r="B81" s="531">
        <v>1474479</v>
      </c>
      <c r="C81" s="531">
        <v>0</v>
      </c>
      <c r="D81" s="531">
        <v>0</v>
      </c>
      <c r="E81" s="531">
        <v>0</v>
      </c>
      <c r="F81" s="531">
        <v>1474479</v>
      </c>
      <c r="G81" s="519"/>
      <c r="H81" s="519"/>
      <c r="I81" s="389"/>
      <c r="J81" s="530" t="s">
        <v>479</v>
      </c>
      <c r="K81" s="531">
        <v>1440249</v>
      </c>
      <c r="L81" s="531">
        <v>0</v>
      </c>
      <c r="M81" s="531">
        <v>0</v>
      </c>
      <c r="N81" s="531">
        <v>0</v>
      </c>
      <c r="O81" s="531">
        <v>1440249</v>
      </c>
      <c r="P81" s="519"/>
      <c r="Q81" s="519"/>
    </row>
    <row r="82" spans="1:17" ht="13.15" x14ac:dyDescent="0.4">
      <c r="A82" s="532"/>
      <c r="B82" s="533"/>
      <c r="C82" s="533"/>
      <c r="D82" s="533"/>
      <c r="E82" s="533"/>
      <c r="F82" s="533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</row>
    <row r="83" spans="1:17" ht="12.75" x14ac:dyDescent="0.35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</row>
    <row r="84" spans="1:17" ht="14.65" customHeight="1" x14ac:dyDescent="0.45">
      <c r="A84" s="747" t="s">
        <v>491</v>
      </c>
      <c r="B84" s="747"/>
      <c r="C84" s="747"/>
      <c r="D84" s="747"/>
      <c r="E84" s="747"/>
      <c r="F84" s="747"/>
      <c r="G84" s="747"/>
      <c r="H84" s="747"/>
      <c r="I84" s="389"/>
      <c r="J84" s="747" t="s">
        <v>491</v>
      </c>
      <c r="K84" s="747"/>
      <c r="L84" s="747"/>
      <c r="M84" s="747"/>
      <c r="N84" s="747"/>
      <c r="O84" s="747"/>
      <c r="P84" s="747"/>
      <c r="Q84" s="747"/>
    </row>
    <row r="85" spans="1:17" ht="14.65" thickBot="1" x14ac:dyDescent="0.5">
      <c r="A85" s="512" t="s">
        <v>474</v>
      </c>
      <c r="B85" s="513" t="s">
        <v>475</v>
      </c>
      <c r="C85" s="513" t="s">
        <v>476</v>
      </c>
      <c r="D85" s="513" t="s">
        <v>477</v>
      </c>
      <c r="E85" s="513" t="s">
        <v>478</v>
      </c>
      <c r="F85" s="513" t="s">
        <v>479</v>
      </c>
      <c r="G85" s="513" t="s">
        <v>480</v>
      </c>
      <c r="H85" s="513" t="s">
        <v>481</v>
      </c>
      <c r="I85" s="389"/>
      <c r="J85" s="512" t="s">
        <v>474</v>
      </c>
      <c r="K85" s="513" t="s">
        <v>475</v>
      </c>
      <c r="L85" s="513" t="s">
        <v>476</v>
      </c>
      <c r="M85" s="513" t="s">
        <v>477</v>
      </c>
      <c r="N85" s="513" t="s">
        <v>478</v>
      </c>
      <c r="O85" s="513" t="s">
        <v>479</v>
      </c>
      <c r="P85" s="513" t="s">
        <v>480</v>
      </c>
      <c r="Q85" s="513" t="s">
        <v>481</v>
      </c>
    </row>
    <row r="86" spans="1:17" ht="14.65" thickTop="1" x14ac:dyDescent="0.45">
      <c r="A86" s="527" t="s">
        <v>512</v>
      </c>
      <c r="B86" s="528">
        <v>7884</v>
      </c>
      <c r="C86" s="528">
        <v>0</v>
      </c>
      <c r="D86" s="528">
        <v>0</v>
      </c>
      <c r="E86" s="528">
        <v>0</v>
      </c>
      <c r="F86" s="528">
        <v>7884</v>
      </c>
      <c r="G86" s="518" t="s">
        <v>587</v>
      </c>
      <c r="H86" s="518" t="s">
        <v>588</v>
      </c>
      <c r="I86" s="389"/>
      <c r="J86" s="527" t="s">
        <v>512</v>
      </c>
      <c r="K86" s="528">
        <v>8120</v>
      </c>
      <c r="L86" s="528">
        <v>0</v>
      </c>
      <c r="M86" s="528">
        <v>0</v>
      </c>
      <c r="N86" s="528">
        <v>0</v>
      </c>
      <c r="O86" s="528">
        <v>8120</v>
      </c>
      <c r="P86" s="518" t="s">
        <v>587</v>
      </c>
      <c r="Q86" s="518" t="s">
        <v>588</v>
      </c>
    </row>
    <row r="87" spans="1:17" ht="14.25" x14ac:dyDescent="0.45">
      <c r="A87" s="527" t="s">
        <v>513</v>
      </c>
      <c r="B87" s="528">
        <v>23652</v>
      </c>
      <c r="C87" s="528">
        <v>0</v>
      </c>
      <c r="D87" s="528">
        <v>0</v>
      </c>
      <c r="E87" s="528">
        <v>0</v>
      </c>
      <c r="F87" s="528">
        <v>23652</v>
      </c>
      <c r="G87" s="518" t="s">
        <v>587</v>
      </c>
      <c r="H87" s="518" t="s">
        <v>589</v>
      </c>
      <c r="I87" s="389"/>
      <c r="J87" s="527" t="s">
        <v>513</v>
      </c>
      <c r="K87" s="528">
        <v>24360</v>
      </c>
      <c r="L87" s="528">
        <v>0</v>
      </c>
      <c r="M87" s="528">
        <v>0</v>
      </c>
      <c r="N87" s="528">
        <v>0</v>
      </c>
      <c r="O87" s="528">
        <v>24360</v>
      </c>
      <c r="P87" s="518" t="s">
        <v>587</v>
      </c>
      <c r="Q87" s="518" t="s">
        <v>589</v>
      </c>
    </row>
    <row r="88" spans="1:17" ht="14.25" x14ac:dyDescent="0.45">
      <c r="A88" s="527" t="s">
        <v>514</v>
      </c>
      <c r="B88" s="528">
        <v>11826</v>
      </c>
      <c r="C88" s="528">
        <v>0</v>
      </c>
      <c r="D88" s="528">
        <v>0</v>
      </c>
      <c r="E88" s="528">
        <v>0</v>
      </c>
      <c r="F88" s="528">
        <v>11826</v>
      </c>
      <c r="G88" s="518" t="s">
        <v>587</v>
      </c>
      <c r="H88" s="518" t="s">
        <v>590</v>
      </c>
      <c r="I88" s="389"/>
      <c r="J88" s="527" t="s">
        <v>514</v>
      </c>
      <c r="K88" s="528">
        <v>12180</v>
      </c>
      <c r="L88" s="528">
        <v>0</v>
      </c>
      <c r="M88" s="528">
        <v>0</v>
      </c>
      <c r="N88" s="528">
        <v>0</v>
      </c>
      <c r="O88" s="528">
        <v>12180</v>
      </c>
      <c r="P88" s="518" t="s">
        <v>587</v>
      </c>
      <c r="Q88" s="518" t="s">
        <v>590</v>
      </c>
    </row>
    <row r="89" spans="1:17" ht="14.25" x14ac:dyDescent="0.45">
      <c r="A89" s="527" t="s">
        <v>515</v>
      </c>
      <c r="B89" s="528">
        <v>7884</v>
      </c>
      <c r="C89" s="528">
        <v>0</v>
      </c>
      <c r="D89" s="528">
        <v>0</v>
      </c>
      <c r="E89" s="528">
        <v>0</v>
      </c>
      <c r="F89" s="528">
        <v>7884</v>
      </c>
      <c r="G89" s="518" t="s">
        <v>587</v>
      </c>
      <c r="H89" s="518" t="s">
        <v>591</v>
      </c>
      <c r="I89" s="389"/>
      <c r="J89" s="527" t="s">
        <v>515</v>
      </c>
      <c r="K89" s="528">
        <v>8120</v>
      </c>
      <c r="L89" s="528">
        <v>0</v>
      </c>
      <c r="M89" s="528">
        <v>0</v>
      </c>
      <c r="N89" s="528">
        <v>0</v>
      </c>
      <c r="O89" s="528">
        <v>8120</v>
      </c>
      <c r="P89" s="518" t="s">
        <v>587</v>
      </c>
      <c r="Q89" s="518" t="s">
        <v>591</v>
      </c>
    </row>
    <row r="90" spans="1:17" ht="14.25" x14ac:dyDescent="0.45">
      <c r="A90" s="527" t="s">
        <v>516</v>
      </c>
      <c r="B90" s="528">
        <v>43362</v>
      </c>
      <c r="C90" s="528">
        <v>0</v>
      </c>
      <c r="D90" s="528">
        <v>0</v>
      </c>
      <c r="E90" s="528">
        <v>0</v>
      </c>
      <c r="F90" s="528">
        <v>43362</v>
      </c>
      <c r="G90" s="518" t="s">
        <v>587</v>
      </c>
      <c r="H90" s="518" t="s">
        <v>592</v>
      </c>
      <c r="I90" s="389"/>
      <c r="J90" s="527" t="s">
        <v>516</v>
      </c>
      <c r="K90" s="528">
        <v>44660</v>
      </c>
      <c r="L90" s="528">
        <v>0</v>
      </c>
      <c r="M90" s="528">
        <v>0</v>
      </c>
      <c r="N90" s="528">
        <v>0</v>
      </c>
      <c r="O90" s="528">
        <v>44660</v>
      </c>
      <c r="P90" s="518" t="s">
        <v>587</v>
      </c>
      <c r="Q90" s="518" t="s">
        <v>592</v>
      </c>
    </row>
    <row r="91" spans="1:17" ht="14.25" x14ac:dyDescent="0.45">
      <c r="A91" s="527" t="s">
        <v>517</v>
      </c>
      <c r="B91" s="528">
        <v>0</v>
      </c>
      <c r="C91" s="528">
        <v>0</v>
      </c>
      <c r="D91" s="528">
        <v>0</v>
      </c>
      <c r="E91" s="528">
        <v>0</v>
      </c>
      <c r="F91" s="528">
        <v>0</v>
      </c>
      <c r="G91" s="518" t="s">
        <v>587</v>
      </c>
      <c r="H91" s="518" t="s">
        <v>593</v>
      </c>
      <c r="I91" s="389"/>
      <c r="J91" s="527" t="s">
        <v>517</v>
      </c>
      <c r="K91" s="528">
        <v>0</v>
      </c>
      <c r="L91" s="528">
        <v>0</v>
      </c>
      <c r="M91" s="528">
        <v>0</v>
      </c>
      <c r="N91" s="528">
        <v>0</v>
      </c>
      <c r="O91" s="528">
        <v>0</v>
      </c>
      <c r="P91" s="518" t="s">
        <v>587</v>
      </c>
      <c r="Q91" s="518" t="s">
        <v>593</v>
      </c>
    </row>
    <row r="92" spans="1:17" ht="14.25" x14ac:dyDescent="0.45">
      <c r="A92" s="527" t="s">
        <v>518</v>
      </c>
      <c r="B92" s="528">
        <v>0</v>
      </c>
      <c r="C92" s="528">
        <v>0</v>
      </c>
      <c r="D92" s="528">
        <v>0</v>
      </c>
      <c r="E92" s="528">
        <v>0</v>
      </c>
      <c r="F92" s="528">
        <v>0</v>
      </c>
      <c r="G92" s="518" t="s">
        <v>587</v>
      </c>
      <c r="H92" s="518" t="s">
        <v>594</v>
      </c>
      <c r="I92" s="389"/>
      <c r="J92" s="527" t="s">
        <v>518</v>
      </c>
      <c r="K92" s="528">
        <v>0</v>
      </c>
      <c r="L92" s="528">
        <v>0</v>
      </c>
      <c r="M92" s="528">
        <v>0</v>
      </c>
      <c r="N92" s="528">
        <v>0</v>
      </c>
      <c r="O92" s="528">
        <v>0</v>
      </c>
      <c r="P92" s="518" t="s">
        <v>587</v>
      </c>
      <c r="Q92" s="518" t="s">
        <v>594</v>
      </c>
    </row>
    <row r="93" spans="1:17" ht="14.25" x14ac:dyDescent="0.45">
      <c r="A93" s="527" t="s">
        <v>519</v>
      </c>
      <c r="B93" s="528">
        <v>0</v>
      </c>
      <c r="C93" s="528">
        <v>0</v>
      </c>
      <c r="D93" s="528">
        <v>0</v>
      </c>
      <c r="E93" s="528">
        <v>0</v>
      </c>
      <c r="F93" s="528">
        <v>0</v>
      </c>
      <c r="G93" s="518" t="s">
        <v>587</v>
      </c>
      <c r="H93" s="518" t="s">
        <v>595</v>
      </c>
      <c r="I93" s="389"/>
      <c r="J93" s="527" t="s">
        <v>519</v>
      </c>
      <c r="K93" s="528">
        <v>0</v>
      </c>
      <c r="L93" s="528">
        <v>0</v>
      </c>
      <c r="M93" s="528">
        <v>0</v>
      </c>
      <c r="N93" s="528">
        <v>0</v>
      </c>
      <c r="O93" s="528">
        <v>0</v>
      </c>
      <c r="P93" s="518" t="s">
        <v>587</v>
      </c>
      <c r="Q93" s="518" t="s">
        <v>595</v>
      </c>
    </row>
    <row r="94" spans="1:17" ht="14.25" x14ac:dyDescent="0.45">
      <c r="A94" s="527" t="s">
        <v>520</v>
      </c>
      <c r="B94" s="528">
        <v>0</v>
      </c>
      <c r="C94" s="528">
        <v>0</v>
      </c>
      <c r="D94" s="528">
        <v>0</v>
      </c>
      <c r="E94" s="528">
        <v>0</v>
      </c>
      <c r="F94" s="528">
        <v>0</v>
      </c>
      <c r="G94" s="518" t="s">
        <v>587</v>
      </c>
      <c r="H94" s="518" t="s">
        <v>596</v>
      </c>
      <c r="I94" s="389"/>
      <c r="J94" s="527" t="s">
        <v>520</v>
      </c>
      <c r="K94" s="528">
        <v>0</v>
      </c>
      <c r="L94" s="528">
        <v>0</v>
      </c>
      <c r="M94" s="528">
        <v>0</v>
      </c>
      <c r="N94" s="528">
        <v>0</v>
      </c>
      <c r="O94" s="528">
        <v>0</v>
      </c>
      <c r="P94" s="518" t="s">
        <v>587</v>
      </c>
      <c r="Q94" s="518" t="s">
        <v>596</v>
      </c>
    </row>
    <row r="95" spans="1:17" ht="14.25" x14ac:dyDescent="0.45">
      <c r="A95" s="527" t="s">
        <v>521</v>
      </c>
      <c r="B95" s="528">
        <v>0</v>
      </c>
      <c r="C95" s="528">
        <v>0</v>
      </c>
      <c r="D95" s="528">
        <v>0</v>
      </c>
      <c r="E95" s="528">
        <v>0</v>
      </c>
      <c r="F95" s="528">
        <v>0</v>
      </c>
      <c r="G95" s="518" t="s">
        <v>587</v>
      </c>
      <c r="H95" s="518" t="s">
        <v>597</v>
      </c>
      <c r="I95" s="389"/>
      <c r="J95" s="527" t="s">
        <v>521</v>
      </c>
      <c r="K95" s="528">
        <v>0</v>
      </c>
      <c r="L95" s="528">
        <v>0</v>
      </c>
      <c r="M95" s="528">
        <v>0</v>
      </c>
      <c r="N95" s="528">
        <v>0</v>
      </c>
      <c r="O95" s="528">
        <v>0</v>
      </c>
      <c r="P95" s="518" t="s">
        <v>587</v>
      </c>
      <c r="Q95" s="518" t="s">
        <v>597</v>
      </c>
    </row>
    <row r="96" spans="1:17" ht="14.65" thickBot="1" x14ac:dyDescent="0.5">
      <c r="A96" s="527" t="s">
        <v>522</v>
      </c>
      <c r="B96" s="528">
        <v>0</v>
      </c>
      <c r="C96" s="528">
        <v>0</v>
      </c>
      <c r="D96" s="528">
        <v>0</v>
      </c>
      <c r="E96" s="528">
        <v>0</v>
      </c>
      <c r="F96" s="528">
        <v>0</v>
      </c>
      <c r="G96" s="518" t="s">
        <v>587</v>
      </c>
      <c r="H96" s="518" t="s">
        <v>598</v>
      </c>
      <c r="I96" s="389"/>
      <c r="J96" s="527" t="s">
        <v>522</v>
      </c>
      <c r="K96" s="528">
        <v>0</v>
      </c>
      <c r="L96" s="528">
        <v>0</v>
      </c>
      <c r="M96" s="528">
        <v>0</v>
      </c>
      <c r="N96" s="528">
        <v>0</v>
      </c>
      <c r="O96" s="528">
        <v>0</v>
      </c>
      <c r="P96" s="518" t="s">
        <v>587</v>
      </c>
      <c r="Q96" s="518" t="s">
        <v>598</v>
      </c>
    </row>
    <row r="97" spans="1:17" ht="13.5" thickTop="1" x14ac:dyDescent="0.4">
      <c r="A97" s="530" t="s">
        <v>479</v>
      </c>
      <c r="B97" s="531">
        <v>94608</v>
      </c>
      <c r="C97" s="531">
        <v>0</v>
      </c>
      <c r="D97" s="531">
        <v>0</v>
      </c>
      <c r="E97" s="531">
        <v>0</v>
      </c>
      <c r="F97" s="531">
        <v>94608</v>
      </c>
      <c r="G97" s="519"/>
      <c r="H97" s="519"/>
      <c r="I97" s="389"/>
      <c r="J97" s="530" t="s">
        <v>479</v>
      </c>
      <c r="K97" s="531">
        <v>97440</v>
      </c>
      <c r="L97" s="531">
        <v>0</v>
      </c>
      <c r="M97" s="531">
        <v>0</v>
      </c>
      <c r="N97" s="531">
        <v>0</v>
      </c>
      <c r="O97" s="531">
        <v>97440</v>
      </c>
      <c r="P97" s="519"/>
      <c r="Q97" s="519"/>
    </row>
    <row r="98" spans="1:17" ht="12.75" x14ac:dyDescent="0.35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ht="12.75" x14ac:dyDescent="0.35">
      <c r="A99" s="389"/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</row>
    <row r="100" spans="1:17" ht="14.65" customHeight="1" x14ac:dyDescent="0.45">
      <c r="A100" s="747" t="s">
        <v>492</v>
      </c>
      <c r="B100" s="747"/>
      <c r="C100" s="747"/>
      <c r="D100" s="747"/>
      <c r="E100" s="747"/>
      <c r="F100" s="747"/>
      <c r="G100" s="747"/>
      <c r="H100" s="747"/>
      <c r="I100" s="389"/>
      <c r="J100" s="747" t="s">
        <v>492</v>
      </c>
      <c r="K100" s="747"/>
      <c r="L100" s="747"/>
      <c r="M100" s="747"/>
      <c r="N100" s="747"/>
      <c r="O100" s="747"/>
      <c r="P100" s="747"/>
      <c r="Q100" s="747"/>
    </row>
    <row r="101" spans="1:17" ht="14.65" thickBot="1" x14ac:dyDescent="0.5">
      <c r="A101" s="512" t="s">
        <v>474</v>
      </c>
      <c r="B101" s="513" t="s">
        <v>475</v>
      </c>
      <c r="C101" s="513" t="s">
        <v>476</v>
      </c>
      <c r="D101" s="513" t="s">
        <v>477</v>
      </c>
      <c r="E101" s="513" t="s">
        <v>478</v>
      </c>
      <c r="F101" s="513" t="s">
        <v>479</v>
      </c>
      <c r="G101" s="513" t="s">
        <v>480</v>
      </c>
      <c r="H101" s="513" t="s">
        <v>481</v>
      </c>
      <c r="I101" s="389"/>
      <c r="J101" s="512" t="s">
        <v>474</v>
      </c>
      <c r="K101" s="513" t="s">
        <v>475</v>
      </c>
      <c r="L101" s="513" t="s">
        <v>476</v>
      </c>
      <c r="M101" s="513" t="s">
        <v>477</v>
      </c>
      <c r="N101" s="513" t="s">
        <v>478</v>
      </c>
      <c r="O101" s="513" t="s">
        <v>479</v>
      </c>
      <c r="P101" s="513" t="s">
        <v>480</v>
      </c>
      <c r="Q101" s="513" t="s">
        <v>481</v>
      </c>
    </row>
    <row r="102" spans="1:17" ht="14.65" thickTop="1" x14ac:dyDescent="0.45">
      <c r="A102" s="527" t="s">
        <v>512</v>
      </c>
      <c r="B102" s="528">
        <v>89031</v>
      </c>
      <c r="C102" s="528">
        <v>0</v>
      </c>
      <c r="D102" s="528">
        <v>0</v>
      </c>
      <c r="E102" s="528">
        <v>0</v>
      </c>
      <c r="F102" s="528">
        <v>89031</v>
      </c>
      <c r="G102" s="518" t="s">
        <v>587</v>
      </c>
      <c r="H102" s="518" t="s">
        <v>588</v>
      </c>
      <c r="I102" s="389"/>
      <c r="J102" s="527" t="s">
        <v>512</v>
      </c>
      <c r="K102" s="528">
        <v>95190</v>
      </c>
      <c r="L102" s="528">
        <v>0</v>
      </c>
      <c r="M102" s="528">
        <v>0</v>
      </c>
      <c r="N102" s="528">
        <v>0</v>
      </c>
      <c r="O102" s="528">
        <v>95190</v>
      </c>
      <c r="P102" s="518" t="s">
        <v>587</v>
      </c>
      <c r="Q102" s="518" t="s">
        <v>588</v>
      </c>
    </row>
    <row r="103" spans="1:17" ht="14.25" x14ac:dyDescent="0.45">
      <c r="A103" s="527" t="s">
        <v>513</v>
      </c>
      <c r="B103" s="528">
        <v>192650</v>
      </c>
      <c r="C103" s="528">
        <v>0</v>
      </c>
      <c r="D103" s="528">
        <v>0</v>
      </c>
      <c r="E103" s="528">
        <v>0</v>
      </c>
      <c r="F103" s="528">
        <v>192650</v>
      </c>
      <c r="G103" s="518" t="s">
        <v>587</v>
      </c>
      <c r="H103" s="518" t="s">
        <v>589</v>
      </c>
      <c r="I103" s="389"/>
      <c r="J103" s="527" t="s">
        <v>513</v>
      </c>
      <c r="K103" s="528">
        <v>205540</v>
      </c>
      <c r="L103" s="528">
        <v>0</v>
      </c>
      <c r="M103" s="528">
        <v>0</v>
      </c>
      <c r="N103" s="528">
        <v>0</v>
      </c>
      <c r="O103" s="528">
        <v>205540</v>
      </c>
      <c r="P103" s="518" t="s">
        <v>587</v>
      </c>
      <c r="Q103" s="518" t="s">
        <v>589</v>
      </c>
    </row>
    <row r="104" spans="1:17" ht="14.25" x14ac:dyDescent="0.45">
      <c r="A104" s="527" t="s">
        <v>514</v>
      </c>
      <c r="B104" s="528">
        <v>121398</v>
      </c>
      <c r="C104" s="528">
        <v>0</v>
      </c>
      <c r="D104" s="528">
        <v>0</v>
      </c>
      <c r="E104" s="528">
        <v>0</v>
      </c>
      <c r="F104" s="528">
        <v>121398</v>
      </c>
      <c r="G104" s="518" t="s">
        <v>587</v>
      </c>
      <c r="H104" s="518" t="s">
        <v>590</v>
      </c>
      <c r="I104" s="389"/>
      <c r="J104" s="527" t="s">
        <v>514</v>
      </c>
      <c r="K104" s="528">
        <v>129724</v>
      </c>
      <c r="L104" s="528">
        <v>0</v>
      </c>
      <c r="M104" s="528">
        <v>0</v>
      </c>
      <c r="N104" s="528">
        <v>0</v>
      </c>
      <c r="O104" s="528">
        <v>129724</v>
      </c>
      <c r="P104" s="518" t="s">
        <v>587</v>
      </c>
      <c r="Q104" s="518" t="s">
        <v>590</v>
      </c>
    </row>
    <row r="105" spans="1:17" ht="14.25" x14ac:dyDescent="0.45">
      <c r="A105" s="527" t="s">
        <v>515</v>
      </c>
      <c r="B105" s="528">
        <v>78288</v>
      </c>
      <c r="C105" s="528">
        <v>0</v>
      </c>
      <c r="D105" s="528">
        <v>0</v>
      </c>
      <c r="E105" s="528">
        <v>0</v>
      </c>
      <c r="F105" s="528">
        <v>78288</v>
      </c>
      <c r="G105" s="518" t="s">
        <v>587</v>
      </c>
      <c r="H105" s="518" t="s">
        <v>591</v>
      </c>
      <c r="I105" s="389"/>
      <c r="J105" s="527" t="s">
        <v>515</v>
      </c>
      <c r="K105" s="528">
        <v>83640</v>
      </c>
      <c r="L105" s="528">
        <v>0</v>
      </c>
      <c r="M105" s="528">
        <v>0</v>
      </c>
      <c r="N105" s="528">
        <v>0</v>
      </c>
      <c r="O105" s="528">
        <v>83640</v>
      </c>
      <c r="P105" s="518" t="s">
        <v>587</v>
      </c>
      <c r="Q105" s="518" t="s">
        <v>591</v>
      </c>
    </row>
    <row r="106" spans="1:17" ht="14.25" x14ac:dyDescent="0.45">
      <c r="A106" s="527" t="s">
        <v>516</v>
      </c>
      <c r="B106" s="528">
        <v>423026</v>
      </c>
      <c r="C106" s="528">
        <v>0</v>
      </c>
      <c r="D106" s="528">
        <v>0</v>
      </c>
      <c r="E106" s="528">
        <v>0</v>
      </c>
      <c r="F106" s="528">
        <v>423026</v>
      </c>
      <c r="G106" s="518" t="s">
        <v>587</v>
      </c>
      <c r="H106" s="518" t="s">
        <v>592</v>
      </c>
      <c r="I106" s="389"/>
      <c r="J106" s="527" t="s">
        <v>516</v>
      </c>
      <c r="K106" s="528">
        <v>451897</v>
      </c>
      <c r="L106" s="528">
        <v>0</v>
      </c>
      <c r="M106" s="528">
        <v>0</v>
      </c>
      <c r="N106" s="528">
        <v>0</v>
      </c>
      <c r="O106" s="528">
        <v>451897</v>
      </c>
      <c r="P106" s="518" t="s">
        <v>587</v>
      </c>
      <c r="Q106" s="518" t="s">
        <v>592</v>
      </c>
    </row>
    <row r="107" spans="1:17" ht="14.25" x14ac:dyDescent="0.45">
      <c r="A107" s="527" t="s">
        <v>517</v>
      </c>
      <c r="B107" s="528">
        <v>0</v>
      </c>
      <c r="C107" s="528">
        <v>0</v>
      </c>
      <c r="D107" s="528">
        <v>0</v>
      </c>
      <c r="E107" s="528">
        <v>0</v>
      </c>
      <c r="F107" s="528">
        <v>0</v>
      </c>
      <c r="G107" s="518" t="s">
        <v>587</v>
      </c>
      <c r="H107" s="518" t="s">
        <v>593</v>
      </c>
      <c r="I107" s="389"/>
      <c r="J107" s="527" t="s">
        <v>517</v>
      </c>
      <c r="K107" s="528">
        <v>0</v>
      </c>
      <c r="L107" s="528">
        <v>0</v>
      </c>
      <c r="M107" s="528">
        <v>0</v>
      </c>
      <c r="N107" s="528">
        <v>0</v>
      </c>
      <c r="O107" s="528">
        <v>0</v>
      </c>
      <c r="P107" s="518" t="s">
        <v>587</v>
      </c>
      <c r="Q107" s="518" t="s">
        <v>593</v>
      </c>
    </row>
    <row r="108" spans="1:17" ht="14.25" x14ac:dyDescent="0.45">
      <c r="A108" s="527" t="s">
        <v>518</v>
      </c>
      <c r="B108" s="528">
        <v>0</v>
      </c>
      <c r="C108" s="528">
        <v>0</v>
      </c>
      <c r="D108" s="528">
        <v>0</v>
      </c>
      <c r="E108" s="528">
        <v>0</v>
      </c>
      <c r="F108" s="528">
        <v>0</v>
      </c>
      <c r="G108" s="518" t="s">
        <v>587</v>
      </c>
      <c r="H108" s="518" t="s">
        <v>594</v>
      </c>
      <c r="I108" s="389"/>
      <c r="J108" s="527" t="s">
        <v>518</v>
      </c>
      <c r="K108" s="528">
        <v>0</v>
      </c>
      <c r="L108" s="528">
        <v>0</v>
      </c>
      <c r="M108" s="528">
        <v>0</v>
      </c>
      <c r="N108" s="528">
        <v>0</v>
      </c>
      <c r="O108" s="528">
        <v>0</v>
      </c>
      <c r="P108" s="518" t="s">
        <v>587</v>
      </c>
      <c r="Q108" s="518" t="s">
        <v>594</v>
      </c>
    </row>
    <row r="109" spans="1:17" ht="14.25" x14ac:dyDescent="0.45">
      <c r="A109" s="527" t="s">
        <v>519</v>
      </c>
      <c r="B109" s="528">
        <v>0</v>
      </c>
      <c r="C109" s="528">
        <v>0</v>
      </c>
      <c r="D109" s="528">
        <v>0</v>
      </c>
      <c r="E109" s="528">
        <v>0</v>
      </c>
      <c r="F109" s="528">
        <v>0</v>
      </c>
      <c r="G109" s="518" t="s">
        <v>587</v>
      </c>
      <c r="H109" s="518" t="s">
        <v>595</v>
      </c>
      <c r="I109" s="389"/>
      <c r="J109" s="527" t="s">
        <v>519</v>
      </c>
      <c r="K109" s="528">
        <v>0</v>
      </c>
      <c r="L109" s="528">
        <v>0</v>
      </c>
      <c r="M109" s="528">
        <v>0</v>
      </c>
      <c r="N109" s="528">
        <v>0</v>
      </c>
      <c r="O109" s="528">
        <v>0</v>
      </c>
      <c r="P109" s="518" t="s">
        <v>587</v>
      </c>
      <c r="Q109" s="518" t="s">
        <v>595</v>
      </c>
    </row>
    <row r="110" spans="1:17" ht="14.25" x14ac:dyDescent="0.45">
      <c r="A110" s="527" t="s">
        <v>520</v>
      </c>
      <c r="B110" s="528">
        <v>0</v>
      </c>
      <c r="C110" s="528">
        <v>0</v>
      </c>
      <c r="D110" s="528">
        <v>0</v>
      </c>
      <c r="E110" s="528">
        <v>0</v>
      </c>
      <c r="F110" s="528">
        <v>0</v>
      </c>
      <c r="G110" s="518" t="s">
        <v>587</v>
      </c>
      <c r="H110" s="518" t="s">
        <v>596</v>
      </c>
      <c r="I110" s="389"/>
      <c r="J110" s="527" t="s">
        <v>520</v>
      </c>
      <c r="K110" s="528">
        <v>0</v>
      </c>
      <c r="L110" s="528">
        <v>0</v>
      </c>
      <c r="M110" s="528">
        <v>0</v>
      </c>
      <c r="N110" s="528">
        <v>0</v>
      </c>
      <c r="O110" s="528">
        <v>0</v>
      </c>
      <c r="P110" s="518" t="s">
        <v>587</v>
      </c>
      <c r="Q110" s="518" t="s">
        <v>596</v>
      </c>
    </row>
    <row r="111" spans="1:17" ht="14.25" x14ac:dyDescent="0.45">
      <c r="A111" s="527" t="s">
        <v>521</v>
      </c>
      <c r="B111" s="528">
        <v>0</v>
      </c>
      <c r="C111" s="528">
        <v>0</v>
      </c>
      <c r="D111" s="528">
        <v>0</v>
      </c>
      <c r="E111" s="528">
        <v>0</v>
      </c>
      <c r="F111" s="528">
        <v>0</v>
      </c>
      <c r="G111" s="518" t="s">
        <v>587</v>
      </c>
      <c r="H111" s="518" t="s">
        <v>597</v>
      </c>
      <c r="I111" s="389"/>
      <c r="J111" s="527" t="s">
        <v>521</v>
      </c>
      <c r="K111" s="528">
        <v>0</v>
      </c>
      <c r="L111" s="528">
        <v>0</v>
      </c>
      <c r="M111" s="528">
        <v>0</v>
      </c>
      <c r="N111" s="528">
        <v>0</v>
      </c>
      <c r="O111" s="528">
        <v>0</v>
      </c>
      <c r="P111" s="518" t="s">
        <v>587</v>
      </c>
      <c r="Q111" s="518" t="s">
        <v>597</v>
      </c>
    </row>
    <row r="112" spans="1:17" ht="14.65" thickBot="1" x14ac:dyDescent="0.5">
      <c r="A112" s="527" t="s">
        <v>522</v>
      </c>
      <c r="B112" s="528">
        <v>0</v>
      </c>
      <c r="C112" s="528">
        <v>0</v>
      </c>
      <c r="D112" s="528">
        <v>0</v>
      </c>
      <c r="E112" s="528">
        <v>0</v>
      </c>
      <c r="F112" s="528">
        <v>0</v>
      </c>
      <c r="G112" s="518" t="s">
        <v>587</v>
      </c>
      <c r="H112" s="518" t="s">
        <v>598</v>
      </c>
      <c r="I112" s="389"/>
      <c r="J112" s="527" t="s">
        <v>522</v>
      </c>
      <c r="K112" s="528">
        <v>0</v>
      </c>
      <c r="L112" s="528">
        <v>0</v>
      </c>
      <c r="M112" s="528">
        <v>0</v>
      </c>
      <c r="N112" s="528">
        <v>0</v>
      </c>
      <c r="O112" s="528">
        <v>0</v>
      </c>
      <c r="P112" s="518" t="s">
        <v>587</v>
      </c>
      <c r="Q112" s="518" t="s">
        <v>598</v>
      </c>
    </row>
    <row r="113" spans="1:17" ht="13.5" thickTop="1" x14ac:dyDescent="0.4">
      <c r="A113" s="530" t="s">
        <v>479</v>
      </c>
      <c r="B113" s="531">
        <v>904393</v>
      </c>
      <c r="C113" s="531">
        <v>0</v>
      </c>
      <c r="D113" s="531">
        <v>0</v>
      </c>
      <c r="E113" s="531">
        <v>0</v>
      </c>
      <c r="F113" s="531">
        <v>904393</v>
      </c>
      <c r="G113" s="519"/>
      <c r="H113" s="519"/>
      <c r="I113" s="389"/>
      <c r="J113" s="530" t="s">
        <v>479</v>
      </c>
      <c r="K113" s="531">
        <v>965991</v>
      </c>
      <c r="L113" s="531">
        <v>0</v>
      </c>
      <c r="M113" s="531">
        <v>0</v>
      </c>
      <c r="N113" s="531">
        <v>0</v>
      </c>
      <c r="O113" s="531">
        <v>965991</v>
      </c>
      <c r="P113" s="519"/>
      <c r="Q113" s="519"/>
    </row>
    <row r="114" spans="1:17" ht="12.75" x14ac:dyDescent="0.35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</row>
    <row r="115" spans="1:17" ht="12.75" x14ac:dyDescent="0.35">
      <c r="A115" s="389"/>
      <c r="B115" s="389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389"/>
    </row>
    <row r="116" spans="1:17" ht="14.65" customHeight="1" x14ac:dyDescent="0.45">
      <c r="A116" s="747" t="s">
        <v>493</v>
      </c>
      <c r="B116" s="747"/>
      <c r="C116" s="747"/>
      <c r="D116" s="747"/>
      <c r="E116" s="747"/>
      <c r="F116" s="747"/>
      <c r="G116" s="747"/>
      <c r="H116" s="747"/>
      <c r="I116" s="389"/>
      <c r="J116" s="747" t="s">
        <v>493</v>
      </c>
      <c r="K116" s="747"/>
      <c r="L116" s="747"/>
      <c r="M116" s="747"/>
      <c r="N116" s="747"/>
      <c r="O116" s="747"/>
      <c r="P116" s="747"/>
      <c r="Q116" s="747"/>
    </row>
    <row r="117" spans="1:17" ht="14.65" thickBot="1" x14ac:dyDescent="0.5">
      <c r="A117" s="512" t="s">
        <v>474</v>
      </c>
      <c r="B117" s="513" t="s">
        <v>475</v>
      </c>
      <c r="C117" s="513" t="s">
        <v>476</v>
      </c>
      <c r="D117" s="513" t="s">
        <v>477</v>
      </c>
      <c r="E117" s="513" t="s">
        <v>478</v>
      </c>
      <c r="F117" s="513" t="s">
        <v>479</v>
      </c>
      <c r="G117" s="513" t="s">
        <v>480</v>
      </c>
      <c r="H117" s="513" t="s">
        <v>481</v>
      </c>
      <c r="I117" s="389"/>
      <c r="J117" s="512" t="s">
        <v>474</v>
      </c>
      <c r="K117" s="513" t="s">
        <v>475</v>
      </c>
      <c r="L117" s="513" t="s">
        <v>476</v>
      </c>
      <c r="M117" s="513" t="s">
        <v>477</v>
      </c>
      <c r="N117" s="513" t="s">
        <v>478</v>
      </c>
      <c r="O117" s="513" t="s">
        <v>479</v>
      </c>
      <c r="P117" s="513" t="s">
        <v>480</v>
      </c>
      <c r="Q117" s="513" t="s">
        <v>481</v>
      </c>
    </row>
    <row r="118" spans="1:17" ht="14.65" thickTop="1" x14ac:dyDescent="0.45">
      <c r="A118" s="527" t="s">
        <v>512</v>
      </c>
      <c r="B118" s="528">
        <v>3042</v>
      </c>
      <c r="C118" s="528">
        <v>0</v>
      </c>
      <c r="D118" s="528">
        <v>0</v>
      </c>
      <c r="E118" s="528">
        <v>0</v>
      </c>
      <c r="F118" s="528">
        <v>3042</v>
      </c>
      <c r="G118" s="518" t="s">
        <v>587</v>
      </c>
      <c r="H118" s="518" t="s">
        <v>588</v>
      </c>
      <c r="I118" s="389"/>
      <c r="J118" s="527" t="s">
        <v>512</v>
      </c>
      <c r="K118" s="528">
        <v>3042</v>
      </c>
      <c r="L118" s="528">
        <v>0</v>
      </c>
      <c r="M118" s="528">
        <v>0</v>
      </c>
      <c r="N118" s="528">
        <v>0</v>
      </c>
      <c r="O118" s="528">
        <v>3042</v>
      </c>
      <c r="P118" s="518" t="s">
        <v>587</v>
      </c>
      <c r="Q118" s="518" t="s">
        <v>588</v>
      </c>
    </row>
    <row r="119" spans="1:17" ht="14.25" x14ac:dyDescent="0.45">
      <c r="A119" s="527" t="s">
        <v>513</v>
      </c>
      <c r="B119" s="528">
        <v>3549</v>
      </c>
      <c r="C119" s="528">
        <v>0</v>
      </c>
      <c r="D119" s="528">
        <v>0</v>
      </c>
      <c r="E119" s="528">
        <v>0</v>
      </c>
      <c r="F119" s="528">
        <v>3549</v>
      </c>
      <c r="G119" s="518" t="s">
        <v>587</v>
      </c>
      <c r="H119" s="518" t="s">
        <v>589</v>
      </c>
      <c r="I119" s="389"/>
      <c r="J119" s="527" t="s">
        <v>513</v>
      </c>
      <c r="K119" s="528">
        <v>3549</v>
      </c>
      <c r="L119" s="528">
        <v>0</v>
      </c>
      <c r="M119" s="528">
        <v>0</v>
      </c>
      <c r="N119" s="528">
        <v>0</v>
      </c>
      <c r="O119" s="528">
        <v>3549</v>
      </c>
      <c r="P119" s="518" t="s">
        <v>587</v>
      </c>
      <c r="Q119" s="518" t="s">
        <v>589</v>
      </c>
    </row>
    <row r="120" spans="1:17" ht="14.25" x14ac:dyDescent="0.45">
      <c r="A120" s="527" t="s">
        <v>514</v>
      </c>
      <c r="B120" s="528">
        <v>5070</v>
      </c>
      <c r="C120" s="528">
        <v>0</v>
      </c>
      <c r="D120" s="528">
        <v>0</v>
      </c>
      <c r="E120" s="528">
        <v>0</v>
      </c>
      <c r="F120" s="528">
        <v>5070</v>
      </c>
      <c r="G120" s="518" t="s">
        <v>587</v>
      </c>
      <c r="H120" s="518" t="s">
        <v>590</v>
      </c>
      <c r="I120" s="389"/>
      <c r="J120" s="527" t="s">
        <v>514</v>
      </c>
      <c r="K120" s="528">
        <v>5070</v>
      </c>
      <c r="L120" s="528">
        <v>0</v>
      </c>
      <c r="M120" s="528">
        <v>0</v>
      </c>
      <c r="N120" s="528">
        <v>0</v>
      </c>
      <c r="O120" s="528">
        <v>5070</v>
      </c>
      <c r="P120" s="518" t="s">
        <v>587</v>
      </c>
      <c r="Q120" s="518" t="s">
        <v>590</v>
      </c>
    </row>
    <row r="121" spans="1:17" ht="14.25" x14ac:dyDescent="0.45">
      <c r="A121" s="527" t="s">
        <v>515</v>
      </c>
      <c r="B121" s="528">
        <v>2028</v>
      </c>
      <c r="C121" s="528">
        <v>0</v>
      </c>
      <c r="D121" s="528">
        <v>0</v>
      </c>
      <c r="E121" s="528">
        <v>0</v>
      </c>
      <c r="F121" s="528">
        <v>2028</v>
      </c>
      <c r="G121" s="518" t="s">
        <v>587</v>
      </c>
      <c r="H121" s="518" t="s">
        <v>591</v>
      </c>
      <c r="I121" s="389"/>
      <c r="J121" s="527" t="s">
        <v>515</v>
      </c>
      <c r="K121" s="528">
        <v>2028</v>
      </c>
      <c r="L121" s="528">
        <v>0</v>
      </c>
      <c r="M121" s="528">
        <v>0</v>
      </c>
      <c r="N121" s="528">
        <v>0</v>
      </c>
      <c r="O121" s="528">
        <v>2028</v>
      </c>
      <c r="P121" s="518" t="s">
        <v>587</v>
      </c>
      <c r="Q121" s="518" t="s">
        <v>591</v>
      </c>
    </row>
    <row r="122" spans="1:17" ht="14.25" x14ac:dyDescent="0.45">
      <c r="A122" s="527" t="s">
        <v>516</v>
      </c>
      <c r="B122" s="528">
        <v>13182</v>
      </c>
      <c r="C122" s="528">
        <v>0</v>
      </c>
      <c r="D122" s="528">
        <v>0</v>
      </c>
      <c r="E122" s="528">
        <v>0</v>
      </c>
      <c r="F122" s="528">
        <v>13182</v>
      </c>
      <c r="G122" s="518" t="s">
        <v>587</v>
      </c>
      <c r="H122" s="518" t="s">
        <v>592</v>
      </c>
      <c r="I122" s="389"/>
      <c r="J122" s="527" t="s">
        <v>516</v>
      </c>
      <c r="K122" s="528">
        <v>13182</v>
      </c>
      <c r="L122" s="528">
        <v>0</v>
      </c>
      <c r="M122" s="528">
        <v>0</v>
      </c>
      <c r="N122" s="528">
        <v>0</v>
      </c>
      <c r="O122" s="528">
        <v>13182</v>
      </c>
      <c r="P122" s="518" t="s">
        <v>587</v>
      </c>
      <c r="Q122" s="518" t="s">
        <v>592</v>
      </c>
    </row>
    <row r="123" spans="1:17" ht="14.25" x14ac:dyDescent="0.45">
      <c r="A123" s="527" t="s">
        <v>517</v>
      </c>
      <c r="B123" s="528">
        <v>0</v>
      </c>
      <c r="C123" s="528">
        <v>0</v>
      </c>
      <c r="D123" s="528">
        <v>0</v>
      </c>
      <c r="E123" s="528">
        <v>0</v>
      </c>
      <c r="F123" s="528">
        <v>0</v>
      </c>
      <c r="G123" s="518" t="s">
        <v>587</v>
      </c>
      <c r="H123" s="518" t="s">
        <v>593</v>
      </c>
      <c r="I123" s="389"/>
      <c r="J123" s="527" t="s">
        <v>517</v>
      </c>
      <c r="K123" s="528">
        <v>0</v>
      </c>
      <c r="L123" s="528">
        <v>0</v>
      </c>
      <c r="M123" s="528">
        <v>0</v>
      </c>
      <c r="N123" s="528">
        <v>0</v>
      </c>
      <c r="O123" s="528">
        <v>0</v>
      </c>
      <c r="P123" s="518" t="s">
        <v>587</v>
      </c>
      <c r="Q123" s="518" t="s">
        <v>593</v>
      </c>
    </row>
    <row r="124" spans="1:17" ht="14.25" x14ac:dyDescent="0.45">
      <c r="A124" s="527" t="s">
        <v>518</v>
      </c>
      <c r="B124" s="528">
        <v>0</v>
      </c>
      <c r="C124" s="528">
        <v>0</v>
      </c>
      <c r="D124" s="528">
        <v>0</v>
      </c>
      <c r="E124" s="528">
        <v>0</v>
      </c>
      <c r="F124" s="528">
        <v>0</v>
      </c>
      <c r="G124" s="518" t="s">
        <v>587</v>
      </c>
      <c r="H124" s="518" t="s">
        <v>594</v>
      </c>
      <c r="I124" s="389"/>
      <c r="J124" s="527" t="s">
        <v>518</v>
      </c>
      <c r="K124" s="528">
        <v>0</v>
      </c>
      <c r="L124" s="528">
        <v>0</v>
      </c>
      <c r="M124" s="528">
        <v>0</v>
      </c>
      <c r="N124" s="528">
        <v>0</v>
      </c>
      <c r="O124" s="528">
        <v>0</v>
      </c>
      <c r="P124" s="518" t="s">
        <v>587</v>
      </c>
      <c r="Q124" s="518" t="s">
        <v>594</v>
      </c>
    </row>
    <row r="125" spans="1:17" ht="14.25" x14ac:dyDescent="0.45">
      <c r="A125" s="527" t="s">
        <v>519</v>
      </c>
      <c r="B125" s="528">
        <v>0</v>
      </c>
      <c r="C125" s="528">
        <v>0</v>
      </c>
      <c r="D125" s="528">
        <v>0</v>
      </c>
      <c r="E125" s="528">
        <v>0</v>
      </c>
      <c r="F125" s="528">
        <v>0</v>
      </c>
      <c r="G125" s="518" t="s">
        <v>587</v>
      </c>
      <c r="H125" s="518" t="s">
        <v>595</v>
      </c>
      <c r="I125" s="389"/>
      <c r="J125" s="527" t="s">
        <v>519</v>
      </c>
      <c r="K125" s="528">
        <v>0</v>
      </c>
      <c r="L125" s="528">
        <v>0</v>
      </c>
      <c r="M125" s="528">
        <v>0</v>
      </c>
      <c r="N125" s="528">
        <v>0</v>
      </c>
      <c r="O125" s="528">
        <v>0</v>
      </c>
      <c r="P125" s="518" t="s">
        <v>587</v>
      </c>
      <c r="Q125" s="518" t="s">
        <v>595</v>
      </c>
    </row>
    <row r="126" spans="1:17" ht="14.25" x14ac:dyDescent="0.45">
      <c r="A126" s="527" t="s">
        <v>520</v>
      </c>
      <c r="B126" s="528">
        <v>0</v>
      </c>
      <c r="C126" s="528">
        <v>0</v>
      </c>
      <c r="D126" s="528">
        <v>0</v>
      </c>
      <c r="E126" s="528">
        <v>0</v>
      </c>
      <c r="F126" s="528">
        <v>0</v>
      </c>
      <c r="G126" s="518" t="s">
        <v>587</v>
      </c>
      <c r="H126" s="518" t="s">
        <v>596</v>
      </c>
      <c r="I126" s="389"/>
      <c r="J126" s="527" t="s">
        <v>520</v>
      </c>
      <c r="K126" s="528">
        <v>0</v>
      </c>
      <c r="L126" s="528">
        <v>0</v>
      </c>
      <c r="M126" s="528">
        <v>0</v>
      </c>
      <c r="N126" s="528">
        <v>0</v>
      </c>
      <c r="O126" s="528">
        <v>0</v>
      </c>
      <c r="P126" s="518" t="s">
        <v>587</v>
      </c>
      <c r="Q126" s="518" t="s">
        <v>596</v>
      </c>
    </row>
    <row r="127" spans="1:17" ht="14.25" x14ac:dyDescent="0.45">
      <c r="A127" s="527" t="s">
        <v>521</v>
      </c>
      <c r="B127" s="528">
        <v>0</v>
      </c>
      <c r="C127" s="528">
        <v>0</v>
      </c>
      <c r="D127" s="528">
        <v>0</v>
      </c>
      <c r="E127" s="528">
        <v>0</v>
      </c>
      <c r="F127" s="528">
        <v>0</v>
      </c>
      <c r="G127" s="518" t="s">
        <v>587</v>
      </c>
      <c r="H127" s="518" t="s">
        <v>597</v>
      </c>
      <c r="I127" s="389"/>
      <c r="J127" s="527" t="s">
        <v>521</v>
      </c>
      <c r="K127" s="528">
        <v>0</v>
      </c>
      <c r="L127" s="528">
        <v>0</v>
      </c>
      <c r="M127" s="528">
        <v>0</v>
      </c>
      <c r="N127" s="528">
        <v>0</v>
      </c>
      <c r="O127" s="528">
        <v>0</v>
      </c>
      <c r="P127" s="518" t="s">
        <v>587</v>
      </c>
      <c r="Q127" s="518" t="s">
        <v>597</v>
      </c>
    </row>
    <row r="128" spans="1:17" ht="14.65" thickBot="1" x14ac:dyDescent="0.5">
      <c r="A128" s="527" t="s">
        <v>522</v>
      </c>
      <c r="B128" s="528">
        <v>0</v>
      </c>
      <c r="C128" s="528">
        <v>0</v>
      </c>
      <c r="D128" s="528">
        <v>0</v>
      </c>
      <c r="E128" s="528">
        <v>0</v>
      </c>
      <c r="F128" s="528">
        <v>0</v>
      </c>
      <c r="G128" s="518" t="s">
        <v>587</v>
      </c>
      <c r="H128" s="518" t="s">
        <v>598</v>
      </c>
      <c r="I128" s="389"/>
      <c r="J128" s="527" t="s">
        <v>522</v>
      </c>
      <c r="K128" s="528">
        <v>0</v>
      </c>
      <c r="L128" s="528">
        <v>0</v>
      </c>
      <c r="M128" s="528">
        <v>0</v>
      </c>
      <c r="N128" s="528">
        <v>0</v>
      </c>
      <c r="O128" s="528">
        <v>0</v>
      </c>
      <c r="P128" s="518" t="s">
        <v>587</v>
      </c>
      <c r="Q128" s="518" t="s">
        <v>598</v>
      </c>
    </row>
    <row r="129" spans="1:17" ht="13.5" thickTop="1" x14ac:dyDescent="0.4">
      <c r="A129" s="530" t="s">
        <v>479</v>
      </c>
      <c r="B129" s="531">
        <v>26871</v>
      </c>
      <c r="C129" s="531">
        <v>0</v>
      </c>
      <c r="D129" s="531">
        <v>0</v>
      </c>
      <c r="E129" s="531">
        <v>0</v>
      </c>
      <c r="F129" s="531">
        <v>26871</v>
      </c>
      <c r="G129" s="519"/>
      <c r="H129" s="519"/>
      <c r="I129" s="389"/>
      <c r="J129" s="530" t="s">
        <v>479</v>
      </c>
      <c r="K129" s="531">
        <v>26871</v>
      </c>
      <c r="L129" s="531">
        <v>0</v>
      </c>
      <c r="M129" s="531">
        <v>0</v>
      </c>
      <c r="N129" s="531">
        <v>0</v>
      </c>
      <c r="O129" s="531">
        <v>26871</v>
      </c>
      <c r="P129" s="519"/>
      <c r="Q129" s="519"/>
    </row>
    <row r="130" spans="1:17" ht="13.15" x14ac:dyDescent="0.4">
      <c r="A130" s="532"/>
      <c r="B130" s="533"/>
      <c r="C130" s="533"/>
      <c r="D130" s="533"/>
      <c r="E130" s="533"/>
      <c r="F130" s="533"/>
      <c r="G130" s="389"/>
      <c r="H130" s="389"/>
      <c r="I130" s="389"/>
      <c r="J130" s="532"/>
      <c r="K130" s="533"/>
      <c r="L130" s="533"/>
      <c r="M130" s="533"/>
      <c r="N130" s="533"/>
      <c r="O130" s="533"/>
      <c r="P130" s="389"/>
      <c r="Q130" s="389"/>
    </row>
    <row r="131" spans="1:17" ht="13.15" x14ac:dyDescent="0.4">
      <c r="A131" s="532"/>
      <c r="B131" s="533"/>
      <c r="C131" s="533"/>
      <c r="D131" s="533"/>
      <c r="E131" s="533"/>
      <c r="F131" s="533"/>
      <c r="G131" s="389"/>
      <c r="H131" s="389"/>
      <c r="I131" s="389"/>
      <c r="J131" s="532"/>
      <c r="K131" s="533"/>
      <c r="L131" s="533"/>
      <c r="M131" s="533"/>
      <c r="N131" s="533"/>
      <c r="O131" s="533"/>
      <c r="P131" s="389"/>
      <c r="Q131" s="389"/>
    </row>
    <row r="132" spans="1:17" ht="14.65" customHeight="1" x14ac:dyDescent="0.45">
      <c r="A132" s="747" t="s">
        <v>494</v>
      </c>
      <c r="B132" s="747"/>
      <c r="C132" s="747"/>
      <c r="D132" s="747"/>
      <c r="E132" s="747"/>
      <c r="F132" s="747"/>
      <c r="G132" s="747"/>
      <c r="H132" s="747"/>
      <c r="I132" s="389"/>
      <c r="J132" s="747" t="s">
        <v>494</v>
      </c>
      <c r="K132" s="747"/>
      <c r="L132" s="747"/>
      <c r="M132" s="747"/>
      <c r="N132" s="747"/>
      <c r="O132" s="747"/>
      <c r="P132" s="747"/>
      <c r="Q132" s="747"/>
    </row>
    <row r="133" spans="1:17" ht="14.65" thickBot="1" x14ac:dyDescent="0.5">
      <c r="A133" s="512" t="s">
        <v>474</v>
      </c>
      <c r="B133" s="513" t="s">
        <v>475</v>
      </c>
      <c r="C133" s="513" t="s">
        <v>476</v>
      </c>
      <c r="D133" s="513" t="s">
        <v>477</v>
      </c>
      <c r="E133" s="513" t="s">
        <v>478</v>
      </c>
      <c r="F133" s="513" t="s">
        <v>479</v>
      </c>
      <c r="G133" s="513" t="s">
        <v>480</v>
      </c>
      <c r="H133" s="513" t="s">
        <v>481</v>
      </c>
      <c r="I133" s="389"/>
      <c r="J133" s="512" t="s">
        <v>474</v>
      </c>
      <c r="K133" s="513" t="s">
        <v>475</v>
      </c>
      <c r="L133" s="513" t="s">
        <v>476</v>
      </c>
      <c r="M133" s="513" t="s">
        <v>477</v>
      </c>
      <c r="N133" s="513" t="s">
        <v>478</v>
      </c>
      <c r="O133" s="513" t="s">
        <v>479</v>
      </c>
      <c r="P133" s="513" t="s">
        <v>480</v>
      </c>
      <c r="Q133" s="513" t="s">
        <v>481</v>
      </c>
    </row>
    <row r="134" spans="1:17" ht="14.65" thickTop="1" x14ac:dyDescent="0.45">
      <c r="A134" s="527" t="s">
        <v>512</v>
      </c>
      <c r="B134" s="528">
        <v>1066</v>
      </c>
      <c r="C134" s="528">
        <v>0</v>
      </c>
      <c r="D134" s="528">
        <v>0</v>
      </c>
      <c r="E134" s="528">
        <v>0</v>
      </c>
      <c r="F134" s="528">
        <v>1066</v>
      </c>
      <c r="G134" s="518" t="s">
        <v>587</v>
      </c>
      <c r="H134" s="518" t="s">
        <v>588</v>
      </c>
      <c r="I134" s="389"/>
      <c r="J134" s="527" t="s">
        <v>512</v>
      </c>
      <c r="K134" s="528">
        <v>1066</v>
      </c>
      <c r="L134" s="528">
        <v>0</v>
      </c>
      <c r="M134" s="528">
        <v>0</v>
      </c>
      <c r="N134" s="528">
        <v>0</v>
      </c>
      <c r="O134" s="528">
        <v>1066</v>
      </c>
      <c r="P134" s="518" t="s">
        <v>587</v>
      </c>
      <c r="Q134" s="518" t="s">
        <v>588</v>
      </c>
    </row>
    <row r="135" spans="1:17" ht="14.25" x14ac:dyDescent="0.45">
      <c r="A135" s="527" t="s">
        <v>513</v>
      </c>
      <c r="B135" s="528">
        <v>3158</v>
      </c>
      <c r="C135" s="528">
        <v>0</v>
      </c>
      <c r="D135" s="528">
        <v>0</v>
      </c>
      <c r="E135" s="528">
        <v>0</v>
      </c>
      <c r="F135" s="528">
        <v>3158</v>
      </c>
      <c r="G135" s="518" t="s">
        <v>587</v>
      </c>
      <c r="H135" s="518" t="s">
        <v>589</v>
      </c>
      <c r="I135" s="389"/>
      <c r="J135" s="527" t="s">
        <v>513</v>
      </c>
      <c r="K135" s="528">
        <v>3158</v>
      </c>
      <c r="L135" s="528">
        <v>0</v>
      </c>
      <c r="M135" s="528">
        <v>0</v>
      </c>
      <c r="N135" s="528">
        <v>0</v>
      </c>
      <c r="O135" s="528">
        <v>3158</v>
      </c>
      <c r="P135" s="518" t="s">
        <v>587</v>
      </c>
      <c r="Q135" s="518" t="s">
        <v>589</v>
      </c>
    </row>
    <row r="136" spans="1:17" ht="14.25" x14ac:dyDescent="0.45">
      <c r="A136" s="527" t="s">
        <v>514</v>
      </c>
      <c r="B136" s="528">
        <v>714</v>
      </c>
      <c r="C136" s="528">
        <v>0</v>
      </c>
      <c r="D136" s="528">
        <v>0</v>
      </c>
      <c r="E136" s="528">
        <v>0</v>
      </c>
      <c r="F136" s="528">
        <v>714</v>
      </c>
      <c r="G136" s="518" t="s">
        <v>587</v>
      </c>
      <c r="H136" s="518" t="s">
        <v>590</v>
      </c>
      <c r="I136" s="389"/>
      <c r="J136" s="527" t="s">
        <v>514</v>
      </c>
      <c r="K136" s="528">
        <v>714</v>
      </c>
      <c r="L136" s="528">
        <v>0</v>
      </c>
      <c r="M136" s="528">
        <v>0</v>
      </c>
      <c r="N136" s="528">
        <v>0</v>
      </c>
      <c r="O136" s="528">
        <v>714</v>
      </c>
      <c r="P136" s="518" t="s">
        <v>587</v>
      </c>
      <c r="Q136" s="518" t="s">
        <v>590</v>
      </c>
    </row>
    <row r="137" spans="1:17" ht="14.25" x14ac:dyDescent="0.45">
      <c r="A137" s="527" t="s">
        <v>515</v>
      </c>
      <c r="B137" s="529">
        <v>547</v>
      </c>
      <c r="C137" s="529">
        <v>0</v>
      </c>
      <c r="D137" s="529">
        <v>0</v>
      </c>
      <c r="E137" s="529">
        <v>0</v>
      </c>
      <c r="F137" s="528">
        <v>547</v>
      </c>
      <c r="G137" s="518" t="s">
        <v>587</v>
      </c>
      <c r="H137" s="518" t="s">
        <v>591</v>
      </c>
      <c r="I137" s="389"/>
      <c r="J137" s="527" t="s">
        <v>515</v>
      </c>
      <c r="K137" s="529">
        <v>547</v>
      </c>
      <c r="L137" s="529">
        <v>0</v>
      </c>
      <c r="M137" s="529">
        <v>0</v>
      </c>
      <c r="N137" s="529">
        <v>0</v>
      </c>
      <c r="O137" s="528">
        <v>547</v>
      </c>
      <c r="P137" s="518" t="s">
        <v>587</v>
      </c>
      <c r="Q137" s="518" t="s">
        <v>591</v>
      </c>
    </row>
    <row r="138" spans="1:17" ht="14.25" x14ac:dyDescent="0.45">
      <c r="A138" s="527" t="s">
        <v>516</v>
      </c>
      <c r="B138" s="529">
        <v>2094</v>
      </c>
      <c r="C138" s="529">
        <v>0</v>
      </c>
      <c r="D138" s="529">
        <v>0</v>
      </c>
      <c r="E138" s="529">
        <v>0</v>
      </c>
      <c r="F138" s="528">
        <v>2094</v>
      </c>
      <c r="G138" s="518" t="s">
        <v>587</v>
      </c>
      <c r="H138" s="518" t="s">
        <v>592</v>
      </c>
      <c r="I138" s="389"/>
      <c r="J138" s="527" t="s">
        <v>516</v>
      </c>
      <c r="K138" s="529">
        <v>2094</v>
      </c>
      <c r="L138" s="529">
        <v>0</v>
      </c>
      <c r="M138" s="529">
        <v>0</v>
      </c>
      <c r="N138" s="529">
        <v>0</v>
      </c>
      <c r="O138" s="528">
        <v>2094</v>
      </c>
      <c r="P138" s="518" t="s">
        <v>587</v>
      </c>
      <c r="Q138" s="518" t="s">
        <v>592</v>
      </c>
    </row>
    <row r="139" spans="1:17" ht="14.25" x14ac:dyDescent="0.45">
      <c r="A139" s="527" t="s">
        <v>517</v>
      </c>
      <c r="B139" s="529">
        <v>0</v>
      </c>
      <c r="C139" s="529">
        <v>0</v>
      </c>
      <c r="D139" s="529">
        <v>0</v>
      </c>
      <c r="E139" s="529">
        <v>0</v>
      </c>
      <c r="F139" s="528">
        <v>0</v>
      </c>
      <c r="G139" s="518" t="s">
        <v>587</v>
      </c>
      <c r="H139" s="518" t="s">
        <v>593</v>
      </c>
      <c r="I139" s="389"/>
      <c r="J139" s="527" t="s">
        <v>517</v>
      </c>
      <c r="K139" s="529">
        <v>0</v>
      </c>
      <c r="L139" s="529">
        <v>0</v>
      </c>
      <c r="M139" s="529">
        <v>0</v>
      </c>
      <c r="N139" s="529">
        <v>0</v>
      </c>
      <c r="O139" s="528">
        <v>0</v>
      </c>
      <c r="P139" s="518" t="s">
        <v>587</v>
      </c>
      <c r="Q139" s="518" t="s">
        <v>593</v>
      </c>
    </row>
    <row r="140" spans="1:17" ht="14.25" x14ac:dyDescent="0.45">
      <c r="A140" s="527" t="s">
        <v>518</v>
      </c>
      <c r="B140" s="529">
        <v>0</v>
      </c>
      <c r="C140" s="529">
        <v>0</v>
      </c>
      <c r="D140" s="529">
        <v>0</v>
      </c>
      <c r="E140" s="529">
        <v>0</v>
      </c>
      <c r="F140" s="528">
        <v>0</v>
      </c>
      <c r="G140" s="518" t="s">
        <v>587</v>
      </c>
      <c r="H140" s="518" t="s">
        <v>594</v>
      </c>
      <c r="I140" s="389"/>
      <c r="J140" s="527" t="s">
        <v>518</v>
      </c>
      <c r="K140" s="529">
        <v>0</v>
      </c>
      <c r="L140" s="529">
        <v>0</v>
      </c>
      <c r="M140" s="529">
        <v>0</v>
      </c>
      <c r="N140" s="529">
        <v>0</v>
      </c>
      <c r="O140" s="528">
        <v>0</v>
      </c>
      <c r="P140" s="518" t="s">
        <v>587</v>
      </c>
      <c r="Q140" s="518" t="s">
        <v>594</v>
      </c>
    </row>
    <row r="141" spans="1:17" ht="14.25" x14ac:dyDescent="0.45">
      <c r="A141" s="527" t="s">
        <v>519</v>
      </c>
      <c r="B141" s="528">
        <v>0</v>
      </c>
      <c r="C141" s="528">
        <v>0</v>
      </c>
      <c r="D141" s="528">
        <v>0</v>
      </c>
      <c r="E141" s="528">
        <v>0</v>
      </c>
      <c r="F141" s="528">
        <v>0</v>
      </c>
      <c r="G141" s="518" t="s">
        <v>587</v>
      </c>
      <c r="H141" s="518" t="s">
        <v>595</v>
      </c>
      <c r="I141" s="389"/>
      <c r="J141" s="527" t="s">
        <v>519</v>
      </c>
      <c r="K141" s="528">
        <v>0</v>
      </c>
      <c r="L141" s="528">
        <v>0</v>
      </c>
      <c r="M141" s="528">
        <v>0</v>
      </c>
      <c r="N141" s="528">
        <v>0</v>
      </c>
      <c r="O141" s="528">
        <v>0</v>
      </c>
      <c r="P141" s="518" t="s">
        <v>587</v>
      </c>
      <c r="Q141" s="518" t="s">
        <v>595</v>
      </c>
    </row>
    <row r="142" spans="1:17" ht="14.25" x14ac:dyDescent="0.45">
      <c r="A142" s="527" t="s">
        <v>520</v>
      </c>
      <c r="B142" s="528">
        <v>0</v>
      </c>
      <c r="C142" s="528">
        <v>0</v>
      </c>
      <c r="D142" s="528">
        <v>0</v>
      </c>
      <c r="E142" s="528">
        <v>0</v>
      </c>
      <c r="F142" s="528">
        <v>0</v>
      </c>
      <c r="G142" s="518" t="s">
        <v>587</v>
      </c>
      <c r="H142" s="518" t="s">
        <v>596</v>
      </c>
      <c r="I142" s="389"/>
      <c r="J142" s="527" t="s">
        <v>520</v>
      </c>
      <c r="K142" s="528">
        <v>0</v>
      </c>
      <c r="L142" s="528">
        <v>0</v>
      </c>
      <c r="M142" s="528">
        <v>0</v>
      </c>
      <c r="N142" s="528">
        <v>0</v>
      </c>
      <c r="O142" s="528">
        <v>0</v>
      </c>
      <c r="P142" s="518" t="s">
        <v>587</v>
      </c>
      <c r="Q142" s="518" t="s">
        <v>596</v>
      </c>
    </row>
    <row r="143" spans="1:17" ht="14.25" x14ac:dyDescent="0.45">
      <c r="A143" s="527" t="s">
        <v>521</v>
      </c>
      <c r="B143" s="528">
        <v>0</v>
      </c>
      <c r="C143" s="528">
        <v>0</v>
      </c>
      <c r="D143" s="528">
        <v>0</v>
      </c>
      <c r="E143" s="528">
        <v>0</v>
      </c>
      <c r="F143" s="528">
        <v>0</v>
      </c>
      <c r="G143" s="518" t="s">
        <v>587</v>
      </c>
      <c r="H143" s="518" t="s">
        <v>597</v>
      </c>
      <c r="I143" s="389"/>
      <c r="J143" s="527" t="s">
        <v>521</v>
      </c>
      <c r="K143" s="528">
        <v>0</v>
      </c>
      <c r="L143" s="528">
        <v>0</v>
      </c>
      <c r="M143" s="528">
        <v>0</v>
      </c>
      <c r="N143" s="528">
        <v>0</v>
      </c>
      <c r="O143" s="528">
        <v>0</v>
      </c>
      <c r="P143" s="518" t="s">
        <v>587</v>
      </c>
      <c r="Q143" s="518" t="s">
        <v>597</v>
      </c>
    </row>
    <row r="144" spans="1:17" ht="14.65" thickBot="1" x14ac:dyDescent="0.5">
      <c r="A144" s="527" t="s">
        <v>522</v>
      </c>
      <c r="B144" s="528">
        <v>0</v>
      </c>
      <c r="C144" s="528">
        <v>0</v>
      </c>
      <c r="D144" s="528">
        <v>0</v>
      </c>
      <c r="E144" s="528">
        <v>0</v>
      </c>
      <c r="F144" s="528">
        <v>0</v>
      </c>
      <c r="G144" s="518" t="s">
        <v>587</v>
      </c>
      <c r="H144" s="518" t="s">
        <v>598</v>
      </c>
      <c r="I144" s="389"/>
      <c r="J144" s="527" t="s">
        <v>522</v>
      </c>
      <c r="K144" s="528">
        <v>0</v>
      </c>
      <c r="L144" s="528">
        <v>0</v>
      </c>
      <c r="M144" s="528">
        <v>0</v>
      </c>
      <c r="N144" s="528">
        <v>0</v>
      </c>
      <c r="O144" s="528">
        <v>0</v>
      </c>
      <c r="P144" s="518" t="s">
        <v>587</v>
      </c>
      <c r="Q144" s="518" t="s">
        <v>598</v>
      </c>
    </row>
    <row r="145" spans="1:17" ht="13.5" thickTop="1" x14ac:dyDescent="0.4">
      <c r="A145" s="530" t="s">
        <v>479</v>
      </c>
      <c r="B145" s="531">
        <v>7579</v>
      </c>
      <c r="C145" s="531">
        <v>0</v>
      </c>
      <c r="D145" s="531">
        <v>0</v>
      </c>
      <c r="E145" s="531">
        <v>0</v>
      </c>
      <c r="F145" s="531">
        <v>7579</v>
      </c>
      <c r="G145" s="519"/>
      <c r="H145" s="519"/>
      <c r="I145" s="389"/>
      <c r="J145" s="530" t="s">
        <v>479</v>
      </c>
      <c r="K145" s="531">
        <v>7579</v>
      </c>
      <c r="L145" s="531">
        <v>0</v>
      </c>
      <c r="M145" s="531">
        <v>0</v>
      </c>
      <c r="N145" s="531">
        <v>0</v>
      </c>
      <c r="O145" s="531">
        <v>7579</v>
      </c>
      <c r="P145" s="519"/>
      <c r="Q145" s="519"/>
    </row>
    <row r="146" spans="1:17" ht="12.75" x14ac:dyDescent="0.35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389"/>
    </row>
    <row r="147" spans="1:17" ht="12.75" x14ac:dyDescent="0.35">
      <c r="A147" s="389"/>
      <c r="B147" s="389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389"/>
      <c r="Q147" s="389"/>
    </row>
    <row r="148" spans="1:17" ht="14.65" customHeight="1" x14ac:dyDescent="0.45">
      <c r="A148" s="747" t="s">
        <v>495</v>
      </c>
      <c r="B148" s="747"/>
      <c r="C148" s="747"/>
      <c r="D148" s="747"/>
      <c r="E148" s="747"/>
      <c r="F148" s="747"/>
      <c r="G148" s="747"/>
      <c r="H148" s="747"/>
      <c r="I148" s="389"/>
      <c r="J148" s="747" t="s">
        <v>495</v>
      </c>
      <c r="K148" s="747"/>
      <c r="L148" s="747"/>
      <c r="M148" s="747"/>
      <c r="N148" s="747"/>
      <c r="O148" s="747"/>
      <c r="P148" s="747"/>
      <c r="Q148" s="747"/>
    </row>
    <row r="149" spans="1:17" ht="14.65" thickBot="1" x14ac:dyDescent="0.5">
      <c r="A149" s="512" t="s">
        <v>474</v>
      </c>
      <c r="B149" s="513" t="s">
        <v>475</v>
      </c>
      <c r="C149" s="513" t="s">
        <v>476</v>
      </c>
      <c r="D149" s="513" t="s">
        <v>477</v>
      </c>
      <c r="E149" s="513" t="s">
        <v>478</v>
      </c>
      <c r="F149" s="513" t="s">
        <v>479</v>
      </c>
      <c r="G149" s="513" t="s">
        <v>480</v>
      </c>
      <c r="H149" s="513" t="s">
        <v>481</v>
      </c>
      <c r="I149" s="389"/>
      <c r="J149" s="512" t="s">
        <v>474</v>
      </c>
      <c r="K149" s="513" t="s">
        <v>475</v>
      </c>
      <c r="L149" s="513" t="s">
        <v>476</v>
      </c>
      <c r="M149" s="513" t="s">
        <v>477</v>
      </c>
      <c r="N149" s="513" t="s">
        <v>478</v>
      </c>
      <c r="O149" s="513" t="s">
        <v>479</v>
      </c>
      <c r="P149" s="513" t="s">
        <v>480</v>
      </c>
      <c r="Q149" s="513" t="s">
        <v>481</v>
      </c>
    </row>
    <row r="150" spans="1:17" ht="14.65" thickTop="1" x14ac:dyDescent="0.45">
      <c r="A150" s="527" t="s">
        <v>512</v>
      </c>
      <c r="B150" s="528">
        <v>13159</v>
      </c>
      <c r="C150" s="528">
        <v>0</v>
      </c>
      <c r="D150" s="528">
        <v>0</v>
      </c>
      <c r="E150" s="528">
        <v>0</v>
      </c>
      <c r="F150" s="528">
        <v>13159</v>
      </c>
      <c r="G150" s="518" t="s">
        <v>587</v>
      </c>
      <c r="H150" s="518" t="s">
        <v>588</v>
      </c>
      <c r="I150" s="389"/>
      <c r="J150" s="527" t="s">
        <v>512</v>
      </c>
      <c r="K150" s="528">
        <v>13159</v>
      </c>
      <c r="L150" s="528">
        <v>0</v>
      </c>
      <c r="M150" s="528">
        <v>0</v>
      </c>
      <c r="N150" s="528">
        <v>0</v>
      </c>
      <c r="O150" s="528">
        <v>13159</v>
      </c>
      <c r="P150" s="518" t="s">
        <v>587</v>
      </c>
      <c r="Q150" s="518" t="s">
        <v>588</v>
      </c>
    </row>
    <row r="151" spans="1:17" ht="14.25" x14ac:dyDescent="0.45">
      <c r="A151" s="527" t="s">
        <v>513</v>
      </c>
      <c r="B151" s="528">
        <v>14381</v>
      </c>
      <c r="C151" s="528">
        <v>0</v>
      </c>
      <c r="D151" s="528">
        <v>0</v>
      </c>
      <c r="E151" s="528">
        <v>0</v>
      </c>
      <c r="F151" s="528">
        <v>14381</v>
      </c>
      <c r="G151" s="518" t="s">
        <v>587</v>
      </c>
      <c r="H151" s="518" t="s">
        <v>589</v>
      </c>
      <c r="I151" s="389"/>
      <c r="J151" s="527" t="s">
        <v>513</v>
      </c>
      <c r="K151" s="528">
        <v>14381</v>
      </c>
      <c r="L151" s="528">
        <v>0</v>
      </c>
      <c r="M151" s="528">
        <v>0</v>
      </c>
      <c r="N151" s="528">
        <v>0</v>
      </c>
      <c r="O151" s="528">
        <v>14381</v>
      </c>
      <c r="P151" s="518" t="s">
        <v>587</v>
      </c>
      <c r="Q151" s="518" t="s">
        <v>589</v>
      </c>
    </row>
    <row r="152" spans="1:17" ht="14.25" x14ac:dyDescent="0.45">
      <c r="A152" s="527" t="s">
        <v>514</v>
      </c>
      <c r="B152" s="528">
        <v>0</v>
      </c>
      <c r="C152" s="528">
        <v>0</v>
      </c>
      <c r="D152" s="528">
        <v>0</v>
      </c>
      <c r="E152" s="528">
        <v>0</v>
      </c>
      <c r="F152" s="528">
        <v>0</v>
      </c>
      <c r="G152" s="518" t="s">
        <v>587</v>
      </c>
      <c r="H152" s="518" t="s">
        <v>590</v>
      </c>
      <c r="I152" s="389"/>
      <c r="J152" s="527" t="s">
        <v>514</v>
      </c>
      <c r="K152" s="528">
        <v>0</v>
      </c>
      <c r="L152" s="528">
        <v>0</v>
      </c>
      <c r="M152" s="528">
        <v>0</v>
      </c>
      <c r="N152" s="528">
        <v>0</v>
      </c>
      <c r="O152" s="528">
        <v>0</v>
      </c>
      <c r="P152" s="518" t="s">
        <v>587</v>
      </c>
      <c r="Q152" s="518" t="s">
        <v>590</v>
      </c>
    </row>
    <row r="153" spans="1:17" ht="14.25" x14ac:dyDescent="0.45">
      <c r="A153" s="527" t="s">
        <v>515</v>
      </c>
      <c r="B153" s="528">
        <v>0</v>
      </c>
      <c r="C153" s="528">
        <v>0</v>
      </c>
      <c r="D153" s="528">
        <v>0</v>
      </c>
      <c r="E153" s="528">
        <v>0</v>
      </c>
      <c r="F153" s="528">
        <v>0</v>
      </c>
      <c r="G153" s="518" t="s">
        <v>587</v>
      </c>
      <c r="H153" s="518" t="s">
        <v>591</v>
      </c>
      <c r="I153" s="389"/>
      <c r="J153" s="527" t="s">
        <v>515</v>
      </c>
      <c r="K153" s="528">
        <v>0</v>
      </c>
      <c r="L153" s="528">
        <v>0</v>
      </c>
      <c r="M153" s="528">
        <v>0</v>
      </c>
      <c r="N153" s="528">
        <v>0</v>
      </c>
      <c r="O153" s="528">
        <v>0</v>
      </c>
      <c r="P153" s="518" t="s">
        <v>587</v>
      </c>
      <c r="Q153" s="518" t="s">
        <v>591</v>
      </c>
    </row>
    <row r="154" spans="1:17" ht="14.25" x14ac:dyDescent="0.45">
      <c r="A154" s="527" t="s">
        <v>516</v>
      </c>
      <c r="B154" s="528">
        <v>0</v>
      </c>
      <c r="C154" s="528">
        <v>0</v>
      </c>
      <c r="D154" s="528">
        <v>0</v>
      </c>
      <c r="E154" s="528">
        <v>0</v>
      </c>
      <c r="F154" s="528">
        <v>0</v>
      </c>
      <c r="G154" s="518" t="s">
        <v>587</v>
      </c>
      <c r="H154" s="518" t="s">
        <v>592</v>
      </c>
      <c r="I154" s="389"/>
      <c r="J154" s="527" t="s">
        <v>516</v>
      </c>
      <c r="K154" s="528">
        <v>0</v>
      </c>
      <c r="L154" s="528">
        <v>0</v>
      </c>
      <c r="M154" s="528">
        <v>0</v>
      </c>
      <c r="N154" s="528">
        <v>0</v>
      </c>
      <c r="O154" s="528">
        <v>0</v>
      </c>
      <c r="P154" s="518" t="s">
        <v>587</v>
      </c>
      <c r="Q154" s="518" t="s">
        <v>592</v>
      </c>
    </row>
    <row r="155" spans="1:17" ht="14.25" x14ac:dyDescent="0.45">
      <c r="A155" s="527" t="s">
        <v>517</v>
      </c>
      <c r="B155" s="528">
        <v>0</v>
      </c>
      <c r="C155" s="528">
        <v>0</v>
      </c>
      <c r="D155" s="528">
        <v>0</v>
      </c>
      <c r="E155" s="528">
        <v>0</v>
      </c>
      <c r="F155" s="528">
        <v>0</v>
      </c>
      <c r="G155" s="518" t="s">
        <v>587</v>
      </c>
      <c r="H155" s="518" t="s">
        <v>593</v>
      </c>
      <c r="I155" s="389"/>
      <c r="J155" s="527" t="s">
        <v>517</v>
      </c>
      <c r="K155" s="528">
        <v>0</v>
      </c>
      <c r="L155" s="528">
        <v>0</v>
      </c>
      <c r="M155" s="528">
        <v>0</v>
      </c>
      <c r="N155" s="528">
        <v>0</v>
      </c>
      <c r="O155" s="528">
        <v>0</v>
      </c>
      <c r="P155" s="518" t="s">
        <v>587</v>
      </c>
      <c r="Q155" s="518" t="s">
        <v>593</v>
      </c>
    </row>
    <row r="156" spans="1:17" ht="14.25" x14ac:dyDescent="0.45">
      <c r="A156" s="527" t="s">
        <v>518</v>
      </c>
      <c r="B156" s="528">
        <v>0</v>
      </c>
      <c r="C156" s="528">
        <v>0</v>
      </c>
      <c r="D156" s="528">
        <v>0</v>
      </c>
      <c r="E156" s="528">
        <v>0</v>
      </c>
      <c r="F156" s="528">
        <v>0</v>
      </c>
      <c r="G156" s="518" t="s">
        <v>587</v>
      </c>
      <c r="H156" s="518" t="s">
        <v>594</v>
      </c>
      <c r="I156" s="389"/>
      <c r="J156" s="527" t="s">
        <v>518</v>
      </c>
      <c r="K156" s="528">
        <v>0</v>
      </c>
      <c r="L156" s="528">
        <v>0</v>
      </c>
      <c r="M156" s="528">
        <v>0</v>
      </c>
      <c r="N156" s="528">
        <v>0</v>
      </c>
      <c r="O156" s="528">
        <v>0</v>
      </c>
      <c r="P156" s="518" t="s">
        <v>587</v>
      </c>
      <c r="Q156" s="518" t="s">
        <v>594</v>
      </c>
    </row>
    <row r="157" spans="1:17" ht="14.25" x14ac:dyDescent="0.45">
      <c r="A157" s="527" t="s">
        <v>519</v>
      </c>
      <c r="B157" s="528">
        <v>0</v>
      </c>
      <c r="C157" s="528">
        <v>0</v>
      </c>
      <c r="D157" s="528">
        <v>0</v>
      </c>
      <c r="E157" s="528">
        <v>0</v>
      </c>
      <c r="F157" s="528">
        <v>0</v>
      </c>
      <c r="G157" s="518" t="s">
        <v>587</v>
      </c>
      <c r="H157" s="518" t="s">
        <v>595</v>
      </c>
      <c r="I157" s="389"/>
      <c r="J157" s="527" t="s">
        <v>519</v>
      </c>
      <c r="K157" s="528">
        <v>0</v>
      </c>
      <c r="L157" s="528">
        <v>0</v>
      </c>
      <c r="M157" s="528">
        <v>0</v>
      </c>
      <c r="N157" s="528">
        <v>0</v>
      </c>
      <c r="O157" s="528">
        <v>0</v>
      </c>
      <c r="P157" s="518" t="s">
        <v>587</v>
      </c>
      <c r="Q157" s="518" t="s">
        <v>595</v>
      </c>
    </row>
    <row r="158" spans="1:17" ht="14.25" x14ac:dyDescent="0.45">
      <c r="A158" s="527" t="s">
        <v>520</v>
      </c>
      <c r="B158" s="528">
        <v>0</v>
      </c>
      <c r="C158" s="528">
        <v>0</v>
      </c>
      <c r="D158" s="528">
        <v>0</v>
      </c>
      <c r="E158" s="528">
        <v>0</v>
      </c>
      <c r="F158" s="528">
        <v>0</v>
      </c>
      <c r="G158" s="518" t="s">
        <v>587</v>
      </c>
      <c r="H158" s="518" t="s">
        <v>596</v>
      </c>
      <c r="I158" s="389"/>
      <c r="J158" s="527" t="s">
        <v>520</v>
      </c>
      <c r="K158" s="528">
        <v>0</v>
      </c>
      <c r="L158" s="528">
        <v>0</v>
      </c>
      <c r="M158" s="528">
        <v>0</v>
      </c>
      <c r="N158" s="528">
        <v>0</v>
      </c>
      <c r="O158" s="528">
        <v>0</v>
      </c>
      <c r="P158" s="518" t="s">
        <v>587</v>
      </c>
      <c r="Q158" s="518" t="s">
        <v>596</v>
      </c>
    </row>
    <row r="159" spans="1:17" ht="14.25" x14ac:dyDescent="0.45">
      <c r="A159" s="527" t="s">
        <v>521</v>
      </c>
      <c r="B159" s="528">
        <v>0</v>
      </c>
      <c r="C159" s="528">
        <v>0</v>
      </c>
      <c r="D159" s="528">
        <v>0</v>
      </c>
      <c r="E159" s="528">
        <v>0</v>
      </c>
      <c r="F159" s="528">
        <v>0</v>
      </c>
      <c r="G159" s="518" t="s">
        <v>587</v>
      </c>
      <c r="H159" s="518" t="s">
        <v>597</v>
      </c>
      <c r="I159" s="389"/>
      <c r="J159" s="527" t="s">
        <v>521</v>
      </c>
      <c r="K159" s="528">
        <v>0</v>
      </c>
      <c r="L159" s="528">
        <v>0</v>
      </c>
      <c r="M159" s="528">
        <v>0</v>
      </c>
      <c r="N159" s="528">
        <v>0</v>
      </c>
      <c r="O159" s="528">
        <v>0</v>
      </c>
      <c r="P159" s="518" t="s">
        <v>587</v>
      </c>
      <c r="Q159" s="518" t="s">
        <v>597</v>
      </c>
    </row>
    <row r="160" spans="1:17" ht="14.65" thickBot="1" x14ac:dyDescent="0.5">
      <c r="A160" s="527" t="s">
        <v>522</v>
      </c>
      <c r="B160" s="528">
        <v>0</v>
      </c>
      <c r="C160" s="528">
        <v>0</v>
      </c>
      <c r="D160" s="528">
        <v>0</v>
      </c>
      <c r="E160" s="528">
        <v>0</v>
      </c>
      <c r="F160" s="528">
        <v>0</v>
      </c>
      <c r="G160" s="518" t="s">
        <v>587</v>
      </c>
      <c r="H160" s="518" t="s">
        <v>598</v>
      </c>
      <c r="I160" s="389"/>
      <c r="J160" s="527" t="s">
        <v>522</v>
      </c>
      <c r="K160" s="528">
        <v>0</v>
      </c>
      <c r="L160" s="528">
        <v>0</v>
      </c>
      <c r="M160" s="528">
        <v>0</v>
      </c>
      <c r="N160" s="528">
        <v>0</v>
      </c>
      <c r="O160" s="528">
        <v>0</v>
      </c>
      <c r="P160" s="518" t="s">
        <v>587</v>
      </c>
      <c r="Q160" s="518" t="s">
        <v>598</v>
      </c>
    </row>
    <row r="161" spans="1:17" ht="13.5" thickTop="1" x14ac:dyDescent="0.4">
      <c r="A161" s="530" t="s">
        <v>479</v>
      </c>
      <c r="B161" s="531">
        <v>27540</v>
      </c>
      <c r="C161" s="531">
        <v>0</v>
      </c>
      <c r="D161" s="531">
        <v>0</v>
      </c>
      <c r="E161" s="531">
        <v>0</v>
      </c>
      <c r="F161" s="531">
        <v>27540</v>
      </c>
      <c r="G161" s="519"/>
      <c r="H161" s="519"/>
      <c r="I161" s="389"/>
      <c r="J161" s="530" t="s">
        <v>479</v>
      </c>
      <c r="K161" s="531">
        <v>27540</v>
      </c>
      <c r="L161" s="531">
        <v>0</v>
      </c>
      <c r="M161" s="531">
        <v>0</v>
      </c>
      <c r="N161" s="531">
        <v>0</v>
      </c>
      <c r="O161" s="531">
        <v>27540</v>
      </c>
      <c r="P161" s="519"/>
      <c r="Q161" s="519"/>
    </row>
    <row r="162" spans="1:17" ht="12.75" x14ac:dyDescent="0.35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  <c r="Q162" s="389"/>
    </row>
    <row r="163" spans="1:17" ht="12.75" x14ac:dyDescent="0.35">
      <c r="A163" s="389"/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389"/>
    </row>
    <row r="164" spans="1:17" ht="14.65" customHeight="1" x14ac:dyDescent="0.45">
      <c r="A164" s="747" t="s">
        <v>496</v>
      </c>
      <c r="B164" s="747"/>
      <c r="C164" s="747"/>
      <c r="D164" s="747"/>
      <c r="E164" s="747"/>
      <c r="F164" s="747"/>
      <c r="G164" s="747"/>
      <c r="H164" s="747"/>
      <c r="I164" s="389"/>
      <c r="J164" s="747" t="s">
        <v>496</v>
      </c>
      <c r="K164" s="747"/>
      <c r="L164" s="747"/>
      <c r="M164" s="747"/>
      <c r="N164" s="747"/>
      <c r="O164" s="747"/>
      <c r="P164" s="747"/>
      <c r="Q164" s="747"/>
    </row>
    <row r="165" spans="1:17" ht="14.65" thickBot="1" x14ac:dyDescent="0.5">
      <c r="A165" s="512" t="s">
        <v>474</v>
      </c>
      <c r="B165" s="513" t="s">
        <v>475</v>
      </c>
      <c r="C165" s="513" t="s">
        <v>476</v>
      </c>
      <c r="D165" s="513" t="s">
        <v>477</v>
      </c>
      <c r="E165" s="513" t="s">
        <v>478</v>
      </c>
      <c r="F165" s="513" t="s">
        <v>479</v>
      </c>
      <c r="G165" s="513" t="s">
        <v>480</v>
      </c>
      <c r="H165" s="513" t="s">
        <v>481</v>
      </c>
      <c r="I165" s="389"/>
      <c r="J165" s="512" t="s">
        <v>474</v>
      </c>
      <c r="K165" s="513" t="s">
        <v>475</v>
      </c>
      <c r="L165" s="513" t="s">
        <v>476</v>
      </c>
      <c r="M165" s="513" t="s">
        <v>477</v>
      </c>
      <c r="N165" s="513" t="s">
        <v>478</v>
      </c>
      <c r="O165" s="513" t="s">
        <v>479</v>
      </c>
      <c r="P165" s="513" t="s">
        <v>480</v>
      </c>
      <c r="Q165" s="513" t="s">
        <v>481</v>
      </c>
    </row>
    <row r="166" spans="1:17" ht="14.65" thickTop="1" x14ac:dyDescent="0.45">
      <c r="A166" s="527" t="s">
        <v>512</v>
      </c>
      <c r="B166" s="528">
        <v>61900</v>
      </c>
      <c r="C166" s="528">
        <v>0</v>
      </c>
      <c r="D166" s="528">
        <v>0</v>
      </c>
      <c r="E166" s="528">
        <v>0</v>
      </c>
      <c r="F166" s="528">
        <v>61900</v>
      </c>
      <c r="G166" s="518" t="s">
        <v>587</v>
      </c>
      <c r="H166" s="518" t="s">
        <v>588</v>
      </c>
      <c r="I166" s="389"/>
      <c r="J166" s="527" t="s">
        <v>512</v>
      </c>
      <c r="K166" s="528">
        <v>61900</v>
      </c>
      <c r="L166" s="528">
        <v>0</v>
      </c>
      <c r="M166" s="528">
        <v>0</v>
      </c>
      <c r="N166" s="528">
        <v>0</v>
      </c>
      <c r="O166" s="528">
        <v>61900</v>
      </c>
      <c r="P166" s="518" t="s">
        <v>587</v>
      </c>
      <c r="Q166" s="518" t="s">
        <v>588</v>
      </c>
    </row>
    <row r="167" spans="1:17" ht="14.25" x14ac:dyDescent="0.45">
      <c r="A167" s="527" t="s">
        <v>513</v>
      </c>
      <c r="B167" s="528">
        <v>63000</v>
      </c>
      <c r="C167" s="528">
        <v>0</v>
      </c>
      <c r="D167" s="528">
        <v>0</v>
      </c>
      <c r="E167" s="528">
        <v>0</v>
      </c>
      <c r="F167" s="528">
        <v>63000</v>
      </c>
      <c r="G167" s="518" t="s">
        <v>587</v>
      </c>
      <c r="H167" s="518" t="s">
        <v>589</v>
      </c>
      <c r="I167" s="389"/>
      <c r="J167" s="527" t="s">
        <v>513</v>
      </c>
      <c r="K167" s="528">
        <v>63000</v>
      </c>
      <c r="L167" s="528">
        <v>0</v>
      </c>
      <c r="M167" s="528">
        <v>0</v>
      </c>
      <c r="N167" s="528">
        <v>0</v>
      </c>
      <c r="O167" s="528">
        <v>63000</v>
      </c>
      <c r="P167" s="518" t="s">
        <v>587</v>
      </c>
      <c r="Q167" s="518" t="s">
        <v>589</v>
      </c>
    </row>
    <row r="168" spans="1:17" ht="14.25" x14ac:dyDescent="0.45">
      <c r="A168" s="527" t="s">
        <v>514</v>
      </c>
      <c r="B168" s="528">
        <v>73560</v>
      </c>
      <c r="C168" s="528">
        <v>0</v>
      </c>
      <c r="D168" s="528">
        <v>0</v>
      </c>
      <c r="E168" s="528">
        <v>0</v>
      </c>
      <c r="F168" s="528">
        <v>73560</v>
      </c>
      <c r="G168" s="518" t="s">
        <v>587</v>
      </c>
      <c r="H168" s="518" t="s">
        <v>590</v>
      </c>
      <c r="I168" s="389"/>
      <c r="J168" s="527" t="s">
        <v>514</v>
      </c>
      <c r="K168" s="528">
        <v>73560</v>
      </c>
      <c r="L168" s="528">
        <v>0</v>
      </c>
      <c r="M168" s="528">
        <v>0</v>
      </c>
      <c r="N168" s="528">
        <v>0</v>
      </c>
      <c r="O168" s="528">
        <v>73560</v>
      </c>
      <c r="P168" s="518" t="s">
        <v>587</v>
      </c>
      <c r="Q168" s="518" t="s">
        <v>590</v>
      </c>
    </row>
    <row r="169" spans="1:17" ht="14.25" x14ac:dyDescent="0.45">
      <c r="A169" s="527" t="s">
        <v>515</v>
      </c>
      <c r="B169" s="528">
        <v>46411</v>
      </c>
      <c r="C169" s="528">
        <v>0</v>
      </c>
      <c r="D169" s="528">
        <v>0</v>
      </c>
      <c r="E169" s="528">
        <v>0</v>
      </c>
      <c r="F169" s="528">
        <v>46411</v>
      </c>
      <c r="G169" s="518" t="s">
        <v>587</v>
      </c>
      <c r="H169" s="518" t="s">
        <v>591</v>
      </c>
      <c r="I169" s="389"/>
      <c r="J169" s="527" t="s">
        <v>515</v>
      </c>
      <c r="K169" s="528">
        <v>46411</v>
      </c>
      <c r="L169" s="528">
        <v>0</v>
      </c>
      <c r="M169" s="528">
        <v>0</v>
      </c>
      <c r="N169" s="528">
        <v>0</v>
      </c>
      <c r="O169" s="528">
        <v>46411</v>
      </c>
      <c r="P169" s="518" t="s">
        <v>587</v>
      </c>
      <c r="Q169" s="518" t="s">
        <v>591</v>
      </c>
    </row>
    <row r="170" spans="1:17" ht="14.25" x14ac:dyDescent="0.45">
      <c r="A170" s="527" t="s">
        <v>516</v>
      </c>
      <c r="B170" s="528">
        <v>280757</v>
      </c>
      <c r="C170" s="528">
        <v>0</v>
      </c>
      <c r="D170" s="528">
        <v>0</v>
      </c>
      <c r="E170" s="528">
        <v>0</v>
      </c>
      <c r="F170" s="528">
        <v>280757</v>
      </c>
      <c r="G170" s="518" t="s">
        <v>587</v>
      </c>
      <c r="H170" s="518" t="s">
        <v>592</v>
      </c>
      <c r="I170" s="389"/>
      <c r="J170" s="527" t="s">
        <v>516</v>
      </c>
      <c r="K170" s="528">
        <v>280757</v>
      </c>
      <c r="L170" s="528">
        <v>0</v>
      </c>
      <c r="M170" s="528">
        <v>0</v>
      </c>
      <c r="N170" s="528">
        <v>0</v>
      </c>
      <c r="O170" s="528">
        <v>280757</v>
      </c>
      <c r="P170" s="518" t="s">
        <v>587</v>
      </c>
      <c r="Q170" s="518" t="s">
        <v>592</v>
      </c>
    </row>
    <row r="171" spans="1:17" ht="14.25" x14ac:dyDescent="0.45">
      <c r="A171" s="527" t="s">
        <v>517</v>
      </c>
      <c r="B171" s="528">
        <v>0</v>
      </c>
      <c r="C171" s="528">
        <v>0</v>
      </c>
      <c r="D171" s="528">
        <v>0</v>
      </c>
      <c r="E171" s="528">
        <v>0</v>
      </c>
      <c r="F171" s="528">
        <v>0</v>
      </c>
      <c r="G171" s="518" t="s">
        <v>587</v>
      </c>
      <c r="H171" s="518" t="s">
        <v>593</v>
      </c>
      <c r="I171" s="389"/>
      <c r="J171" s="527" t="s">
        <v>517</v>
      </c>
      <c r="K171" s="528">
        <v>0</v>
      </c>
      <c r="L171" s="528">
        <v>0</v>
      </c>
      <c r="M171" s="528">
        <v>0</v>
      </c>
      <c r="N171" s="528">
        <v>0</v>
      </c>
      <c r="O171" s="528">
        <v>0</v>
      </c>
      <c r="P171" s="518" t="s">
        <v>587</v>
      </c>
      <c r="Q171" s="518" t="s">
        <v>593</v>
      </c>
    </row>
    <row r="172" spans="1:17" ht="14.25" x14ac:dyDescent="0.45">
      <c r="A172" s="527" t="s">
        <v>518</v>
      </c>
      <c r="B172" s="528">
        <v>0</v>
      </c>
      <c r="C172" s="528">
        <v>0</v>
      </c>
      <c r="D172" s="528">
        <v>0</v>
      </c>
      <c r="E172" s="528">
        <v>0</v>
      </c>
      <c r="F172" s="528">
        <v>0</v>
      </c>
      <c r="G172" s="518" t="s">
        <v>587</v>
      </c>
      <c r="H172" s="518" t="s">
        <v>594</v>
      </c>
      <c r="I172" s="389"/>
      <c r="J172" s="527" t="s">
        <v>518</v>
      </c>
      <c r="K172" s="528">
        <v>0</v>
      </c>
      <c r="L172" s="528">
        <v>0</v>
      </c>
      <c r="M172" s="528">
        <v>0</v>
      </c>
      <c r="N172" s="528">
        <v>0</v>
      </c>
      <c r="O172" s="528">
        <v>0</v>
      </c>
      <c r="P172" s="518" t="s">
        <v>587</v>
      </c>
      <c r="Q172" s="518" t="s">
        <v>594</v>
      </c>
    </row>
    <row r="173" spans="1:17" ht="14.25" x14ac:dyDescent="0.45">
      <c r="A173" s="527" t="s">
        <v>519</v>
      </c>
      <c r="B173" s="528">
        <v>0</v>
      </c>
      <c r="C173" s="528">
        <v>0</v>
      </c>
      <c r="D173" s="528">
        <v>0</v>
      </c>
      <c r="E173" s="528">
        <v>0</v>
      </c>
      <c r="F173" s="528">
        <v>0</v>
      </c>
      <c r="G173" s="518" t="s">
        <v>587</v>
      </c>
      <c r="H173" s="518" t="s">
        <v>595</v>
      </c>
      <c r="I173" s="389"/>
      <c r="J173" s="527" t="s">
        <v>519</v>
      </c>
      <c r="K173" s="528">
        <v>0</v>
      </c>
      <c r="L173" s="528">
        <v>0</v>
      </c>
      <c r="M173" s="528">
        <v>0</v>
      </c>
      <c r="N173" s="528">
        <v>0</v>
      </c>
      <c r="O173" s="528">
        <v>0</v>
      </c>
      <c r="P173" s="518" t="s">
        <v>587</v>
      </c>
      <c r="Q173" s="518" t="s">
        <v>595</v>
      </c>
    </row>
    <row r="174" spans="1:17" ht="14.25" x14ac:dyDescent="0.45">
      <c r="A174" s="527" t="s">
        <v>520</v>
      </c>
      <c r="B174" s="528">
        <v>0</v>
      </c>
      <c r="C174" s="528">
        <v>0</v>
      </c>
      <c r="D174" s="528">
        <v>0</v>
      </c>
      <c r="E174" s="528">
        <v>0</v>
      </c>
      <c r="F174" s="528">
        <v>0</v>
      </c>
      <c r="G174" s="518" t="s">
        <v>587</v>
      </c>
      <c r="H174" s="518" t="s">
        <v>596</v>
      </c>
      <c r="I174" s="389"/>
      <c r="J174" s="527" t="s">
        <v>520</v>
      </c>
      <c r="K174" s="528">
        <v>0</v>
      </c>
      <c r="L174" s="528">
        <v>0</v>
      </c>
      <c r="M174" s="528">
        <v>0</v>
      </c>
      <c r="N174" s="528">
        <v>0</v>
      </c>
      <c r="O174" s="528">
        <v>0</v>
      </c>
      <c r="P174" s="518" t="s">
        <v>587</v>
      </c>
      <c r="Q174" s="518" t="s">
        <v>596</v>
      </c>
    </row>
    <row r="175" spans="1:17" ht="14.25" x14ac:dyDescent="0.45">
      <c r="A175" s="527" t="s">
        <v>521</v>
      </c>
      <c r="B175" s="528">
        <v>0</v>
      </c>
      <c r="C175" s="528">
        <v>0</v>
      </c>
      <c r="D175" s="528">
        <v>0</v>
      </c>
      <c r="E175" s="528">
        <v>0</v>
      </c>
      <c r="F175" s="528">
        <v>0</v>
      </c>
      <c r="G175" s="518" t="s">
        <v>587</v>
      </c>
      <c r="H175" s="518" t="s">
        <v>597</v>
      </c>
      <c r="I175" s="389"/>
      <c r="J175" s="527" t="s">
        <v>521</v>
      </c>
      <c r="K175" s="528">
        <v>0</v>
      </c>
      <c r="L175" s="528">
        <v>0</v>
      </c>
      <c r="M175" s="528">
        <v>0</v>
      </c>
      <c r="N175" s="528">
        <v>0</v>
      </c>
      <c r="O175" s="528">
        <v>0</v>
      </c>
      <c r="P175" s="518" t="s">
        <v>587</v>
      </c>
      <c r="Q175" s="518" t="s">
        <v>597</v>
      </c>
    </row>
    <row r="176" spans="1:17" ht="14.65" thickBot="1" x14ac:dyDescent="0.5">
      <c r="A176" s="527" t="s">
        <v>522</v>
      </c>
      <c r="B176" s="528">
        <v>0</v>
      </c>
      <c r="C176" s="528">
        <v>0</v>
      </c>
      <c r="D176" s="528">
        <v>0</v>
      </c>
      <c r="E176" s="528">
        <v>0</v>
      </c>
      <c r="F176" s="528">
        <v>0</v>
      </c>
      <c r="G176" s="518" t="s">
        <v>587</v>
      </c>
      <c r="H176" s="518" t="s">
        <v>598</v>
      </c>
      <c r="I176" s="389"/>
      <c r="J176" s="527" t="s">
        <v>522</v>
      </c>
      <c r="K176" s="528">
        <v>0</v>
      </c>
      <c r="L176" s="528">
        <v>0</v>
      </c>
      <c r="M176" s="528">
        <v>0</v>
      </c>
      <c r="N176" s="528">
        <v>0</v>
      </c>
      <c r="O176" s="528">
        <v>0</v>
      </c>
      <c r="P176" s="518" t="s">
        <v>587</v>
      </c>
      <c r="Q176" s="518" t="s">
        <v>598</v>
      </c>
    </row>
    <row r="177" spans="1:17" ht="13.5" thickTop="1" x14ac:dyDescent="0.4">
      <c r="A177" s="535" t="s">
        <v>479</v>
      </c>
      <c r="B177" s="534">
        <v>525628</v>
      </c>
      <c r="C177" s="534">
        <v>0</v>
      </c>
      <c r="D177" s="534">
        <v>0</v>
      </c>
      <c r="E177" s="534">
        <v>0</v>
      </c>
      <c r="F177" s="534">
        <v>525628</v>
      </c>
      <c r="G177" s="520"/>
      <c r="H177" s="520"/>
      <c r="I177" s="521"/>
      <c r="J177" s="535" t="s">
        <v>479</v>
      </c>
      <c r="K177" s="534">
        <v>525628</v>
      </c>
      <c r="L177" s="534">
        <v>0</v>
      </c>
      <c r="M177" s="534">
        <v>0</v>
      </c>
      <c r="N177" s="534">
        <v>0</v>
      </c>
      <c r="O177" s="534">
        <v>525628</v>
      </c>
      <c r="P177" s="520"/>
      <c r="Q177" s="520"/>
    </row>
    <row r="178" spans="1:17" ht="12.75" x14ac:dyDescent="0.35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</row>
    <row r="179" spans="1:17" ht="12.75" x14ac:dyDescent="0.35">
      <c r="A179" s="389"/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</row>
    <row r="180" spans="1:17" ht="14.65" customHeight="1" x14ac:dyDescent="0.45">
      <c r="A180" s="747" t="s">
        <v>497</v>
      </c>
      <c r="B180" s="747"/>
      <c r="C180" s="747"/>
      <c r="D180" s="747"/>
      <c r="E180" s="747"/>
      <c r="F180" s="747"/>
      <c r="G180" s="747"/>
      <c r="H180" s="747"/>
      <c r="I180" s="389"/>
      <c r="J180" s="747" t="s">
        <v>497</v>
      </c>
      <c r="K180" s="747"/>
      <c r="L180" s="747"/>
      <c r="M180" s="747"/>
      <c r="N180" s="747"/>
      <c r="O180" s="747"/>
      <c r="P180" s="747"/>
      <c r="Q180" s="747"/>
    </row>
    <row r="181" spans="1:17" ht="14.65" thickBot="1" x14ac:dyDescent="0.5">
      <c r="A181" s="512" t="s">
        <v>474</v>
      </c>
      <c r="B181" s="513" t="s">
        <v>475</v>
      </c>
      <c r="C181" s="513" t="s">
        <v>476</v>
      </c>
      <c r="D181" s="513" t="s">
        <v>477</v>
      </c>
      <c r="E181" s="513" t="s">
        <v>478</v>
      </c>
      <c r="F181" s="513" t="s">
        <v>479</v>
      </c>
      <c r="G181" s="513" t="s">
        <v>480</v>
      </c>
      <c r="H181" s="513" t="s">
        <v>481</v>
      </c>
      <c r="I181" s="389"/>
      <c r="J181" s="512" t="s">
        <v>474</v>
      </c>
      <c r="K181" s="513" t="s">
        <v>475</v>
      </c>
      <c r="L181" s="513" t="s">
        <v>476</v>
      </c>
      <c r="M181" s="513" t="s">
        <v>477</v>
      </c>
      <c r="N181" s="513" t="s">
        <v>478</v>
      </c>
      <c r="O181" s="513" t="s">
        <v>479</v>
      </c>
      <c r="P181" s="513" t="s">
        <v>480</v>
      </c>
      <c r="Q181" s="513" t="s">
        <v>481</v>
      </c>
    </row>
    <row r="182" spans="1:17" ht="14.65" thickTop="1" x14ac:dyDescent="0.45">
      <c r="A182" s="527" t="s">
        <v>512</v>
      </c>
      <c r="B182" s="528">
        <v>10851</v>
      </c>
      <c r="C182" s="528">
        <v>0</v>
      </c>
      <c r="D182" s="528">
        <v>0</v>
      </c>
      <c r="E182" s="528">
        <v>0</v>
      </c>
      <c r="F182" s="528">
        <v>10851</v>
      </c>
      <c r="G182" s="518" t="s">
        <v>587</v>
      </c>
      <c r="H182" s="518" t="s">
        <v>588</v>
      </c>
      <c r="I182" s="389"/>
      <c r="J182" s="527" t="s">
        <v>512</v>
      </c>
      <c r="K182" s="528">
        <v>10851</v>
      </c>
      <c r="L182" s="528">
        <v>0</v>
      </c>
      <c r="M182" s="528">
        <v>0</v>
      </c>
      <c r="N182" s="528">
        <v>0</v>
      </c>
      <c r="O182" s="528">
        <v>10851</v>
      </c>
      <c r="P182" s="518" t="s">
        <v>587</v>
      </c>
      <c r="Q182" s="518" t="s">
        <v>588</v>
      </c>
    </row>
    <row r="183" spans="1:17" ht="14.25" x14ac:dyDescent="0.45">
      <c r="A183" s="527" t="s">
        <v>513</v>
      </c>
      <c r="B183" s="528">
        <v>19412</v>
      </c>
      <c r="C183" s="528">
        <v>0</v>
      </c>
      <c r="D183" s="528">
        <v>0</v>
      </c>
      <c r="E183" s="528">
        <v>0</v>
      </c>
      <c r="F183" s="528">
        <v>19412</v>
      </c>
      <c r="G183" s="518" t="s">
        <v>587</v>
      </c>
      <c r="H183" s="518" t="s">
        <v>589</v>
      </c>
      <c r="I183" s="389"/>
      <c r="J183" s="527" t="s">
        <v>513</v>
      </c>
      <c r="K183" s="528">
        <v>19412</v>
      </c>
      <c r="L183" s="528">
        <v>0</v>
      </c>
      <c r="M183" s="528">
        <v>0</v>
      </c>
      <c r="N183" s="528">
        <v>0</v>
      </c>
      <c r="O183" s="528">
        <v>19412</v>
      </c>
      <c r="P183" s="518" t="s">
        <v>587</v>
      </c>
      <c r="Q183" s="518" t="s">
        <v>589</v>
      </c>
    </row>
    <row r="184" spans="1:17" ht="14.25" x14ac:dyDescent="0.45">
      <c r="A184" s="527" t="s">
        <v>514</v>
      </c>
      <c r="B184" s="528">
        <v>12588</v>
      </c>
      <c r="C184" s="528">
        <v>0</v>
      </c>
      <c r="D184" s="528">
        <v>0</v>
      </c>
      <c r="E184" s="528">
        <v>0</v>
      </c>
      <c r="F184" s="528">
        <v>12588</v>
      </c>
      <c r="G184" s="518" t="s">
        <v>587</v>
      </c>
      <c r="H184" s="518" t="s">
        <v>590</v>
      </c>
      <c r="I184" s="389"/>
      <c r="J184" s="527" t="s">
        <v>514</v>
      </c>
      <c r="K184" s="528">
        <v>12588</v>
      </c>
      <c r="L184" s="528">
        <v>0</v>
      </c>
      <c r="M184" s="528">
        <v>0</v>
      </c>
      <c r="N184" s="528">
        <v>0</v>
      </c>
      <c r="O184" s="528">
        <v>12588</v>
      </c>
      <c r="P184" s="518" t="s">
        <v>587</v>
      </c>
      <c r="Q184" s="518" t="s">
        <v>590</v>
      </c>
    </row>
    <row r="185" spans="1:17" ht="14.25" x14ac:dyDescent="0.45">
      <c r="A185" s="527" t="s">
        <v>515</v>
      </c>
      <c r="B185" s="528">
        <v>8075</v>
      </c>
      <c r="C185" s="528">
        <v>0</v>
      </c>
      <c r="D185" s="528">
        <v>0</v>
      </c>
      <c r="E185" s="528">
        <v>0</v>
      </c>
      <c r="F185" s="528">
        <v>8075</v>
      </c>
      <c r="G185" s="518" t="s">
        <v>587</v>
      </c>
      <c r="H185" s="518" t="s">
        <v>591</v>
      </c>
      <c r="I185" s="389"/>
      <c r="J185" s="527" t="s">
        <v>515</v>
      </c>
      <c r="K185" s="528">
        <v>8075</v>
      </c>
      <c r="L185" s="528">
        <v>0</v>
      </c>
      <c r="M185" s="528">
        <v>0</v>
      </c>
      <c r="N185" s="528">
        <v>0</v>
      </c>
      <c r="O185" s="528">
        <v>8075</v>
      </c>
      <c r="P185" s="518" t="s">
        <v>587</v>
      </c>
      <c r="Q185" s="518" t="s">
        <v>591</v>
      </c>
    </row>
    <row r="186" spans="1:17" ht="14.25" x14ac:dyDescent="0.45">
      <c r="A186" s="527" t="s">
        <v>516</v>
      </c>
      <c r="B186" s="528">
        <v>45147</v>
      </c>
      <c r="C186" s="528">
        <v>0</v>
      </c>
      <c r="D186" s="528">
        <v>0</v>
      </c>
      <c r="E186" s="528">
        <v>0</v>
      </c>
      <c r="F186" s="528">
        <v>45147</v>
      </c>
      <c r="G186" s="518" t="s">
        <v>587</v>
      </c>
      <c r="H186" s="518" t="s">
        <v>592</v>
      </c>
      <c r="I186" s="389"/>
      <c r="J186" s="527" t="s">
        <v>516</v>
      </c>
      <c r="K186" s="528">
        <v>45147</v>
      </c>
      <c r="L186" s="528">
        <v>0</v>
      </c>
      <c r="M186" s="528">
        <v>0</v>
      </c>
      <c r="N186" s="528">
        <v>0</v>
      </c>
      <c r="O186" s="528">
        <v>45147</v>
      </c>
      <c r="P186" s="518" t="s">
        <v>587</v>
      </c>
      <c r="Q186" s="518" t="s">
        <v>592</v>
      </c>
    </row>
    <row r="187" spans="1:17" ht="14.25" x14ac:dyDescent="0.45">
      <c r="A187" s="527" t="s">
        <v>517</v>
      </c>
      <c r="B187" s="528">
        <v>0</v>
      </c>
      <c r="C187" s="528">
        <v>0</v>
      </c>
      <c r="D187" s="528">
        <v>0</v>
      </c>
      <c r="E187" s="528">
        <v>0</v>
      </c>
      <c r="F187" s="528">
        <v>0</v>
      </c>
      <c r="G187" s="518" t="s">
        <v>587</v>
      </c>
      <c r="H187" s="518" t="s">
        <v>593</v>
      </c>
      <c r="I187" s="389"/>
      <c r="J187" s="527" t="s">
        <v>517</v>
      </c>
      <c r="K187" s="528">
        <v>0</v>
      </c>
      <c r="L187" s="528">
        <v>0</v>
      </c>
      <c r="M187" s="528">
        <v>0</v>
      </c>
      <c r="N187" s="528">
        <v>0</v>
      </c>
      <c r="O187" s="528">
        <v>0</v>
      </c>
      <c r="P187" s="518" t="s">
        <v>587</v>
      </c>
      <c r="Q187" s="518" t="s">
        <v>593</v>
      </c>
    </row>
    <row r="188" spans="1:17" ht="14.25" x14ac:dyDescent="0.45">
      <c r="A188" s="527" t="s">
        <v>518</v>
      </c>
      <c r="B188" s="528">
        <v>0</v>
      </c>
      <c r="C188" s="528">
        <v>0</v>
      </c>
      <c r="D188" s="528">
        <v>0</v>
      </c>
      <c r="E188" s="528">
        <v>0</v>
      </c>
      <c r="F188" s="528">
        <v>0</v>
      </c>
      <c r="G188" s="518" t="s">
        <v>587</v>
      </c>
      <c r="H188" s="518" t="s">
        <v>594</v>
      </c>
      <c r="I188" s="389"/>
      <c r="J188" s="527" t="s">
        <v>518</v>
      </c>
      <c r="K188" s="528">
        <v>0</v>
      </c>
      <c r="L188" s="528">
        <v>0</v>
      </c>
      <c r="M188" s="528">
        <v>0</v>
      </c>
      <c r="N188" s="528">
        <v>0</v>
      </c>
      <c r="O188" s="528">
        <v>0</v>
      </c>
      <c r="P188" s="518" t="s">
        <v>587</v>
      </c>
      <c r="Q188" s="518" t="s">
        <v>594</v>
      </c>
    </row>
    <row r="189" spans="1:17" ht="14.25" x14ac:dyDescent="0.45">
      <c r="A189" s="527" t="s">
        <v>519</v>
      </c>
      <c r="B189" s="528">
        <v>0</v>
      </c>
      <c r="C189" s="528">
        <v>0</v>
      </c>
      <c r="D189" s="528">
        <v>0</v>
      </c>
      <c r="E189" s="528">
        <v>0</v>
      </c>
      <c r="F189" s="528">
        <v>0</v>
      </c>
      <c r="G189" s="518" t="s">
        <v>587</v>
      </c>
      <c r="H189" s="518" t="s">
        <v>595</v>
      </c>
      <c r="I189" s="389"/>
      <c r="J189" s="527" t="s">
        <v>519</v>
      </c>
      <c r="K189" s="528">
        <v>0</v>
      </c>
      <c r="L189" s="528">
        <v>0</v>
      </c>
      <c r="M189" s="528">
        <v>0</v>
      </c>
      <c r="N189" s="528">
        <v>0</v>
      </c>
      <c r="O189" s="528">
        <v>0</v>
      </c>
      <c r="P189" s="518" t="s">
        <v>587</v>
      </c>
      <c r="Q189" s="518" t="s">
        <v>595</v>
      </c>
    </row>
    <row r="190" spans="1:17" ht="14.25" x14ac:dyDescent="0.45">
      <c r="A190" s="527" t="s">
        <v>520</v>
      </c>
      <c r="B190" s="528">
        <v>0</v>
      </c>
      <c r="C190" s="528">
        <v>0</v>
      </c>
      <c r="D190" s="528">
        <v>0</v>
      </c>
      <c r="E190" s="528">
        <v>0</v>
      </c>
      <c r="F190" s="528">
        <v>0</v>
      </c>
      <c r="G190" s="518" t="s">
        <v>587</v>
      </c>
      <c r="H190" s="518" t="s">
        <v>596</v>
      </c>
      <c r="I190" s="389"/>
      <c r="J190" s="527" t="s">
        <v>520</v>
      </c>
      <c r="K190" s="528">
        <v>0</v>
      </c>
      <c r="L190" s="528">
        <v>0</v>
      </c>
      <c r="M190" s="528">
        <v>0</v>
      </c>
      <c r="N190" s="528">
        <v>0</v>
      </c>
      <c r="O190" s="528">
        <v>0</v>
      </c>
      <c r="P190" s="518" t="s">
        <v>587</v>
      </c>
      <c r="Q190" s="518" t="s">
        <v>596</v>
      </c>
    </row>
    <row r="191" spans="1:17" ht="14.25" x14ac:dyDescent="0.45">
      <c r="A191" s="527" t="s">
        <v>521</v>
      </c>
      <c r="B191" s="528">
        <v>0</v>
      </c>
      <c r="C191" s="528">
        <v>0</v>
      </c>
      <c r="D191" s="528">
        <v>0</v>
      </c>
      <c r="E191" s="528">
        <v>0</v>
      </c>
      <c r="F191" s="528">
        <v>0</v>
      </c>
      <c r="G191" s="518" t="s">
        <v>587</v>
      </c>
      <c r="H191" s="518" t="s">
        <v>597</v>
      </c>
      <c r="I191" s="389"/>
      <c r="J191" s="527" t="s">
        <v>521</v>
      </c>
      <c r="K191" s="528">
        <v>0</v>
      </c>
      <c r="L191" s="528">
        <v>0</v>
      </c>
      <c r="M191" s="528">
        <v>0</v>
      </c>
      <c r="N191" s="528">
        <v>0</v>
      </c>
      <c r="O191" s="528">
        <v>0</v>
      </c>
      <c r="P191" s="518" t="s">
        <v>587</v>
      </c>
      <c r="Q191" s="518" t="s">
        <v>597</v>
      </c>
    </row>
    <row r="192" spans="1:17" ht="14.65" thickBot="1" x14ac:dyDescent="0.5">
      <c r="A192" s="527" t="s">
        <v>522</v>
      </c>
      <c r="B192" s="528">
        <v>0</v>
      </c>
      <c r="C192" s="528">
        <v>0</v>
      </c>
      <c r="D192" s="528">
        <v>0</v>
      </c>
      <c r="E192" s="528">
        <v>0</v>
      </c>
      <c r="F192" s="528">
        <v>0</v>
      </c>
      <c r="G192" s="518" t="s">
        <v>587</v>
      </c>
      <c r="H192" s="518" t="s">
        <v>598</v>
      </c>
      <c r="I192" s="389"/>
      <c r="J192" s="527" t="s">
        <v>522</v>
      </c>
      <c r="K192" s="528">
        <v>0</v>
      </c>
      <c r="L192" s="528">
        <v>0</v>
      </c>
      <c r="M192" s="528">
        <v>0</v>
      </c>
      <c r="N192" s="528">
        <v>0</v>
      </c>
      <c r="O192" s="528">
        <v>0</v>
      </c>
      <c r="P192" s="518" t="s">
        <v>587</v>
      </c>
      <c r="Q192" s="518" t="s">
        <v>598</v>
      </c>
    </row>
    <row r="193" spans="1:17" ht="13.5" thickTop="1" x14ac:dyDescent="0.4">
      <c r="A193" s="530" t="s">
        <v>479</v>
      </c>
      <c r="B193" s="531">
        <v>96073</v>
      </c>
      <c r="C193" s="531">
        <v>0</v>
      </c>
      <c r="D193" s="531">
        <v>0</v>
      </c>
      <c r="E193" s="531">
        <v>0</v>
      </c>
      <c r="F193" s="531">
        <v>96073</v>
      </c>
      <c r="G193" s="519"/>
      <c r="H193" s="519"/>
      <c r="I193" s="389"/>
      <c r="J193" s="530" t="s">
        <v>479</v>
      </c>
      <c r="K193" s="531">
        <v>96073</v>
      </c>
      <c r="L193" s="531">
        <v>0</v>
      </c>
      <c r="M193" s="531">
        <v>0</v>
      </c>
      <c r="N193" s="531">
        <v>0</v>
      </c>
      <c r="O193" s="531">
        <v>96073</v>
      </c>
      <c r="P193" s="519"/>
      <c r="Q193" s="519"/>
    </row>
    <row r="194" spans="1:17" ht="12.75" x14ac:dyDescent="0.35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  <c r="Q194" s="389"/>
    </row>
    <row r="195" spans="1:17" ht="13.15" thickBot="1" x14ac:dyDescent="0.4">
      <c r="A195" s="389"/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389"/>
    </row>
    <row r="196" spans="1:17" s="514" customFormat="1" ht="14.65" thickTop="1" x14ac:dyDescent="0.45">
      <c r="A196" s="536" t="s">
        <v>498</v>
      </c>
      <c r="B196" s="537">
        <v>10938480</v>
      </c>
      <c r="C196" s="537">
        <v>0</v>
      </c>
      <c r="D196" s="537">
        <v>0</v>
      </c>
      <c r="E196" s="537">
        <v>0</v>
      </c>
      <c r="F196" s="537">
        <v>10938480</v>
      </c>
      <c r="G196" s="522"/>
      <c r="H196" s="522"/>
      <c r="I196" s="522"/>
      <c r="J196" s="522"/>
      <c r="K196" s="537">
        <v>10950453</v>
      </c>
      <c r="L196" s="537">
        <v>0</v>
      </c>
      <c r="M196" s="537">
        <v>0</v>
      </c>
      <c r="N196" s="537">
        <v>0</v>
      </c>
      <c r="O196" s="537">
        <v>10950453</v>
      </c>
      <c r="P196" s="522"/>
      <c r="Q196" s="522"/>
    </row>
    <row r="197" spans="1:17" ht="14.65" thickBot="1" x14ac:dyDescent="0.5">
      <c r="A197" s="389"/>
      <c r="B197" s="389"/>
      <c r="C197" s="389"/>
      <c r="D197" s="389"/>
      <c r="E197" s="389"/>
      <c r="F197" s="523">
        <v>-541852</v>
      </c>
      <c r="G197" s="524"/>
      <c r="H197" s="524"/>
      <c r="I197" s="524"/>
      <c r="J197" s="524"/>
      <c r="K197" s="524"/>
      <c r="L197" s="524"/>
      <c r="M197" s="524"/>
      <c r="N197" s="524"/>
      <c r="O197" s="523">
        <v>-541852</v>
      </c>
      <c r="P197" s="389"/>
      <c r="Q197" s="389"/>
    </row>
    <row r="198" spans="1:17" ht="14.65" thickTop="1" x14ac:dyDescent="0.45">
      <c r="A198" s="389"/>
      <c r="B198" s="389"/>
      <c r="C198" s="389"/>
      <c r="D198" s="389"/>
      <c r="E198" s="389"/>
      <c r="F198" s="537">
        <v>10396628</v>
      </c>
      <c r="G198" s="389"/>
      <c r="H198" s="389"/>
      <c r="I198" s="389"/>
      <c r="J198" s="389"/>
      <c r="K198" s="389"/>
      <c r="L198" s="389"/>
      <c r="M198" s="389"/>
      <c r="N198" s="389"/>
      <c r="O198" s="537">
        <v>10408601</v>
      </c>
      <c r="P198" s="389"/>
      <c r="Q198" s="389"/>
    </row>
  </sheetData>
  <mergeCells count="25">
    <mergeCell ref="A148:H148"/>
    <mergeCell ref="J148:Q148"/>
    <mergeCell ref="A164:H164"/>
    <mergeCell ref="J164:Q164"/>
    <mergeCell ref="A180:H180"/>
    <mergeCell ref="J180:Q180"/>
    <mergeCell ref="A100:H100"/>
    <mergeCell ref="J100:Q100"/>
    <mergeCell ref="A116:H116"/>
    <mergeCell ref="J116:Q116"/>
    <mergeCell ref="A132:H132"/>
    <mergeCell ref="J132:Q132"/>
    <mergeCell ref="A52:H52"/>
    <mergeCell ref="J52:Q52"/>
    <mergeCell ref="A68:H68"/>
    <mergeCell ref="J68:Q68"/>
    <mergeCell ref="A84:H84"/>
    <mergeCell ref="J84:Q84"/>
    <mergeCell ref="A36:H36"/>
    <mergeCell ref="J36:Q36"/>
    <mergeCell ref="A1:Q1"/>
    <mergeCell ref="A4:H4"/>
    <mergeCell ref="J4:Q4"/>
    <mergeCell ref="A20:H20"/>
    <mergeCell ref="J20:Q20"/>
  </mergeCells>
  <pageMargins left="0.25" right="0.25" top="0.5" bottom="0.5" header="0.3" footer="0.3"/>
  <pageSetup scale="70" fitToHeight="0" orientation="landscape" r:id="rId1"/>
  <headerFoot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431F-35E8-4F3A-9C8E-D3443FB2FB10}">
  <sheetPr>
    <tabColor theme="9" tint="-0.249977111117893"/>
    <pageSetUpPr fitToPage="1"/>
  </sheetPr>
  <dimension ref="A1:Q378"/>
  <sheetViews>
    <sheetView topLeftCell="A307" workbookViewId="0">
      <selection activeCell="J377" sqref="J377"/>
    </sheetView>
  </sheetViews>
  <sheetFormatPr defaultColWidth="9.265625" defaultRowHeight="12.4" x14ac:dyDescent="0.35"/>
  <cols>
    <col min="1" max="1" width="8.53125" style="511" bestFit="1" customWidth="1"/>
    <col min="2" max="2" width="12.33203125" style="511" bestFit="1" customWidth="1"/>
    <col min="3" max="5" width="6.6640625" style="511" bestFit="1" customWidth="1"/>
    <col min="6" max="6" width="12.33203125" style="511" bestFit="1" customWidth="1"/>
    <col min="7" max="7" width="13.73046875" style="511" bestFit="1" customWidth="1"/>
    <col min="8" max="8" width="29.53125" style="511" bestFit="1" customWidth="1"/>
    <col min="9" max="9" width="3.53125" style="511" customWidth="1"/>
    <col min="10" max="10" width="8.53125" style="511" bestFit="1" customWidth="1"/>
    <col min="11" max="11" width="12.33203125" style="511" bestFit="1" customWidth="1"/>
    <col min="12" max="14" width="6.6640625" style="511" bestFit="1" customWidth="1"/>
    <col min="15" max="15" width="12.33203125" style="511" bestFit="1" customWidth="1"/>
    <col min="16" max="16" width="13.73046875" style="511" bestFit="1" customWidth="1"/>
    <col min="17" max="17" width="29.53125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15" t="s">
        <v>511</v>
      </c>
      <c r="K2" s="509"/>
      <c r="L2" s="509"/>
      <c r="M2" s="509"/>
      <c r="N2" s="509"/>
      <c r="O2" s="509"/>
    </row>
    <row r="3" spans="1:17" ht="13.15" x14ac:dyDescent="0.4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7" ht="14.65" customHeight="1" x14ac:dyDescent="0.45">
      <c r="A4" s="750" t="s">
        <v>473</v>
      </c>
      <c r="B4" s="750"/>
      <c r="C4" s="750"/>
      <c r="D4" s="750"/>
      <c r="E4" s="750"/>
      <c r="F4" s="750"/>
      <c r="G4" s="750"/>
      <c r="H4" s="750"/>
      <c r="I4" s="526"/>
      <c r="J4" s="750" t="s">
        <v>473</v>
      </c>
      <c r="K4" s="750"/>
      <c r="L4" s="750"/>
      <c r="M4" s="750"/>
      <c r="N4" s="750"/>
      <c r="O4" s="750"/>
      <c r="P4" s="750"/>
      <c r="Q4" s="750"/>
    </row>
    <row r="5" spans="1:17" ht="14.65" thickBot="1" x14ac:dyDescent="0.5">
      <c r="A5" s="512" t="s">
        <v>474</v>
      </c>
      <c r="B5" s="513" t="s">
        <v>475</v>
      </c>
      <c r="C5" s="513" t="s">
        <v>476</v>
      </c>
      <c r="D5" s="513" t="s">
        <v>477</v>
      </c>
      <c r="E5" s="513" t="s">
        <v>478</v>
      </c>
      <c r="F5" s="513" t="s">
        <v>479</v>
      </c>
      <c r="G5" s="513" t="s">
        <v>480</v>
      </c>
      <c r="H5" s="513" t="s">
        <v>481</v>
      </c>
      <c r="I5" s="389"/>
      <c r="J5" s="512" t="s">
        <v>474</v>
      </c>
      <c r="K5" s="513" t="s">
        <v>475</v>
      </c>
      <c r="L5" s="513" t="s">
        <v>476</v>
      </c>
      <c r="M5" s="513" t="s">
        <v>477</v>
      </c>
      <c r="N5" s="513" t="s">
        <v>478</v>
      </c>
      <c r="O5" s="513" t="s">
        <v>479</v>
      </c>
      <c r="P5" s="513" t="s">
        <v>480</v>
      </c>
      <c r="Q5" s="513" t="s">
        <v>481</v>
      </c>
    </row>
    <row r="6" spans="1:17" ht="14.65" thickTop="1" x14ac:dyDescent="0.45">
      <c r="A6" s="527" t="s">
        <v>523</v>
      </c>
      <c r="B6" s="528">
        <v>330085</v>
      </c>
      <c r="C6" s="528">
        <v>0</v>
      </c>
      <c r="D6" s="528">
        <v>0</v>
      </c>
      <c r="E6" s="528">
        <v>0</v>
      </c>
      <c r="F6" s="528">
        <v>330085</v>
      </c>
      <c r="G6" s="518" t="s">
        <v>599</v>
      </c>
      <c r="H6" s="518" t="s">
        <v>600</v>
      </c>
      <c r="I6" s="389"/>
      <c r="J6" s="527" t="s">
        <v>523</v>
      </c>
      <c r="K6" s="529">
        <v>330085</v>
      </c>
      <c r="L6" s="529">
        <v>0</v>
      </c>
      <c r="M6" s="529">
        <v>0</v>
      </c>
      <c r="N6" s="529">
        <v>0</v>
      </c>
      <c r="O6" s="528">
        <v>330085</v>
      </c>
      <c r="P6" s="518" t="s">
        <v>599</v>
      </c>
      <c r="Q6" s="518" t="s">
        <v>600</v>
      </c>
    </row>
    <row r="7" spans="1:17" ht="14.25" x14ac:dyDescent="0.45">
      <c r="A7" s="527" t="s">
        <v>524</v>
      </c>
      <c r="B7" s="528">
        <v>137470</v>
      </c>
      <c r="C7" s="528">
        <v>0</v>
      </c>
      <c r="D7" s="528">
        <v>0</v>
      </c>
      <c r="E7" s="528">
        <v>0</v>
      </c>
      <c r="F7" s="528">
        <v>137470</v>
      </c>
      <c r="G7" s="518" t="s">
        <v>599</v>
      </c>
      <c r="H7" s="518" t="s">
        <v>601</v>
      </c>
      <c r="I7" s="389"/>
      <c r="J7" s="527" t="s">
        <v>524</v>
      </c>
      <c r="K7" s="529">
        <v>137470</v>
      </c>
      <c r="L7" s="529">
        <v>0</v>
      </c>
      <c r="M7" s="529">
        <v>0</v>
      </c>
      <c r="N7" s="529">
        <v>0</v>
      </c>
      <c r="O7" s="528">
        <v>137470</v>
      </c>
      <c r="P7" s="518" t="s">
        <v>599</v>
      </c>
      <c r="Q7" s="518" t="s">
        <v>601</v>
      </c>
    </row>
    <row r="8" spans="1:17" ht="14.65" hidden="1" customHeight="1" x14ac:dyDescent="0.45">
      <c r="A8" s="527" t="s">
        <v>525</v>
      </c>
      <c r="B8" s="528">
        <v>0</v>
      </c>
      <c r="C8" s="528">
        <v>0</v>
      </c>
      <c r="D8" s="528">
        <v>0</v>
      </c>
      <c r="E8" s="528">
        <v>0</v>
      </c>
      <c r="F8" s="528">
        <v>0</v>
      </c>
      <c r="G8" s="518" t="s">
        <v>599</v>
      </c>
      <c r="H8" s="518" t="s">
        <v>602</v>
      </c>
      <c r="I8" s="389"/>
      <c r="J8" s="527" t="s">
        <v>525</v>
      </c>
      <c r="K8" s="529">
        <v>0</v>
      </c>
      <c r="L8" s="529">
        <v>0</v>
      </c>
      <c r="M8" s="529">
        <v>0</v>
      </c>
      <c r="N8" s="529">
        <v>0</v>
      </c>
      <c r="O8" s="528">
        <v>0</v>
      </c>
      <c r="P8" s="518" t="s">
        <v>599</v>
      </c>
      <c r="Q8" s="518" t="s">
        <v>602</v>
      </c>
    </row>
    <row r="9" spans="1:17" ht="14.65" hidden="1" customHeight="1" x14ac:dyDescent="0.45">
      <c r="A9" s="527" t="s">
        <v>526</v>
      </c>
      <c r="B9" s="528">
        <v>0</v>
      </c>
      <c r="C9" s="528">
        <v>0</v>
      </c>
      <c r="D9" s="528">
        <v>0</v>
      </c>
      <c r="E9" s="528">
        <v>0</v>
      </c>
      <c r="F9" s="528">
        <v>0</v>
      </c>
      <c r="G9" s="518" t="s">
        <v>599</v>
      </c>
      <c r="H9" s="518" t="s">
        <v>603</v>
      </c>
      <c r="I9" s="389"/>
      <c r="J9" s="527" t="s">
        <v>526</v>
      </c>
      <c r="K9" s="529">
        <v>0</v>
      </c>
      <c r="L9" s="529">
        <v>0</v>
      </c>
      <c r="M9" s="529">
        <v>0</v>
      </c>
      <c r="N9" s="529">
        <v>0</v>
      </c>
      <c r="O9" s="528">
        <v>0</v>
      </c>
      <c r="P9" s="518" t="s">
        <v>599</v>
      </c>
      <c r="Q9" s="518" t="s">
        <v>603</v>
      </c>
    </row>
    <row r="10" spans="1:17" ht="14.65" hidden="1" customHeight="1" x14ac:dyDescent="0.45">
      <c r="A10" s="527" t="s">
        <v>527</v>
      </c>
      <c r="B10" s="528">
        <v>0</v>
      </c>
      <c r="C10" s="528">
        <v>0</v>
      </c>
      <c r="D10" s="528">
        <v>0</v>
      </c>
      <c r="E10" s="528">
        <v>0</v>
      </c>
      <c r="F10" s="528">
        <v>0</v>
      </c>
      <c r="G10" s="518" t="s">
        <v>599</v>
      </c>
      <c r="H10" s="518" t="s">
        <v>604</v>
      </c>
      <c r="I10" s="389"/>
      <c r="J10" s="527" t="s">
        <v>527</v>
      </c>
      <c r="K10" s="529">
        <v>0</v>
      </c>
      <c r="L10" s="529">
        <v>0</v>
      </c>
      <c r="M10" s="529">
        <v>0</v>
      </c>
      <c r="N10" s="529">
        <v>0</v>
      </c>
      <c r="O10" s="528">
        <v>0</v>
      </c>
      <c r="P10" s="518" t="s">
        <v>599</v>
      </c>
      <c r="Q10" s="518" t="s">
        <v>604</v>
      </c>
    </row>
    <row r="11" spans="1:17" ht="14.65" hidden="1" customHeight="1" x14ac:dyDescent="0.45">
      <c r="A11" s="527" t="s">
        <v>528</v>
      </c>
      <c r="B11" s="528">
        <v>0</v>
      </c>
      <c r="C11" s="528">
        <v>0</v>
      </c>
      <c r="D11" s="528">
        <v>0</v>
      </c>
      <c r="E11" s="528">
        <v>0</v>
      </c>
      <c r="F11" s="528">
        <v>0</v>
      </c>
      <c r="G11" s="518" t="s">
        <v>599</v>
      </c>
      <c r="H11" s="518" t="s">
        <v>605</v>
      </c>
      <c r="I11" s="389"/>
      <c r="J11" s="527" t="s">
        <v>528</v>
      </c>
      <c r="K11" s="529">
        <v>0</v>
      </c>
      <c r="L11" s="529">
        <v>0</v>
      </c>
      <c r="M11" s="529">
        <v>0</v>
      </c>
      <c r="N11" s="529">
        <v>0</v>
      </c>
      <c r="O11" s="528">
        <v>0</v>
      </c>
      <c r="P11" s="518" t="s">
        <v>599</v>
      </c>
      <c r="Q11" s="518" t="s">
        <v>605</v>
      </c>
    </row>
    <row r="12" spans="1:17" ht="14.65" hidden="1" customHeight="1" x14ac:dyDescent="0.45">
      <c r="A12" s="527" t="s">
        <v>529</v>
      </c>
      <c r="B12" s="528">
        <v>0</v>
      </c>
      <c r="C12" s="528">
        <v>0</v>
      </c>
      <c r="D12" s="528">
        <v>0</v>
      </c>
      <c r="E12" s="528">
        <v>0</v>
      </c>
      <c r="F12" s="528">
        <v>0</v>
      </c>
      <c r="G12" s="518" t="s">
        <v>599</v>
      </c>
      <c r="H12" s="518" t="s">
        <v>606</v>
      </c>
      <c r="I12" s="389"/>
      <c r="J12" s="527" t="s">
        <v>529</v>
      </c>
      <c r="K12" s="529">
        <v>0</v>
      </c>
      <c r="L12" s="529">
        <v>0</v>
      </c>
      <c r="M12" s="529">
        <v>0</v>
      </c>
      <c r="N12" s="529">
        <v>0</v>
      </c>
      <c r="O12" s="528">
        <v>0</v>
      </c>
      <c r="P12" s="518" t="s">
        <v>599</v>
      </c>
      <c r="Q12" s="518" t="s">
        <v>606</v>
      </c>
    </row>
    <row r="13" spans="1:17" ht="14.65" hidden="1" customHeight="1" x14ac:dyDescent="0.45">
      <c r="A13" s="527" t="s">
        <v>530</v>
      </c>
      <c r="B13" s="528">
        <v>0</v>
      </c>
      <c r="C13" s="528">
        <v>0</v>
      </c>
      <c r="D13" s="528">
        <v>0</v>
      </c>
      <c r="E13" s="528">
        <v>0</v>
      </c>
      <c r="F13" s="528">
        <v>0</v>
      </c>
      <c r="G13" s="518" t="s">
        <v>599</v>
      </c>
      <c r="H13" s="518" t="s">
        <v>607</v>
      </c>
      <c r="I13" s="389"/>
      <c r="J13" s="527" t="s">
        <v>530</v>
      </c>
      <c r="K13" s="529">
        <v>0</v>
      </c>
      <c r="L13" s="529">
        <v>0</v>
      </c>
      <c r="M13" s="529">
        <v>0</v>
      </c>
      <c r="N13" s="529">
        <v>0</v>
      </c>
      <c r="O13" s="528">
        <v>0</v>
      </c>
      <c r="P13" s="518" t="s">
        <v>599</v>
      </c>
      <c r="Q13" s="518" t="s">
        <v>607</v>
      </c>
    </row>
    <row r="14" spans="1:17" ht="14.65" hidden="1" customHeight="1" x14ac:dyDescent="0.45">
      <c r="A14" s="527" t="s">
        <v>531</v>
      </c>
      <c r="B14" s="528">
        <v>0</v>
      </c>
      <c r="C14" s="528">
        <v>0</v>
      </c>
      <c r="D14" s="528">
        <v>0</v>
      </c>
      <c r="E14" s="528">
        <v>0</v>
      </c>
      <c r="F14" s="528">
        <v>0</v>
      </c>
      <c r="G14" s="518" t="s">
        <v>599</v>
      </c>
      <c r="H14" s="518" t="s">
        <v>608</v>
      </c>
      <c r="I14" s="389"/>
      <c r="J14" s="527" t="s">
        <v>531</v>
      </c>
      <c r="K14" s="529">
        <v>0</v>
      </c>
      <c r="L14" s="529">
        <v>0</v>
      </c>
      <c r="M14" s="529">
        <v>0</v>
      </c>
      <c r="N14" s="529">
        <v>0</v>
      </c>
      <c r="O14" s="528">
        <v>0</v>
      </c>
      <c r="P14" s="518" t="s">
        <v>599</v>
      </c>
      <c r="Q14" s="518" t="s">
        <v>608</v>
      </c>
    </row>
    <row r="15" spans="1:17" ht="14.25" x14ac:dyDescent="0.45">
      <c r="A15" s="527" t="s">
        <v>532</v>
      </c>
      <c r="B15" s="528">
        <v>41973</v>
      </c>
      <c r="C15" s="528">
        <v>0</v>
      </c>
      <c r="D15" s="528">
        <v>0</v>
      </c>
      <c r="E15" s="528">
        <v>0</v>
      </c>
      <c r="F15" s="528">
        <v>41973</v>
      </c>
      <c r="G15" s="518" t="s">
        <v>599</v>
      </c>
      <c r="H15" s="518" t="s">
        <v>609</v>
      </c>
      <c r="I15" s="389"/>
      <c r="J15" s="527" t="s">
        <v>532</v>
      </c>
      <c r="K15" s="529">
        <v>41973</v>
      </c>
      <c r="L15" s="529">
        <v>0</v>
      </c>
      <c r="M15" s="529">
        <v>0</v>
      </c>
      <c r="N15" s="529">
        <v>0</v>
      </c>
      <c r="O15" s="528">
        <v>41973</v>
      </c>
      <c r="P15" s="518" t="s">
        <v>599</v>
      </c>
      <c r="Q15" s="518" t="s">
        <v>609</v>
      </c>
    </row>
    <row r="16" spans="1:17" ht="14.65" hidden="1" customHeight="1" x14ac:dyDescent="0.45">
      <c r="A16" s="527" t="s">
        <v>533</v>
      </c>
      <c r="B16" s="528">
        <v>0</v>
      </c>
      <c r="C16" s="528">
        <v>0</v>
      </c>
      <c r="D16" s="528">
        <v>0</v>
      </c>
      <c r="E16" s="528">
        <v>0</v>
      </c>
      <c r="F16" s="528">
        <v>0</v>
      </c>
      <c r="G16" s="518" t="s">
        <v>599</v>
      </c>
      <c r="H16" s="518" t="s">
        <v>610</v>
      </c>
      <c r="I16" s="389"/>
      <c r="J16" s="527" t="s">
        <v>533</v>
      </c>
      <c r="K16" s="529">
        <v>0</v>
      </c>
      <c r="L16" s="529">
        <v>0</v>
      </c>
      <c r="M16" s="529">
        <v>0</v>
      </c>
      <c r="N16" s="529">
        <v>0</v>
      </c>
      <c r="O16" s="528">
        <v>0</v>
      </c>
      <c r="P16" s="518" t="s">
        <v>599</v>
      </c>
      <c r="Q16" s="518" t="s">
        <v>610</v>
      </c>
    </row>
    <row r="17" spans="1:17" ht="14.25" x14ac:dyDescent="0.45">
      <c r="A17" s="527" t="s">
        <v>534</v>
      </c>
      <c r="B17" s="528">
        <v>74648</v>
      </c>
      <c r="C17" s="528">
        <v>0</v>
      </c>
      <c r="D17" s="528">
        <v>0</v>
      </c>
      <c r="E17" s="528">
        <v>0</v>
      </c>
      <c r="F17" s="528">
        <v>74648</v>
      </c>
      <c r="G17" s="518" t="s">
        <v>599</v>
      </c>
      <c r="H17" s="518" t="s">
        <v>611</v>
      </c>
      <c r="I17" s="389"/>
      <c r="J17" s="527" t="s">
        <v>534</v>
      </c>
      <c r="K17" s="529">
        <v>74648</v>
      </c>
      <c r="L17" s="529">
        <v>0</v>
      </c>
      <c r="M17" s="529">
        <v>0</v>
      </c>
      <c r="N17" s="529">
        <v>0</v>
      </c>
      <c r="O17" s="528">
        <v>74648</v>
      </c>
      <c r="P17" s="518" t="s">
        <v>599</v>
      </c>
      <c r="Q17" s="518" t="s">
        <v>611</v>
      </c>
    </row>
    <row r="18" spans="1:17" ht="14.65" hidden="1" customHeight="1" x14ac:dyDescent="0.45">
      <c r="A18" s="527" t="s">
        <v>535</v>
      </c>
      <c r="B18" s="528">
        <v>0</v>
      </c>
      <c r="C18" s="528">
        <v>0</v>
      </c>
      <c r="D18" s="528">
        <v>0</v>
      </c>
      <c r="E18" s="528">
        <v>0</v>
      </c>
      <c r="F18" s="528">
        <v>0</v>
      </c>
      <c r="G18" s="518" t="s">
        <v>599</v>
      </c>
      <c r="H18" s="518" t="s">
        <v>612</v>
      </c>
      <c r="I18" s="389"/>
      <c r="J18" s="527" t="s">
        <v>535</v>
      </c>
      <c r="K18" s="529">
        <v>0</v>
      </c>
      <c r="L18" s="529">
        <v>0</v>
      </c>
      <c r="M18" s="529">
        <v>0</v>
      </c>
      <c r="N18" s="529">
        <v>0</v>
      </c>
      <c r="O18" s="528">
        <v>0</v>
      </c>
      <c r="P18" s="518" t="s">
        <v>599</v>
      </c>
      <c r="Q18" s="518" t="s">
        <v>612</v>
      </c>
    </row>
    <row r="19" spans="1:17" ht="14.65" hidden="1" customHeight="1" x14ac:dyDescent="0.45">
      <c r="A19" s="527" t="s">
        <v>536</v>
      </c>
      <c r="B19" s="528">
        <v>0</v>
      </c>
      <c r="C19" s="528">
        <v>0</v>
      </c>
      <c r="D19" s="528">
        <v>0</v>
      </c>
      <c r="E19" s="528">
        <v>0</v>
      </c>
      <c r="F19" s="528">
        <v>0</v>
      </c>
      <c r="G19" s="518" t="s">
        <v>599</v>
      </c>
      <c r="H19" s="518" t="s">
        <v>613</v>
      </c>
      <c r="I19" s="389"/>
      <c r="J19" s="527" t="s">
        <v>536</v>
      </c>
      <c r="K19" s="529">
        <v>0</v>
      </c>
      <c r="L19" s="529">
        <v>0</v>
      </c>
      <c r="M19" s="529">
        <v>0</v>
      </c>
      <c r="N19" s="529">
        <v>0</v>
      </c>
      <c r="O19" s="528">
        <v>0</v>
      </c>
      <c r="P19" s="518" t="s">
        <v>599</v>
      </c>
      <c r="Q19" s="518" t="s">
        <v>613</v>
      </c>
    </row>
    <row r="20" spans="1:17" ht="14.65" hidden="1" customHeight="1" x14ac:dyDescent="0.45">
      <c r="A20" s="527" t="s">
        <v>537</v>
      </c>
      <c r="B20" s="528">
        <v>0</v>
      </c>
      <c r="C20" s="528">
        <v>0</v>
      </c>
      <c r="D20" s="528">
        <v>0</v>
      </c>
      <c r="E20" s="528">
        <v>0</v>
      </c>
      <c r="F20" s="528">
        <v>0</v>
      </c>
      <c r="G20" s="518" t="s">
        <v>599</v>
      </c>
      <c r="H20" s="518" t="s">
        <v>614</v>
      </c>
      <c r="I20" s="389"/>
      <c r="J20" s="527" t="s">
        <v>537</v>
      </c>
      <c r="K20" s="529">
        <v>0</v>
      </c>
      <c r="L20" s="529">
        <v>0</v>
      </c>
      <c r="M20" s="529">
        <v>0</v>
      </c>
      <c r="N20" s="529">
        <v>0</v>
      </c>
      <c r="O20" s="528">
        <v>0</v>
      </c>
      <c r="P20" s="518" t="s">
        <v>599</v>
      </c>
      <c r="Q20" s="518" t="s">
        <v>614</v>
      </c>
    </row>
    <row r="21" spans="1:17" ht="14.65" hidden="1" customHeight="1" x14ac:dyDescent="0.45">
      <c r="A21" s="527" t="s">
        <v>538</v>
      </c>
      <c r="B21" s="528">
        <v>0</v>
      </c>
      <c r="C21" s="528">
        <v>0</v>
      </c>
      <c r="D21" s="528">
        <v>0</v>
      </c>
      <c r="E21" s="528">
        <v>0</v>
      </c>
      <c r="F21" s="528">
        <v>0</v>
      </c>
      <c r="G21" s="518" t="s">
        <v>599</v>
      </c>
      <c r="H21" s="518" t="s">
        <v>615</v>
      </c>
      <c r="I21" s="389"/>
      <c r="J21" s="527" t="s">
        <v>538</v>
      </c>
      <c r="K21" s="529">
        <v>0</v>
      </c>
      <c r="L21" s="529">
        <v>0</v>
      </c>
      <c r="M21" s="529">
        <v>0</v>
      </c>
      <c r="N21" s="529">
        <v>0</v>
      </c>
      <c r="O21" s="528">
        <v>0</v>
      </c>
      <c r="P21" s="518" t="s">
        <v>599</v>
      </c>
      <c r="Q21" s="518" t="s">
        <v>615</v>
      </c>
    </row>
    <row r="22" spans="1:17" ht="14.65" hidden="1" customHeight="1" x14ac:dyDescent="0.45">
      <c r="A22" s="527" t="s">
        <v>539</v>
      </c>
      <c r="B22" s="528">
        <v>0</v>
      </c>
      <c r="C22" s="528">
        <v>0</v>
      </c>
      <c r="D22" s="528">
        <v>0</v>
      </c>
      <c r="E22" s="528">
        <v>0</v>
      </c>
      <c r="F22" s="528">
        <v>0</v>
      </c>
      <c r="G22" s="518" t="s">
        <v>599</v>
      </c>
      <c r="H22" s="518" t="s">
        <v>616</v>
      </c>
      <c r="I22" s="389"/>
      <c r="J22" s="527" t="s">
        <v>539</v>
      </c>
      <c r="K22" s="529">
        <v>0</v>
      </c>
      <c r="L22" s="529">
        <v>0</v>
      </c>
      <c r="M22" s="529">
        <v>0</v>
      </c>
      <c r="N22" s="529">
        <v>0</v>
      </c>
      <c r="O22" s="528">
        <v>0</v>
      </c>
      <c r="P22" s="518" t="s">
        <v>599</v>
      </c>
      <c r="Q22" s="518" t="s">
        <v>616</v>
      </c>
    </row>
    <row r="23" spans="1:17" ht="14.65" hidden="1" customHeight="1" x14ac:dyDescent="0.45">
      <c r="A23" s="527" t="s">
        <v>540</v>
      </c>
      <c r="B23" s="528">
        <v>0</v>
      </c>
      <c r="C23" s="528">
        <v>0</v>
      </c>
      <c r="D23" s="528">
        <v>0</v>
      </c>
      <c r="E23" s="528">
        <v>0</v>
      </c>
      <c r="F23" s="528">
        <v>0</v>
      </c>
      <c r="G23" s="518" t="s">
        <v>599</v>
      </c>
      <c r="H23" s="518" t="s">
        <v>617</v>
      </c>
      <c r="I23" s="389"/>
      <c r="J23" s="527" t="s">
        <v>540</v>
      </c>
      <c r="K23" s="529">
        <v>0</v>
      </c>
      <c r="L23" s="529">
        <v>0</v>
      </c>
      <c r="M23" s="529">
        <v>0</v>
      </c>
      <c r="N23" s="529">
        <v>0</v>
      </c>
      <c r="O23" s="528">
        <v>0</v>
      </c>
      <c r="P23" s="518" t="s">
        <v>599</v>
      </c>
      <c r="Q23" s="518" t="s">
        <v>617</v>
      </c>
    </row>
    <row r="24" spans="1:17" ht="14.25" x14ac:dyDescent="0.45">
      <c r="A24" s="527" t="s">
        <v>541</v>
      </c>
      <c r="B24" s="528">
        <v>20986</v>
      </c>
      <c r="C24" s="528">
        <v>0</v>
      </c>
      <c r="D24" s="528">
        <v>0</v>
      </c>
      <c r="E24" s="528">
        <v>0</v>
      </c>
      <c r="F24" s="528">
        <v>20986</v>
      </c>
      <c r="G24" s="518" t="s">
        <v>599</v>
      </c>
      <c r="H24" s="518" t="s">
        <v>618</v>
      </c>
      <c r="I24" s="389"/>
      <c r="J24" s="527" t="s">
        <v>541</v>
      </c>
      <c r="K24" s="529">
        <v>20986</v>
      </c>
      <c r="L24" s="529">
        <v>0</v>
      </c>
      <c r="M24" s="529">
        <v>0</v>
      </c>
      <c r="N24" s="529">
        <v>0</v>
      </c>
      <c r="O24" s="528">
        <v>20986</v>
      </c>
      <c r="P24" s="518" t="s">
        <v>599</v>
      </c>
      <c r="Q24" s="518" t="s">
        <v>618</v>
      </c>
    </row>
    <row r="25" spans="1:17" ht="14.25" x14ac:dyDescent="0.45">
      <c r="A25" s="527" t="s">
        <v>542</v>
      </c>
      <c r="B25" s="528">
        <v>20986</v>
      </c>
      <c r="C25" s="528">
        <v>0</v>
      </c>
      <c r="D25" s="528">
        <v>0</v>
      </c>
      <c r="E25" s="528">
        <v>0</v>
      </c>
      <c r="F25" s="528">
        <v>20986</v>
      </c>
      <c r="G25" s="518" t="s">
        <v>599</v>
      </c>
      <c r="H25" s="518" t="s">
        <v>619</v>
      </c>
      <c r="I25" s="389"/>
      <c r="J25" s="527" t="s">
        <v>542</v>
      </c>
      <c r="K25" s="529">
        <v>20986</v>
      </c>
      <c r="L25" s="529">
        <v>0</v>
      </c>
      <c r="M25" s="529">
        <v>0</v>
      </c>
      <c r="N25" s="529">
        <v>0</v>
      </c>
      <c r="O25" s="528">
        <v>20986</v>
      </c>
      <c r="P25" s="518" t="s">
        <v>599</v>
      </c>
      <c r="Q25" s="518" t="s">
        <v>619</v>
      </c>
    </row>
    <row r="26" spans="1:17" ht="14.65" hidden="1" customHeight="1" x14ac:dyDescent="0.45">
      <c r="A26" s="527" t="s">
        <v>543</v>
      </c>
      <c r="B26" s="528">
        <v>0</v>
      </c>
      <c r="C26" s="528">
        <v>0</v>
      </c>
      <c r="D26" s="528">
        <v>0</v>
      </c>
      <c r="E26" s="528">
        <v>0</v>
      </c>
      <c r="F26" s="528">
        <v>0</v>
      </c>
      <c r="G26" s="518" t="s">
        <v>599</v>
      </c>
      <c r="H26" s="518" t="s">
        <v>620</v>
      </c>
      <c r="I26" s="389"/>
      <c r="J26" s="527" t="s">
        <v>543</v>
      </c>
      <c r="K26" s="529">
        <v>0</v>
      </c>
      <c r="L26" s="529">
        <v>0</v>
      </c>
      <c r="M26" s="529">
        <v>0</v>
      </c>
      <c r="N26" s="529">
        <v>0</v>
      </c>
      <c r="O26" s="528">
        <v>0</v>
      </c>
      <c r="P26" s="518" t="s">
        <v>599</v>
      </c>
      <c r="Q26" s="518" t="s">
        <v>620</v>
      </c>
    </row>
    <row r="27" spans="1:17" ht="14.25" x14ac:dyDescent="0.45">
      <c r="A27" s="527" t="s">
        <v>544</v>
      </c>
      <c r="B27" s="528">
        <v>0</v>
      </c>
      <c r="C27" s="528">
        <v>0</v>
      </c>
      <c r="D27" s="528">
        <v>0</v>
      </c>
      <c r="E27" s="528">
        <v>0</v>
      </c>
      <c r="F27" s="528">
        <v>0</v>
      </c>
      <c r="G27" s="518" t="s">
        <v>599</v>
      </c>
      <c r="H27" s="518" t="s">
        <v>621</v>
      </c>
      <c r="I27" s="389"/>
      <c r="J27" s="527" t="s">
        <v>544</v>
      </c>
      <c r="K27" s="529">
        <v>0</v>
      </c>
      <c r="L27" s="529">
        <v>0</v>
      </c>
      <c r="M27" s="529">
        <v>0</v>
      </c>
      <c r="N27" s="529">
        <v>0</v>
      </c>
      <c r="O27" s="528">
        <v>0</v>
      </c>
      <c r="P27" s="518" t="s">
        <v>599</v>
      </c>
      <c r="Q27" s="518" t="s">
        <v>621</v>
      </c>
    </row>
    <row r="28" spans="1:17" ht="14.65" hidden="1" customHeight="1" x14ac:dyDescent="0.45">
      <c r="A28" s="527" t="s">
        <v>545</v>
      </c>
      <c r="B28" s="528">
        <v>0</v>
      </c>
      <c r="C28" s="528">
        <v>0</v>
      </c>
      <c r="D28" s="528">
        <v>0</v>
      </c>
      <c r="E28" s="528">
        <v>0</v>
      </c>
      <c r="F28" s="528">
        <v>0</v>
      </c>
      <c r="G28" s="518" t="s">
        <v>599</v>
      </c>
      <c r="H28" s="518" t="s">
        <v>622</v>
      </c>
      <c r="I28" s="389"/>
      <c r="J28" s="527" t="s">
        <v>545</v>
      </c>
      <c r="K28" s="529">
        <v>0</v>
      </c>
      <c r="L28" s="529">
        <v>0</v>
      </c>
      <c r="M28" s="529">
        <v>0</v>
      </c>
      <c r="N28" s="529">
        <v>0</v>
      </c>
      <c r="O28" s="528">
        <v>0</v>
      </c>
      <c r="P28" s="518" t="s">
        <v>599</v>
      </c>
      <c r="Q28" s="518" t="s">
        <v>622</v>
      </c>
    </row>
    <row r="29" spans="1:17" ht="14.65" thickBot="1" x14ac:dyDescent="0.5">
      <c r="A29" s="527" t="s">
        <v>546</v>
      </c>
      <c r="B29" s="528">
        <v>199895</v>
      </c>
      <c r="C29" s="528">
        <v>0</v>
      </c>
      <c r="D29" s="528">
        <v>0</v>
      </c>
      <c r="E29" s="528">
        <v>0</v>
      </c>
      <c r="F29" s="528">
        <v>199895</v>
      </c>
      <c r="G29" s="518" t="s">
        <v>599</v>
      </c>
      <c r="H29" s="518" t="s">
        <v>623</v>
      </c>
      <c r="I29" s="389"/>
      <c r="J29" s="527" t="s">
        <v>546</v>
      </c>
      <c r="K29" s="529">
        <v>199895</v>
      </c>
      <c r="L29" s="529">
        <v>0</v>
      </c>
      <c r="M29" s="529">
        <v>0</v>
      </c>
      <c r="N29" s="529">
        <v>0</v>
      </c>
      <c r="O29" s="528">
        <v>199895</v>
      </c>
      <c r="P29" s="518" t="s">
        <v>599</v>
      </c>
      <c r="Q29" s="518" t="s">
        <v>623</v>
      </c>
    </row>
    <row r="30" spans="1:17" ht="15" hidden="1" customHeight="1" thickBot="1" x14ac:dyDescent="0.5">
      <c r="A30" s="527" t="s">
        <v>547</v>
      </c>
      <c r="B30" s="528">
        <v>0</v>
      </c>
      <c r="C30" s="528">
        <v>0</v>
      </c>
      <c r="D30" s="528">
        <v>0</v>
      </c>
      <c r="E30" s="528">
        <v>0</v>
      </c>
      <c r="F30" s="528">
        <v>0</v>
      </c>
      <c r="G30" s="518" t="s">
        <v>599</v>
      </c>
      <c r="H30" s="518" t="s">
        <v>624</v>
      </c>
      <c r="I30" s="389"/>
      <c r="J30" s="527" t="s">
        <v>547</v>
      </c>
      <c r="K30" s="529">
        <v>0</v>
      </c>
      <c r="L30" s="529">
        <v>0</v>
      </c>
      <c r="M30" s="529">
        <v>0</v>
      </c>
      <c r="N30" s="529">
        <v>0</v>
      </c>
      <c r="O30" s="528">
        <v>0</v>
      </c>
      <c r="P30" s="518" t="s">
        <v>599</v>
      </c>
      <c r="Q30" s="518" t="s">
        <v>624</v>
      </c>
    </row>
    <row r="31" spans="1:17" ht="15" hidden="1" customHeight="1" thickBot="1" x14ac:dyDescent="0.5">
      <c r="A31" s="527" t="s">
        <v>548</v>
      </c>
      <c r="B31" s="528">
        <v>0</v>
      </c>
      <c r="C31" s="528">
        <v>0</v>
      </c>
      <c r="D31" s="528">
        <v>0</v>
      </c>
      <c r="E31" s="528">
        <v>0</v>
      </c>
      <c r="F31" s="528">
        <v>0</v>
      </c>
      <c r="G31" s="518" t="s">
        <v>599</v>
      </c>
      <c r="H31" s="518" t="s">
        <v>625</v>
      </c>
      <c r="I31" s="389"/>
      <c r="J31" s="527" t="s">
        <v>548</v>
      </c>
      <c r="K31" s="529">
        <v>0</v>
      </c>
      <c r="L31" s="529">
        <v>0</v>
      </c>
      <c r="M31" s="529">
        <v>0</v>
      </c>
      <c r="N31" s="529">
        <v>0</v>
      </c>
      <c r="O31" s="528">
        <v>0</v>
      </c>
      <c r="P31" s="518" t="s">
        <v>599</v>
      </c>
      <c r="Q31" s="518" t="s">
        <v>625</v>
      </c>
    </row>
    <row r="32" spans="1:17" ht="13.5" thickTop="1" x14ac:dyDescent="0.4">
      <c r="A32" s="530" t="s">
        <v>479</v>
      </c>
      <c r="B32" s="531">
        <v>826043</v>
      </c>
      <c r="C32" s="531">
        <v>0</v>
      </c>
      <c r="D32" s="531">
        <v>0</v>
      </c>
      <c r="E32" s="531">
        <v>0</v>
      </c>
      <c r="F32" s="531">
        <v>826043</v>
      </c>
      <c r="G32" s="519"/>
      <c r="H32" s="519"/>
      <c r="I32" s="389"/>
      <c r="J32" s="530" t="s">
        <v>479</v>
      </c>
      <c r="K32" s="531">
        <v>826043</v>
      </c>
      <c r="L32" s="531">
        <v>0</v>
      </c>
      <c r="M32" s="531">
        <v>0</v>
      </c>
      <c r="N32" s="531">
        <v>0</v>
      </c>
      <c r="O32" s="531">
        <v>826043</v>
      </c>
      <c r="P32" s="519"/>
      <c r="Q32" s="519"/>
    </row>
    <row r="33" spans="1:17" ht="12.75" x14ac:dyDescent="0.35">
      <c r="A33" s="389"/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</row>
    <row r="34" spans="1:17" ht="12.75" x14ac:dyDescent="0.35">
      <c r="A34" s="389"/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4.65" customHeight="1" x14ac:dyDescent="0.45">
      <c r="A35" s="746" t="s">
        <v>487</v>
      </c>
      <c r="B35" s="746"/>
      <c r="C35" s="746"/>
      <c r="D35" s="746"/>
      <c r="E35" s="746"/>
      <c r="F35" s="746"/>
      <c r="G35" s="746"/>
      <c r="H35" s="746"/>
      <c r="I35" s="526"/>
      <c r="J35" s="746" t="s">
        <v>487</v>
      </c>
      <c r="K35" s="746"/>
      <c r="L35" s="746"/>
      <c r="M35" s="746"/>
      <c r="N35" s="746"/>
      <c r="O35" s="746"/>
      <c r="P35" s="746"/>
      <c r="Q35" s="746"/>
    </row>
    <row r="36" spans="1:17" ht="14.65" thickBot="1" x14ac:dyDescent="0.5">
      <c r="A36" s="512" t="s">
        <v>474</v>
      </c>
      <c r="B36" s="513" t="s">
        <v>475</v>
      </c>
      <c r="C36" s="513" t="s">
        <v>476</v>
      </c>
      <c r="D36" s="513" t="s">
        <v>477</v>
      </c>
      <c r="E36" s="513" t="s">
        <v>478</v>
      </c>
      <c r="F36" s="513" t="s">
        <v>479</v>
      </c>
      <c r="G36" s="513" t="s">
        <v>480</v>
      </c>
      <c r="H36" s="513" t="s">
        <v>481</v>
      </c>
      <c r="I36" s="389"/>
      <c r="J36" s="512" t="s">
        <v>474</v>
      </c>
      <c r="K36" s="513" t="s">
        <v>475</v>
      </c>
      <c r="L36" s="513" t="s">
        <v>476</v>
      </c>
      <c r="M36" s="513" t="s">
        <v>477</v>
      </c>
      <c r="N36" s="513" t="s">
        <v>478</v>
      </c>
      <c r="O36" s="513" t="s">
        <v>479</v>
      </c>
      <c r="P36" s="513" t="s">
        <v>480</v>
      </c>
      <c r="Q36" s="513" t="s">
        <v>481</v>
      </c>
    </row>
    <row r="37" spans="1:17" ht="14.65" thickTop="1" x14ac:dyDescent="0.45">
      <c r="A37" s="527" t="s">
        <v>523</v>
      </c>
      <c r="B37" s="528">
        <v>0</v>
      </c>
      <c r="C37" s="528">
        <v>0</v>
      </c>
      <c r="D37" s="528">
        <v>0</v>
      </c>
      <c r="E37" s="528">
        <v>0</v>
      </c>
      <c r="F37" s="528">
        <v>0</v>
      </c>
      <c r="G37" s="518" t="s">
        <v>599</v>
      </c>
      <c r="H37" s="518" t="s">
        <v>600</v>
      </c>
      <c r="I37" s="389"/>
      <c r="J37" s="527" t="s">
        <v>523</v>
      </c>
      <c r="K37" s="528">
        <v>0</v>
      </c>
      <c r="L37" s="528">
        <v>0</v>
      </c>
      <c r="M37" s="528">
        <v>0</v>
      </c>
      <c r="N37" s="528">
        <v>0</v>
      </c>
      <c r="O37" s="528">
        <v>0</v>
      </c>
      <c r="P37" s="518" t="s">
        <v>599</v>
      </c>
      <c r="Q37" s="518" t="s">
        <v>600</v>
      </c>
    </row>
    <row r="38" spans="1:17" ht="14.25" x14ac:dyDescent="0.45">
      <c r="A38" s="527" t="s">
        <v>524</v>
      </c>
      <c r="B38" s="528">
        <v>0</v>
      </c>
      <c r="C38" s="528">
        <v>0</v>
      </c>
      <c r="D38" s="528">
        <v>0</v>
      </c>
      <c r="E38" s="528">
        <v>0</v>
      </c>
      <c r="F38" s="528">
        <v>0</v>
      </c>
      <c r="G38" s="518" t="s">
        <v>599</v>
      </c>
      <c r="H38" s="518" t="s">
        <v>601</v>
      </c>
      <c r="I38" s="389"/>
      <c r="J38" s="527" t="s">
        <v>524</v>
      </c>
      <c r="K38" s="528">
        <v>0</v>
      </c>
      <c r="L38" s="528">
        <v>0</v>
      </c>
      <c r="M38" s="528">
        <v>0</v>
      </c>
      <c r="N38" s="528">
        <v>0</v>
      </c>
      <c r="O38" s="528">
        <v>0</v>
      </c>
      <c r="P38" s="518" t="s">
        <v>599</v>
      </c>
      <c r="Q38" s="518" t="s">
        <v>601</v>
      </c>
    </row>
    <row r="39" spans="1:17" ht="14.25" x14ac:dyDescent="0.45">
      <c r="A39" s="527" t="s">
        <v>525</v>
      </c>
      <c r="B39" s="528">
        <v>0</v>
      </c>
      <c r="C39" s="528">
        <v>0</v>
      </c>
      <c r="D39" s="528">
        <v>0</v>
      </c>
      <c r="E39" s="528">
        <v>0</v>
      </c>
      <c r="F39" s="528">
        <v>0</v>
      </c>
      <c r="G39" s="518" t="s">
        <v>599</v>
      </c>
      <c r="H39" s="518" t="s">
        <v>602</v>
      </c>
      <c r="I39" s="389"/>
      <c r="J39" s="527" t="s">
        <v>525</v>
      </c>
      <c r="K39" s="528">
        <v>0</v>
      </c>
      <c r="L39" s="528">
        <v>0</v>
      </c>
      <c r="M39" s="528">
        <v>0</v>
      </c>
      <c r="N39" s="528">
        <v>0</v>
      </c>
      <c r="O39" s="528">
        <v>0</v>
      </c>
      <c r="P39" s="518" t="s">
        <v>599</v>
      </c>
      <c r="Q39" s="518" t="s">
        <v>602</v>
      </c>
    </row>
    <row r="40" spans="1:17" ht="14.25" x14ac:dyDescent="0.45">
      <c r="A40" s="527" t="s">
        <v>526</v>
      </c>
      <c r="B40" s="528">
        <v>0</v>
      </c>
      <c r="C40" s="528">
        <v>0</v>
      </c>
      <c r="D40" s="528">
        <v>0</v>
      </c>
      <c r="E40" s="528">
        <v>0</v>
      </c>
      <c r="F40" s="528">
        <v>0</v>
      </c>
      <c r="G40" s="518" t="s">
        <v>599</v>
      </c>
      <c r="H40" s="518" t="s">
        <v>603</v>
      </c>
      <c r="I40" s="389"/>
      <c r="J40" s="527" t="s">
        <v>526</v>
      </c>
      <c r="K40" s="528">
        <v>0</v>
      </c>
      <c r="L40" s="528">
        <v>0</v>
      </c>
      <c r="M40" s="528">
        <v>0</v>
      </c>
      <c r="N40" s="528">
        <v>0</v>
      </c>
      <c r="O40" s="528">
        <v>0</v>
      </c>
      <c r="P40" s="518" t="s">
        <v>599</v>
      </c>
      <c r="Q40" s="518" t="s">
        <v>603</v>
      </c>
    </row>
    <row r="41" spans="1:17" ht="14.25" x14ac:dyDescent="0.45">
      <c r="A41" s="527" t="s">
        <v>527</v>
      </c>
      <c r="B41" s="528">
        <v>0</v>
      </c>
      <c r="C41" s="528">
        <v>0</v>
      </c>
      <c r="D41" s="528">
        <v>0</v>
      </c>
      <c r="E41" s="528">
        <v>0</v>
      </c>
      <c r="F41" s="528">
        <v>0</v>
      </c>
      <c r="G41" s="518" t="s">
        <v>599</v>
      </c>
      <c r="H41" s="518" t="s">
        <v>604</v>
      </c>
      <c r="I41" s="389"/>
      <c r="J41" s="527" t="s">
        <v>527</v>
      </c>
      <c r="K41" s="528">
        <v>0</v>
      </c>
      <c r="L41" s="528">
        <v>0</v>
      </c>
      <c r="M41" s="528">
        <v>0</v>
      </c>
      <c r="N41" s="528">
        <v>0</v>
      </c>
      <c r="O41" s="528">
        <v>0</v>
      </c>
      <c r="P41" s="518" t="s">
        <v>599</v>
      </c>
      <c r="Q41" s="518" t="s">
        <v>604</v>
      </c>
    </row>
    <row r="42" spans="1:17" ht="14.25" x14ac:dyDescent="0.45">
      <c r="A42" s="527" t="s">
        <v>528</v>
      </c>
      <c r="B42" s="528">
        <v>0</v>
      </c>
      <c r="C42" s="528">
        <v>0</v>
      </c>
      <c r="D42" s="528">
        <v>0</v>
      </c>
      <c r="E42" s="528">
        <v>0</v>
      </c>
      <c r="F42" s="528">
        <v>0</v>
      </c>
      <c r="G42" s="518" t="s">
        <v>599</v>
      </c>
      <c r="H42" s="518" t="s">
        <v>605</v>
      </c>
      <c r="I42" s="389"/>
      <c r="J42" s="527" t="s">
        <v>528</v>
      </c>
      <c r="K42" s="528">
        <v>0</v>
      </c>
      <c r="L42" s="528">
        <v>0</v>
      </c>
      <c r="M42" s="528">
        <v>0</v>
      </c>
      <c r="N42" s="528">
        <v>0</v>
      </c>
      <c r="O42" s="528">
        <v>0</v>
      </c>
      <c r="P42" s="518" t="s">
        <v>599</v>
      </c>
      <c r="Q42" s="518" t="s">
        <v>605</v>
      </c>
    </row>
    <row r="43" spans="1:17" ht="14.25" x14ac:dyDescent="0.45">
      <c r="A43" s="527" t="s">
        <v>529</v>
      </c>
      <c r="B43" s="528">
        <v>0</v>
      </c>
      <c r="C43" s="528">
        <v>0</v>
      </c>
      <c r="D43" s="528">
        <v>0</v>
      </c>
      <c r="E43" s="528">
        <v>0</v>
      </c>
      <c r="F43" s="528">
        <v>0</v>
      </c>
      <c r="G43" s="518" t="s">
        <v>599</v>
      </c>
      <c r="H43" s="518" t="s">
        <v>606</v>
      </c>
      <c r="I43" s="389"/>
      <c r="J43" s="527" t="s">
        <v>529</v>
      </c>
      <c r="K43" s="528">
        <v>0</v>
      </c>
      <c r="L43" s="528">
        <v>0</v>
      </c>
      <c r="M43" s="528">
        <v>0</v>
      </c>
      <c r="N43" s="528">
        <v>0</v>
      </c>
      <c r="O43" s="528">
        <v>0</v>
      </c>
      <c r="P43" s="518" t="s">
        <v>599</v>
      </c>
      <c r="Q43" s="518" t="s">
        <v>606</v>
      </c>
    </row>
    <row r="44" spans="1:17" ht="14.25" x14ac:dyDescent="0.45">
      <c r="A44" s="527" t="s">
        <v>530</v>
      </c>
      <c r="B44" s="528">
        <v>0</v>
      </c>
      <c r="C44" s="528">
        <v>0</v>
      </c>
      <c r="D44" s="528">
        <v>0</v>
      </c>
      <c r="E44" s="528">
        <v>0</v>
      </c>
      <c r="F44" s="528">
        <v>0</v>
      </c>
      <c r="G44" s="518" t="s">
        <v>599</v>
      </c>
      <c r="H44" s="518" t="s">
        <v>607</v>
      </c>
      <c r="I44" s="389"/>
      <c r="J44" s="527" t="s">
        <v>530</v>
      </c>
      <c r="K44" s="528">
        <v>0</v>
      </c>
      <c r="L44" s="528">
        <v>0</v>
      </c>
      <c r="M44" s="528">
        <v>0</v>
      </c>
      <c r="N44" s="528">
        <v>0</v>
      </c>
      <c r="O44" s="528">
        <v>0</v>
      </c>
      <c r="P44" s="518" t="s">
        <v>599</v>
      </c>
      <c r="Q44" s="518" t="s">
        <v>607</v>
      </c>
    </row>
    <row r="45" spans="1:17" ht="14.25" x14ac:dyDescent="0.45">
      <c r="A45" s="527" t="s">
        <v>531</v>
      </c>
      <c r="B45" s="528">
        <v>0</v>
      </c>
      <c r="C45" s="528">
        <v>0</v>
      </c>
      <c r="D45" s="528">
        <v>0</v>
      </c>
      <c r="E45" s="528">
        <v>0</v>
      </c>
      <c r="F45" s="528">
        <v>0</v>
      </c>
      <c r="G45" s="518" t="s">
        <v>599</v>
      </c>
      <c r="H45" s="518" t="s">
        <v>608</v>
      </c>
      <c r="I45" s="389"/>
      <c r="J45" s="527" t="s">
        <v>531</v>
      </c>
      <c r="K45" s="528">
        <v>0</v>
      </c>
      <c r="L45" s="528">
        <v>0</v>
      </c>
      <c r="M45" s="528">
        <v>0</v>
      </c>
      <c r="N45" s="528">
        <v>0</v>
      </c>
      <c r="O45" s="528">
        <v>0</v>
      </c>
      <c r="P45" s="518" t="s">
        <v>599</v>
      </c>
      <c r="Q45" s="518" t="s">
        <v>608</v>
      </c>
    </row>
    <row r="46" spans="1:17" ht="14.25" x14ac:dyDescent="0.45">
      <c r="A46" s="527" t="s">
        <v>532</v>
      </c>
      <c r="B46" s="528">
        <v>0</v>
      </c>
      <c r="C46" s="528">
        <v>0</v>
      </c>
      <c r="D46" s="528">
        <v>0</v>
      </c>
      <c r="E46" s="528">
        <v>0</v>
      </c>
      <c r="F46" s="528">
        <v>0</v>
      </c>
      <c r="G46" s="518" t="s">
        <v>599</v>
      </c>
      <c r="H46" s="518" t="s">
        <v>609</v>
      </c>
      <c r="I46" s="389"/>
      <c r="J46" s="527" t="s">
        <v>532</v>
      </c>
      <c r="K46" s="528">
        <v>0</v>
      </c>
      <c r="L46" s="528">
        <v>0</v>
      </c>
      <c r="M46" s="528">
        <v>0</v>
      </c>
      <c r="N46" s="528">
        <v>0</v>
      </c>
      <c r="O46" s="528">
        <v>0</v>
      </c>
      <c r="P46" s="518" t="s">
        <v>599</v>
      </c>
      <c r="Q46" s="518" t="s">
        <v>609</v>
      </c>
    </row>
    <row r="47" spans="1:17" ht="14.25" x14ac:dyDescent="0.45">
      <c r="A47" s="527" t="s">
        <v>533</v>
      </c>
      <c r="B47" s="528">
        <v>0</v>
      </c>
      <c r="C47" s="528">
        <v>0</v>
      </c>
      <c r="D47" s="528">
        <v>0</v>
      </c>
      <c r="E47" s="528">
        <v>0</v>
      </c>
      <c r="F47" s="528">
        <v>0</v>
      </c>
      <c r="G47" s="518" t="s">
        <v>599</v>
      </c>
      <c r="H47" s="518" t="s">
        <v>610</v>
      </c>
      <c r="I47" s="389"/>
      <c r="J47" s="527" t="s">
        <v>533</v>
      </c>
      <c r="K47" s="528">
        <v>0</v>
      </c>
      <c r="L47" s="528">
        <v>0</v>
      </c>
      <c r="M47" s="528">
        <v>0</v>
      </c>
      <c r="N47" s="528">
        <v>0</v>
      </c>
      <c r="O47" s="528">
        <v>0</v>
      </c>
      <c r="P47" s="518" t="s">
        <v>599</v>
      </c>
      <c r="Q47" s="518" t="s">
        <v>610</v>
      </c>
    </row>
    <row r="48" spans="1:17" ht="14.25" x14ac:dyDescent="0.45">
      <c r="A48" s="527" t="s">
        <v>534</v>
      </c>
      <c r="B48" s="528">
        <v>0</v>
      </c>
      <c r="C48" s="528">
        <v>0</v>
      </c>
      <c r="D48" s="528">
        <v>0</v>
      </c>
      <c r="E48" s="528">
        <v>0</v>
      </c>
      <c r="F48" s="528">
        <v>0</v>
      </c>
      <c r="G48" s="518" t="s">
        <v>599</v>
      </c>
      <c r="H48" s="518" t="s">
        <v>611</v>
      </c>
      <c r="I48" s="389"/>
      <c r="J48" s="527" t="s">
        <v>534</v>
      </c>
      <c r="K48" s="528">
        <v>0</v>
      </c>
      <c r="L48" s="528">
        <v>0</v>
      </c>
      <c r="M48" s="528">
        <v>0</v>
      </c>
      <c r="N48" s="528">
        <v>0</v>
      </c>
      <c r="O48" s="528">
        <v>0</v>
      </c>
      <c r="P48" s="518" t="s">
        <v>599</v>
      </c>
      <c r="Q48" s="518" t="s">
        <v>611</v>
      </c>
    </row>
    <row r="49" spans="1:17" ht="14.25" x14ac:dyDescent="0.45">
      <c r="A49" s="527" t="s">
        <v>535</v>
      </c>
      <c r="B49" s="528">
        <v>0</v>
      </c>
      <c r="C49" s="528">
        <v>0</v>
      </c>
      <c r="D49" s="528">
        <v>0</v>
      </c>
      <c r="E49" s="528">
        <v>0</v>
      </c>
      <c r="F49" s="528">
        <v>0</v>
      </c>
      <c r="G49" s="518" t="s">
        <v>599</v>
      </c>
      <c r="H49" s="518" t="s">
        <v>612</v>
      </c>
      <c r="I49" s="389"/>
      <c r="J49" s="527" t="s">
        <v>535</v>
      </c>
      <c r="K49" s="528">
        <v>0</v>
      </c>
      <c r="L49" s="528">
        <v>0</v>
      </c>
      <c r="M49" s="528">
        <v>0</v>
      </c>
      <c r="N49" s="528">
        <v>0</v>
      </c>
      <c r="O49" s="528">
        <v>0</v>
      </c>
      <c r="P49" s="518" t="s">
        <v>599</v>
      </c>
      <c r="Q49" s="518" t="s">
        <v>612</v>
      </c>
    </row>
    <row r="50" spans="1:17" ht="14.25" x14ac:dyDescent="0.45">
      <c r="A50" s="527" t="s">
        <v>536</v>
      </c>
      <c r="B50" s="528">
        <v>0</v>
      </c>
      <c r="C50" s="528">
        <v>0</v>
      </c>
      <c r="D50" s="528">
        <v>0</v>
      </c>
      <c r="E50" s="528">
        <v>0</v>
      </c>
      <c r="F50" s="528">
        <v>0</v>
      </c>
      <c r="G50" s="518" t="s">
        <v>599</v>
      </c>
      <c r="H50" s="518" t="s">
        <v>613</v>
      </c>
      <c r="I50" s="389"/>
      <c r="J50" s="527" t="s">
        <v>536</v>
      </c>
      <c r="K50" s="528">
        <v>0</v>
      </c>
      <c r="L50" s="528">
        <v>0</v>
      </c>
      <c r="M50" s="528">
        <v>0</v>
      </c>
      <c r="N50" s="528">
        <v>0</v>
      </c>
      <c r="O50" s="528">
        <v>0</v>
      </c>
      <c r="P50" s="518" t="s">
        <v>599</v>
      </c>
      <c r="Q50" s="518" t="s">
        <v>613</v>
      </c>
    </row>
    <row r="51" spans="1:17" ht="14.25" x14ac:dyDescent="0.45">
      <c r="A51" s="527" t="s">
        <v>537</v>
      </c>
      <c r="B51" s="528">
        <v>0</v>
      </c>
      <c r="C51" s="528">
        <v>0</v>
      </c>
      <c r="D51" s="528">
        <v>0</v>
      </c>
      <c r="E51" s="528">
        <v>0</v>
      </c>
      <c r="F51" s="528">
        <v>0</v>
      </c>
      <c r="G51" s="518" t="s">
        <v>599</v>
      </c>
      <c r="H51" s="518" t="s">
        <v>614</v>
      </c>
      <c r="I51" s="389"/>
      <c r="J51" s="527" t="s">
        <v>537</v>
      </c>
      <c r="K51" s="528">
        <v>0</v>
      </c>
      <c r="L51" s="528">
        <v>0</v>
      </c>
      <c r="M51" s="528">
        <v>0</v>
      </c>
      <c r="N51" s="528">
        <v>0</v>
      </c>
      <c r="O51" s="528">
        <v>0</v>
      </c>
      <c r="P51" s="518" t="s">
        <v>599</v>
      </c>
      <c r="Q51" s="518" t="s">
        <v>614</v>
      </c>
    </row>
    <row r="52" spans="1:17" ht="14.25" x14ac:dyDescent="0.45">
      <c r="A52" s="527" t="s">
        <v>538</v>
      </c>
      <c r="B52" s="528">
        <v>0</v>
      </c>
      <c r="C52" s="528">
        <v>0</v>
      </c>
      <c r="D52" s="528">
        <v>0</v>
      </c>
      <c r="E52" s="528">
        <v>0</v>
      </c>
      <c r="F52" s="528">
        <v>0</v>
      </c>
      <c r="G52" s="518" t="s">
        <v>599</v>
      </c>
      <c r="H52" s="518" t="s">
        <v>615</v>
      </c>
      <c r="I52" s="389"/>
      <c r="J52" s="527" t="s">
        <v>538</v>
      </c>
      <c r="K52" s="528">
        <v>0</v>
      </c>
      <c r="L52" s="528">
        <v>0</v>
      </c>
      <c r="M52" s="528">
        <v>0</v>
      </c>
      <c r="N52" s="528">
        <v>0</v>
      </c>
      <c r="O52" s="528">
        <v>0</v>
      </c>
      <c r="P52" s="518" t="s">
        <v>599</v>
      </c>
      <c r="Q52" s="518" t="s">
        <v>615</v>
      </c>
    </row>
    <row r="53" spans="1:17" ht="14.25" x14ac:dyDescent="0.45">
      <c r="A53" s="527" t="s">
        <v>539</v>
      </c>
      <c r="B53" s="528">
        <v>0</v>
      </c>
      <c r="C53" s="528">
        <v>0</v>
      </c>
      <c r="D53" s="528">
        <v>0</v>
      </c>
      <c r="E53" s="528">
        <v>0</v>
      </c>
      <c r="F53" s="528">
        <v>0</v>
      </c>
      <c r="G53" s="518" t="s">
        <v>599</v>
      </c>
      <c r="H53" s="518" t="s">
        <v>616</v>
      </c>
      <c r="I53" s="389"/>
      <c r="J53" s="527" t="s">
        <v>539</v>
      </c>
      <c r="K53" s="528">
        <v>0</v>
      </c>
      <c r="L53" s="528">
        <v>0</v>
      </c>
      <c r="M53" s="528">
        <v>0</v>
      </c>
      <c r="N53" s="528">
        <v>0</v>
      </c>
      <c r="O53" s="528">
        <v>0</v>
      </c>
      <c r="P53" s="518" t="s">
        <v>599</v>
      </c>
      <c r="Q53" s="518" t="s">
        <v>616</v>
      </c>
    </row>
    <row r="54" spans="1:17" ht="14.25" x14ac:dyDescent="0.45">
      <c r="A54" s="527" t="s">
        <v>540</v>
      </c>
      <c r="B54" s="528">
        <v>0</v>
      </c>
      <c r="C54" s="528">
        <v>0</v>
      </c>
      <c r="D54" s="528">
        <v>0</v>
      </c>
      <c r="E54" s="528">
        <v>0</v>
      </c>
      <c r="F54" s="528">
        <v>0</v>
      </c>
      <c r="G54" s="518" t="s">
        <v>599</v>
      </c>
      <c r="H54" s="518" t="s">
        <v>617</v>
      </c>
      <c r="I54" s="389"/>
      <c r="J54" s="527" t="s">
        <v>540</v>
      </c>
      <c r="K54" s="528">
        <v>0</v>
      </c>
      <c r="L54" s="528">
        <v>0</v>
      </c>
      <c r="M54" s="528">
        <v>0</v>
      </c>
      <c r="N54" s="528">
        <v>0</v>
      </c>
      <c r="O54" s="528">
        <v>0</v>
      </c>
      <c r="P54" s="518" t="s">
        <v>599</v>
      </c>
      <c r="Q54" s="518" t="s">
        <v>617</v>
      </c>
    </row>
    <row r="55" spans="1:17" ht="14.25" x14ac:dyDescent="0.45">
      <c r="A55" s="527" t="s">
        <v>541</v>
      </c>
      <c r="B55" s="528">
        <v>0</v>
      </c>
      <c r="C55" s="528">
        <v>0</v>
      </c>
      <c r="D55" s="528">
        <v>0</v>
      </c>
      <c r="E55" s="528">
        <v>0</v>
      </c>
      <c r="F55" s="528">
        <v>0</v>
      </c>
      <c r="G55" s="518" t="s">
        <v>599</v>
      </c>
      <c r="H55" s="518" t="s">
        <v>618</v>
      </c>
      <c r="I55" s="389"/>
      <c r="J55" s="527" t="s">
        <v>541</v>
      </c>
      <c r="K55" s="528">
        <v>0</v>
      </c>
      <c r="L55" s="528">
        <v>0</v>
      </c>
      <c r="M55" s="528">
        <v>0</v>
      </c>
      <c r="N55" s="528">
        <v>0</v>
      </c>
      <c r="O55" s="528">
        <v>0</v>
      </c>
      <c r="P55" s="518" t="s">
        <v>599</v>
      </c>
      <c r="Q55" s="518" t="s">
        <v>618</v>
      </c>
    </row>
    <row r="56" spans="1:17" ht="14.25" x14ac:dyDescent="0.45">
      <c r="A56" s="527" t="s">
        <v>542</v>
      </c>
      <c r="B56" s="528">
        <v>0</v>
      </c>
      <c r="C56" s="528">
        <v>0</v>
      </c>
      <c r="D56" s="528">
        <v>0</v>
      </c>
      <c r="E56" s="528">
        <v>0</v>
      </c>
      <c r="F56" s="528">
        <v>0</v>
      </c>
      <c r="G56" s="518" t="s">
        <v>599</v>
      </c>
      <c r="H56" s="518" t="s">
        <v>619</v>
      </c>
      <c r="I56" s="389"/>
      <c r="J56" s="527" t="s">
        <v>542</v>
      </c>
      <c r="K56" s="528">
        <v>0</v>
      </c>
      <c r="L56" s="528">
        <v>0</v>
      </c>
      <c r="M56" s="528">
        <v>0</v>
      </c>
      <c r="N56" s="528">
        <v>0</v>
      </c>
      <c r="O56" s="528">
        <v>0</v>
      </c>
      <c r="P56" s="518" t="s">
        <v>599</v>
      </c>
      <c r="Q56" s="518" t="s">
        <v>619</v>
      </c>
    </row>
    <row r="57" spans="1:17" ht="14.25" x14ac:dyDescent="0.45">
      <c r="A57" s="527" t="s">
        <v>543</v>
      </c>
      <c r="B57" s="528">
        <v>0</v>
      </c>
      <c r="C57" s="528">
        <v>0</v>
      </c>
      <c r="D57" s="528">
        <v>0</v>
      </c>
      <c r="E57" s="528">
        <v>0</v>
      </c>
      <c r="F57" s="528">
        <v>0</v>
      </c>
      <c r="G57" s="518" t="s">
        <v>599</v>
      </c>
      <c r="H57" s="518" t="s">
        <v>620</v>
      </c>
      <c r="I57" s="389"/>
      <c r="J57" s="527" t="s">
        <v>543</v>
      </c>
      <c r="K57" s="528">
        <v>0</v>
      </c>
      <c r="L57" s="528">
        <v>0</v>
      </c>
      <c r="M57" s="528">
        <v>0</v>
      </c>
      <c r="N57" s="528">
        <v>0</v>
      </c>
      <c r="O57" s="528">
        <v>0</v>
      </c>
      <c r="P57" s="518" t="s">
        <v>599</v>
      </c>
      <c r="Q57" s="518" t="s">
        <v>620</v>
      </c>
    </row>
    <row r="58" spans="1:17" ht="14.25" x14ac:dyDescent="0.45">
      <c r="A58" s="527" t="s">
        <v>544</v>
      </c>
      <c r="B58" s="528">
        <v>0</v>
      </c>
      <c r="C58" s="528">
        <v>0</v>
      </c>
      <c r="D58" s="528">
        <v>0</v>
      </c>
      <c r="E58" s="528">
        <v>0</v>
      </c>
      <c r="F58" s="528">
        <v>0</v>
      </c>
      <c r="G58" s="518" t="s">
        <v>599</v>
      </c>
      <c r="H58" s="518" t="s">
        <v>621</v>
      </c>
      <c r="I58" s="389"/>
      <c r="J58" s="527" t="s">
        <v>544</v>
      </c>
      <c r="K58" s="528">
        <v>0</v>
      </c>
      <c r="L58" s="528">
        <v>0</v>
      </c>
      <c r="M58" s="528">
        <v>0</v>
      </c>
      <c r="N58" s="528">
        <v>0</v>
      </c>
      <c r="O58" s="528">
        <v>0</v>
      </c>
      <c r="P58" s="518" t="s">
        <v>599</v>
      </c>
      <c r="Q58" s="518" t="s">
        <v>621</v>
      </c>
    </row>
    <row r="59" spans="1:17" ht="14.25" x14ac:dyDescent="0.45">
      <c r="A59" s="527" t="s">
        <v>545</v>
      </c>
      <c r="B59" s="528">
        <v>0</v>
      </c>
      <c r="C59" s="528">
        <v>0</v>
      </c>
      <c r="D59" s="528">
        <v>0</v>
      </c>
      <c r="E59" s="528">
        <v>0</v>
      </c>
      <c r="F59" s="528">
        <v>0</v>
      </c>
      <c r="G59" s="518" t="s">
        <v>599</v>
      </c>
      <c r="H59" s="518" t="s">
        <v>622</v>
      </c>
      <c r="I59" s="389"/>
      <c r="J59" s="527" t="s">
        <v>545</v>
      </c>
      <c r="K59" s="528">
        <v>0</v>
      </c>
      <c r="L59" s="528">
        <v>0</v>
      </c>
      <c r="M59" s="528">
        <v>0</v>
      </c>
      <c r="N59" s="528">
        <v>0</v>
      </c>
      <c r="O59" s="528">
        <v>0</v>
      </c>
      <c r="P59" s="518" t="s">
        <v>599</v>
      </c>
      <c r="Q59" s="518" t="s">
        <v>622</v>
      </c>
    </row>
    <row r="60" spans="1:17" ht="14.25" x14ac:dyDescent="0.45">
      <c r="A60" s="527" t="s">
        <v>546</v>
      </c>
      <c r="B60" s="528">
        <v>0</v>
      </c>
      <c r="C60" s="528">
        <v>0</v>
      </c>
      <c r="D60" s="528">
        <v>0</v>
      </c>
      <c r="E60" s="528">
        <v>0</v>
      </c>
      <c r="F60" s="528">
        <v>0</v>
      </c>
      <c r="G60" s="518" t="s">
        <v>599</v>
      </c>
      <c r="H60" s="518" t="s">
        <v>623</v>
      </c>
      <c r="I60" s="389"/>
      <c r="J60" s="527" t="s">
        <v>546</v>
      </c>
      <c r="K60" s="528">
        <v>0</v>
      </c>
      <c r="L60" s="528">
        <v>0</v>
      </c>
      <c r="M60" s="528">
        <v>0</v>
      </c>
      <c r="N60" s="528">
        <v>0</v>
      </c>
      <c r="O60" s="528">
        <v>0</v>
      </c>
      <c r="P60" s="518" t="s">
        <v>599</v>
      </c>
      <c r="Q60" s="518" t="s">
        <v>623</v>
      </c>
    </row>
    <row r="61" spans="1:17" ht="14.25" x14ac:dyDescent="0.45">
      <c r="A61" s="527" t="s">
        <v>547</v>
      </c>
      <c r="B61" s="528">
        <v>0</v>
      </c>
      <c r="C61" s="528">
        <v>0</v>
      </c>
      <c r="D61" s="528">
        <v>0</v>
      </c>
      <c r="E61" s="528">
        <v>0</v>
      </c>
      <c r="F61" s="528">
        <v>0</v>
      </c>
      <c r="G61" s="518" t="s">
        <v>599</v>
      </c>
      <c r="H61" s="518" t="s">
        <v>624</v>
      </c>
      <c r="I61" s="389"/>
      <c r="J61" s="527" t="s">
        <v>547</v>
      </c>
      <c r="K61" s="528">
        <v>0</v>
      </c>
      <c r="L61" s="528">
        <v>0</v>
      </c>
      <c r="M61" s="528">
        <v>0</v>
      </c>
      <c r="N61" s="528">
        <v>0</v>
      </c>
      <c r="O61" s="528">
        <v>0</v>
      </c>
      <c r="P61" s="518" t="s">
        <v>599</v>
      </c>
      <c r="Q61" s="518" t="s">
        <v>624</v>
      </c>
    </row>
    <row r="62" spans="1:17" ht="14.65" thickBot="1" x14ac:dyDescent="0.5">
      <c r="A62" s="527" t="s">
        <v>548</v>
      </c>
      <c r="B62" s="528">
        <v>0</v>
      </c>
      <c r="C62" s="528">
        <v>0</v>
      </c>
      <c r="D62" s="528">
        <v>0</v>
      </c>
      <c r="E62" s="528">
        <v>0</v>
      </c>
      <c r="F62" s="528">
        <v>0</v>
      </c>
      <c r="G62" s="518" t="s">
        <v>599</v>
      </c>
      <c r="H62" s="518" t="s">
        <v>625</v>
      </c>
      <c r="I62" s="389"/>
      <c r="J62" s="527" t="s">
        <v>548</v>
      </c>
      <c r="K62" s="528">
        <v>0</v>
      </c>
      <c r="L62" s="528">
        <v>0</v>
      </c>
      <c r="M62" s="528">
        <v>0</v>
      </c>
      <c r="N62" s="528">
        <v>0</v>
      </c>
      <c r="O62" s="528">
        <v>0</v>
      </c>
      <c r="P62" s="518" t="s">
        <v>599</v>
      </c>
      <c r="Q62" s="518" t="s">
        <v>625</v>
      </c>
    </row>
    <row r="63" spans="1:17" ht="13.5" thickTop="1" x14ac:dyDescent="0.4">
      <c r="A63" s="530" t="s">
        <v>479</v>
      </c>
      <c r="B63" s="531">
        <v>0</v>
      </c>
      <c r="C63" s="531">
        <v>0</v>
      </c>
      <c r="D63" s="531">
        <v>0</v>
      </c>
      <c r="E63" s="531">
        <v>0</v>
      </c>
      <c r="F63" s="531">
        <v>0</v>
      </c>
      <c r="G63" s="519"/>
      <c r="H63" s="519"/>
      <c r="I63" s="389"/>
      <c r="J63" s="530" t="s">
        <v>479</v>
      </c>
      <c r="K63" s="531">
        <v>0</v>
      </c>
      <c r="L63" s="531">
        <v>0</v>
      </c>
      <c r="M63" s="531">
        <v>0</v>
      </c>
      <c r="N63" s="531">
        <v>0</v>
      </c>
      <c r="O63" s="531">
        <v>0</v>
      </c>
      <c r="P63" s="519"/>
      <c r="Q63" s="519"/>
    </row>
    <row r="64" spans="1:17" ht="13.15" x14ac:dyDescent="0.4">
      <c r="A64" s="532"/>
      <c r="B64" s="533"/>
      <c r="C64" s="533"/>
      <c r="D64" s="533"/>
      <c r="E64" s="533"/>
      <c r="F64" s="533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</row>
    <row r="65" spans="1:17" ht="12.75" x14ac:dyDescent="0.35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</row>
    <row r="66" spans="1:17" ht="14.65" customHeight="1" x14ac:dyDescent="0.45">
      <c r="A66" s="746" t="s">
        <v>488</v>
      </c>
      <c r="B66" s="746"/>
      <c r="C66" s="746"/>
      <c r="D66" s="746"/>
      <c r="E66" s="746"/>
      <c r="F66" s="746"/>
      <c r="G66" s="746"/>
      <c r="H66" s="746"/>
      <c r="I66" s="526"/>
      <c r="J66" s="746" t="s">
        <v>488</v>
      </c>
      <c r="K66" s="746"/>
      <c r="L66" s="746"/>
      <c r="M66" s="746"/>
      <c r="N66" s="746"/>
      <c r="O66" s="746"/>
      <c r="P66" s="746"/>
      <c r="Q66" s="746"/>
    </row>
    <row r="67" spans="1:17" ht="14.65" thickBot="1" x14ac:dyDescent="0.5">
      <c r="A67" s="512" t="s">
        <v>474</v>
      </c>
      <c r="B67" s="513" t="s">
        <v>475</v>
      </c>
      <c r="C67" s="513" t="s">
        <v>476</v>
      </c>
      <c r="D67" s="513" t="s">
        <v>477</v>
      </c>
      <c r="E67" s="513" t="s">
        <v>478</v>
      </c>
      <c r="F67" s="513" t="s">
        <v>479</v>
      </c>
      <c r="G67" s="513" t="s">
        <v>480</v>
      </c>
      <c r="H67" s="513" t="s">
        <v>481</v>
      </c>
      <c r="I67" s="389"/>
      <c r="J67" s="512" t="s">
        <v>474</v>
      </c>
      <c r="K67" s="513" t="s">
        <v>475</v>
      </c>
      <c r="L67" s="513" t="s">
        <v>476</v>
      </c>
      <c r="M67" s="513" t="s">
        <v>477</v>
      </c>
      <c r="N67" s="513" t="s">
        <v>478</v>
      </c>
      <c r="O67" s="513" t="s">
        <v>479</v>
      </c>
      <c r="P67" s="513" t="s">
        <v>480</v>
      </c>
      <c r="Q67" s="513" t="s">
        <v>481</v>
      </c>
    </row>
    <row r="68" spans="1:17" ht="14.65" thickTop="1" x14ac:dyDescent="0.45">
      <c r="A68" s="527" t="s">
        <v>523</v>
      </c>
      <c r="B68" s="528">
        <v>0</v>
      </c>
      <c r="C68" s="528">
        <v>0</v>
      </c>
      <c r="D68" s="528">
        <v>0</v>
      </c>
      <c r="E68" s="528">
        <v>0</v>
      </c>
      <c r="F68" s="528">
        <v>0</v>
      </c>
      <c r="G68" s="518" t="s">
        <v>599</v>
      </c>
      <c r="H68" s="518" t="s">
        <v>600</v>
      </c>
      <c r="I68" s="389"/>
      <c r="J68" s="527" t="s">
        <v>523</v>
      </c>
      <c r="K68" s="528">
        <v>0</v>
      </c>
      <c r="L68" s="528">
        <v>0</v>
      </c>
      <c r="M68" s="528">
        <v>0</v>
      </c>
      <c r="N68" s="528">
        <v>0</v>
      </c>
      <c r="O68" s="528">
        <v>0</v>
      </c>
      <c r="P68" s="518" t="s">
        <v>599</v>
      </c>
      <c r="Q68" s="518" t="s">
        <v>600</v>
      </c>
    </row>
    <row r="69" spans="1:17" ht="14.25" x14ac:dyDescent="0.45">
      <c r="A69" s="527" t="s">
        <v>524</v>
      </c>
      <c r="B69" s="528">
        <v>0</v>
      </c>
      <c r="C69" s="528">
        <v>0</v>
      </c>
      <c r="D69" s="528">
        <v>0</v>
      </c>
      <c r="E69" s="528">
        <v>0</v>
      </c>
      <c r="F69" s="528">
        <v>0</v>
      </c>
      <c r="G69" s="518" t="s">
        <v>599</v>
      </c>
      <c r="H69" s="518" t="s">
        <v>601</v>
      </c>
      <c r="I69" s="389"/>
      <c r="J69" s="527" t="s">
        <v>524</v>
      </c>
      <c r="K69" s="528">
        <v>0</v>
      </c>
      <c r="L69" s="528">
        <v>0</v>
      </c>
      <c r="M69" s="528">
        <v>0</v>
      </c>
      <c r="N69" s="528">
        <v>0</v>
      </c>
      <c r="O69" s="528">
        <v>0</v>
      </c>
      <c r="P69" s="518" t="s">
        <v>599</v>
      </c>
      <c r="Q69" s="518" t="s">
        <v>601</v>
      </c>
    </row>
    <row r="70" spans="1:17" ht="14.25" x14ac:dyDescent="0.45">
      <c r="A70" s="527" t="s">
        <v>525</v>
      </c>
      <c r="B70" s="528">
        <v>0</v>
      </c>
      <c r="C70" s="528">
        <v>0</v>
      </c>
      <c r="D70" s="528">
        <v>0</v>
      </c>
      <c r="E70" s="528">
        <v>0</v>
      </c>
      <c r="F70" s="528">
        <v>0</v>
      </c>
      <c r="G70" s="518" t="s">
        <v>599</v>
      </c>
      <c r="H70" s="518" t="s">
        <v>602</v>
      </c>
      <c r="I70" s="389"/>
      <c r="J70" s="527" t="s">
        <v>525</v>
      </c>
      <c r="K70" s="528">
        <v>0</v>
      </c>
      <c r="L70" s="528">
        <v>0</v>
      </c>
      <c r="M70" s="528">
        <v>0</v>
      </c>
      <c r="N70" s="528">
        <v>0</v>
      </c>
      <c r="O70" s="528">
        <v>0</v>
      </c>
      <c r="P70" s="518" t="s">
        <v>599</v>
      </c>
      <c r="Q70" s="518" t="s">
        <v>602</v>
      </c>
    </row>
    <row r="71" spans="1:17" ht="14.25" x14ac:dyDescent="0.45">
      <c r="A71" s="527" t="s">
        <v>526</v>
      </c>
      <c r="B71" s="528">
        <v>0</v>
      </c>
      <c r="C71" s="528">
        <v>0</v>
      </c>
      <c r="D71" s="528">
        <v>0</v>
      </c>
      <c r="E71" s="528">
        <v>0</v>
      </c>
      <c r="F71" s="528">
        <v>0</v>
      </c>
      <c r="G71" s="518" t="s">
        <v>599</v>
      </c>
      <c r="H71" s="518" t="s">
        <v>603</v>
      </c>
      <c r="I71" s="389"/>
      <c r="J71" s="527" t="s">
        <v>526</v>
      </c>
      <c r="K71" s="528">
        <v>0</v>
      </c>
      <c r="L71" s="528">
        <v>0</v>
      </c>
      <c r="M71" s="528">
        <v>0</v>
      </c>
      <c r="N71" s="528">
        <v>0</v>
      </c>
      <c r="O71" s="528">
        <v>0</v>
      </c>
      <c r="P71" s="518" t="s">
        <v>599</v>
      </c>
      <c r="Q71" s="518" t="s">
        <v>603</v>
      </c>
    </row>
    <row r="72" spans="1:17" ht="14.25" x14ac:dyDescent="0.45">
      <c r="A72" s="527" t="s">
        <v>527</v>
      </c>
      <c r="B72" s="528">
        <v>0</v>
      </c>
      <c r="C72" s="528">
        <v>0</v>
      </c>
      <c r="D72" s="528">
        <v>0</v>
      </c>
      <c r="E72" s="528">
        <v>0</v>
      </c>
      <c r="F72" s="528">
        <v>0</v>
      </c>
      <c r="G72" s="518" t="s">
        <v>599</v>
      </c>
      <c r="H72" s="518" t="s">
        <v>604</v>
      </c>
      <c r="I72" s="389"/>
      <c r="J72" s="527" t="s">
        <v>527</v>
      </c>
      <c r="K72" s="528">
        <v>0</v>
      </c>
      <c r="L72" s="528">
        <v>0</v>
      </c>
      <c r="M72" s="528">
        <v>0</v>
      </c>
      <c r="N72" s="528">
        <v>0</v>
      </c>
      <c r="O72" s="528">
        <v>0</v>
      </c>
      <c r="P72" s="518" t="s">
        <v>599</v>
      </c>
      <c r="Q72" s="518" t="s">
        <v>604</v>
      </c>
    </row>
    <row r="73" spans="1:17" ht="14.25" x14ac:dyDescent="0.45">
      <c r="A73" s="527" t="s">
        <v>528</v>
      </c>
      <c r="B73" s="528">
        <v>0</v>
      </c>
      <c r="C73" s="528">
        <v>0</v>
      </c>
      <c r="D73" s="528">
        <v>0</v>
      </c>
      <c r="E73" s="528">
        <v>0</v>
      </c>
      <c r="F73" s="528">
        <v>0</v>
      </c>
      <c r="G73" s="518" t="s">
        <v>599</v>
      </c>
      <c r="H73" s="518" t="s">
        <v>605</v>
      </c>
      <c r="I73" s="389"/>
      <c r="J73" s="527" t="s">
        <v>528</v>
      </c>
      <c r="K73" s="528">
        <v>0</v>
      </c>
      <c r="L73" s="528">
        <v>0</v>
      </c>
      <c r="M73" s="528">
        <v>0</v>
      </c>
      <c r="N73" s="528">
        <v>0</v>
      </c>
      <c r="O73" s="528">
        <v>0</v>
      </c>
      <c r="P73" s="518" t="s">
        <v>599</v>
      </c>
      <c r="Q73" s="518" t="s">
        <v>605</v>
      </c>
    </row>
    <row r="74" spans="1:17" ht="14.25" x14ac:dyDescent="0.45">
      <c r="A74" s="527" t="s">
        <v>529</v>
      </c>
      <c r="B74" s="528">
        <v>0</v>
      </c>
      <c r="C74" s="528">
        <v>0</v>
      </c>
      <c r="D74" s="528">
        <v>0</v>
      </c>
      <c r="E74" s="528">
        <v>0</v>
      </c>
      <c r="F74" s="528">
        <v>0</v>
      </c>
      <c r="G74" s="518" t="s">
        <v>599</v>
      </c>
      <c r="H74" s="518" t="s">
        <v>606</v>
      </c>
      <c r="I74" s="389"/>
      <c r="J74" s="527" t="s">
        <v>529</v>
      </c>
      <c r="K74" s="528">
        <v>0</v>
      </c>
      <c r="L74" s="528">
        <v>0</v>
      </c>
      <c r="M74" s="528">
        <v>0</v>
      </c>
      <c r="N74" s="528">
        <v>0</v>
      </c>
      <c r="O74" s="528">
        <v>0</v>
      </c>
      <c r="P74" s="518" t="s">
        <v>599</v>
      </c>
      <c r="Q74" s="518" t="s">
        <v>606</v>
      </c>
    </row>
    <row r="75" spans="1:17" ht="14.25" x14ac:dyDescent="0.45">
      <c r="A75" s="527" t="s">
        <v>530</v>
      </c>
      <c r="B75" s="528">
        <v>0</v>
      </c>
      <c r="C75" s="528">
        <v>0</v>
      </c>
      <c r="D75" s="528">
        <v>0</v>
      </c>
      <c r="E75" s="528">
        <v>0</v>
      </c>
      <c r="F75" s="528">
        <v>0</v>
      </c>
      <c r="G75" s="518" t="s">
        <v>599</v>
      </c>
      <c r="H75" s="518" t="s">
        <v>607</v>
      </c>
      <c r="I75" s="389"/>
      <c r="J75" s="527" t="s">
        <v>530</v>
      </c>
      <c r="K75" s="528">
        <v>0</v>
      </c>
      <c r="L75" s="528">
        <v>0</v>
      </c>
      <c r="M75" s="528">
        <v>0</v>
      </c>
      <c r="N75" s="528">
        <v>0</v>
      </c>
      <c r="O75" s="528">
        <v>0</v>
      </c>
      <c r="P75" s="518" t="s">
        <v>599</v>
      </c>
      <c r="Q75" s="518" t="s">
        <v>607</v>
      </c>
    </row>
    <row r="76" spans="1:17" ht="14.25" x14ac:dyDescent="0.45">
      <c r="A76" s="527" t="s">
        <v>531</v>
      </c>
      <c r="B76" s="528">
        <v>0</v>
      </c>
      <c r="C76" s="528">
        <v>0</v>
      </c>
      <c r="D76" s="528">
        <v>0</v>
      </c>
      <c r="E76" s="528">
        <v>0</v>
      </c>
      <c r="F76" s="528">
        <v>0</v>
      </c>
      <c r="G76" s="518" t="s">
        <v>599</v>
      </c>
      <c r="H76" s="518" t="s">
        <v>608</v>
      </c>
      <c r="I76" s="389"/>
      <c r="J76" s="527" t="s">
        <v>531</v>
      </c>
      <c r="K76" s="528">
        <v>0</v>
      </c>
      <c r="L76" s="528">
        <v>0</v>
      </c>
      <c r="M76" s="528">
        <v>0</v>
      </c>
      <c r="N76" s="528">
        <v>0</v>
      </c>
      <c r="O76" s="528">
        <v>0</v>
      </c>
      <c r="P76" s="518" t="s">
        <v>599</v>
      </c>
      <c r="Q76" s="518" t="s">
        <v>608</v>
      </c>
    </row>
    <row r="77" spans="1:17" ht="14.25" x14ac:dyDescent="0.45">
      <c r="A77" s="527" t="s">
        <v>532</v>
      </c>
      <c r="B77" s="528">
        <v>0</v>
      </c>
      <c r="C77" s="528">
        <v>0</v>
      </c>
      <c r="D77" s="528">
        <v>0</v>
      </c>
      <c r="E77" s="528">
        <v>0</v>
      </c>
      <c r="F77" s="528">
        <v>0</v>
      </c>
      <c r="G77" s="518" t="s">
        <v>599</v>
      </c>
      <c r="H77" s="518" t="s">
        <v>609</v>
      </c>
      <c r="I77" s="389"/>
      <c r="J77" s="527" t="s">
        <v>532</v>
      </c>
      <c r="K77" s="528">
        <v>0</v>
      </c>
      <c r="L77" s="528">
        <v>0</v>
      </c>
      <c r="M77" s="528">
        <v>0</v>
      </c>
      <c r="N77" s="528">
        <v>0</v>
      </c>
      <c r="O77" s="528">
        <v>0</v>
      </c>
      <c r="P77" s="518" t="s">
        <v>599</v>
      </c>
      <c r="Q77" s="518" t="s">
        <v>609</v>
      </c>
    </row>
    <row r="78" spans="1:17" ht="14.25" x14ac:dyDescent="0.45">
      <c r="A78" s="527" t="s">
        <v>533</v>
      </c>
      <c r="B78" s="528">
        <v>0</v>
      </c>
      <c r="C78" s="528">
        <v>0</v>
      </c>
      <c r="D78" s="528">
        <v>0</v>
      </c>
      <c r="E78" s="528">
        <v>0</v>
      </c>
      <c r="F78" s="528">
        <v>0</v>
      </c>
      <c r="G78" s="518" t="s">
        <v>599</v>
      </c>
      <c r="H78" s="518" t="s">
        <v>610</v>
      </c>
      <c r="I78" s="389"/>
      <c r="J78" s="527" t="s">
        <v>533</v>
      </c>
      <c r="K78" s="528">
        <v>0</v>
      </c>
      <c r="L78" s="528">
        <v>0</v>
      </c>
      <c r="M78" s="528">
        <v>0</v>
      </c>
      <c r="N78" s="528">
        <v>0</v>
      </c>
      <c r="O78" s="528">
        <v>0</v>
      </c>
      <c r="P78" s="518" t="s">
        <v>599</v>
      </c>
      <c r="Q78" s="518" t="s">
        <v>610</v>
      </c>
    </row>
    <row r="79" spans="1:17" ht="14.25" x14ac:dyDescent="0.45">
      <c r="A79" s="527" t="s">
        <v>534</v>
      </c>
      <c r="B79" s="528">
        <v>0</v>
      </c>
      <c r="C79" s="528">
        <v>0</v>
      </c>
      <c r="D79" s="528">
        <v>0</v>
      </c>
      <c r="E79" s="528">
        <v>0</v>
      </c>
      <c r="F79" s="528">
        <v>0</v>
      </c>
      <c r="G79" s="518" t="s">
        <v>599</v>
      </c>
      <c r="H79" s="518" t="s">
        <v>611</v>
      </c>
      <c r="I79" s="389"/>
      <c r="J79" s="527" t="s">
        <v>534</v>
      </c>
      <c r="K79" s="528">
        <v>0</v>
      </c>
      <c r="L79" s="528">
        <v>0</v>
      </c>
      <c r="M79" s="528">
        <v>0</v>
      </c>
      <c r="N79" s="528">
        <v>0</v>
      </c>
      <c r="O79" s="528">
        <v>0</v>
      </c>
      <c r="P79" s="518" t="s">
        <v>599</v>
      </c>
      <c r="Q79" s="518" t="s">
        <v>611</v>
      </c>
    </row>
    <row r="80" spans="1:17" ht="14.25" x14ac:dyDescent="0.45">
      <c r="A80" s="527" t="s">
        <v>535</v>
      </c>
      <c r="B80" s="528">
        <v>0</v>
      </c>
      <c r="C80" s="528">
        <v>0</v>
      </c>
      <c r="D80" s="528">
        <v>0</v>
      </c>
      <c r="E80" s="528">
        <v>0</v>
      </c>
      <c r="F80" s="528">
        <v>0</v>
      </c>
      <c r="G80" s="518" t="s">
        <v>599</v>
      </c>
      <c r="H80" s="518" t="s">
        <v>612</v>
      </c>
      <c r="I80" s="389"/>
      <c r="J80" s="527" t="s">
        <v>535</v>
      </c>
      <c r="K80" s="528">
        <v>0</v>
      </c>
      <c r="L80" s="528">
        <v>0</v>
      </c>
      <c r="M80" s="528">
        <v>0</v>
      </c>
      <c r="N80" s="528">
        <v>0</v>
      </c>
      <c r="O80" s="528">
        <v>0</v>
      </c>
      <c r="P80" s="518" t="s">
        <v>599</v>
      </c>
      <c r="Q80" s="518" t="s">
        <v>612</v>
      </c>
    </row>
    <row r="81" spans="1:17" ht="14.25" x14ac:dyDescent="0.45">
      <c r="A81" s="527" t="s">
        <v>536</v>
      </c>
      <c r="B81" s="528">
        <v>0</v>
      </c>
      <c r="C81" s="528">
        <v>0</v>
      </c>
      <c r="D81" s="528">
        <v>0</v>
      </c>
      <c r="E81" s="528">
        <v>0</v>
      </c>
      <c r="F81" s="528">
        <v>0</v>
      </c>
      <c r="G81" s="518" t="s">
        <v>599</v>
      </c>
      <c r="H81" s="518" t="s">
        <v>613</v>
      </c>
      <c r="I81" s="389"/>
      <c r="J81" s="527" t="s">
        <v>536</v>
      </c>
      <c r="K81" s="528">
        <v>0</v>
      </c>
      <c r="L81" s="528">
        <v>0</v>
      </c>
      <c r="M81" s="528">
        <v>0</v>
      </c>
      <c r="N81" s="528">
        <v>0</v>
      </c>
      <c r="O81" s="528">
        <v>0</v>
      </c>
      <c r="P81" s="518" t="s">
        <v>599</v>
      </c>
      <c r="Q81" s="518" t="s">
        <v>613</v>
      </c>
    </row>
    <row r="82" spans="1:17" ht="14.25" x14ac:dyDescent="0.45">
      <c r="A82" s="527" t="s">
        <v>537</v>
      </c>
      <c r="B82" s="528">
        <v>0</v>
      </c>
      <c r="C82" s="528">
        <v>0</v>
      </c>
      <c r="D82" s="528">
        <v>0</v>
      </c>
      <c r="E82" s="528">
        <v>0</v>
      </c>
      <c r="F82" s="528">
        <v>0</v>
      </c>
      <c r="G82" s="518" t="s">
        <v>599</v>
      </c>
      <c r="H82" s="518" t="s">
        <v>614</v>
      </c>
      <c r="I82" s="389"/>
      <c r="J82" s="527" t="s">
        <v>537</v>
      </c>
      <c r="K82" s="528">
        <v>0</v>
      </c>
      <c r="L82" s="528">
        <v>0</v>
      </c>
      <c r="M82" s="528">
        <v>0</v>
      </c>
      <c r="N82" s="528">
        <v>0</v>
      </c>
      <c r="O82" s="528">
        <v>0</v>
      </c>
      <c r="P82" s="518" t="s">
        <v>599</v>
      </c>
      <c r="Q82" s="518" t="s">
        <v>614</v>
      </c>
    </row>
    <row r="83" spans="1:17" ht="14.25" x14ac:dyDescent="0.45">
      <c r="A83" s="527" t="s">
        <v>538</v>
      </c>
      <c r="B83" s="528">
        <v>0</v>
      </c>
      <c r="C83" s="528">
        <v>0</v>
      </c>
      <c r="D83" s="528">
        <v>0</v>
      </c>
      <c r="E83" s="528">
        <v>0</v>
      </c>
      <c r="F83" s="528">
        <v>0</v>
      </c>
      <c r="G83" s="518" t="s">
        <v>599</v>
      </c>
      <c r="H83" s="518" t="s">
        <v>615</v>
      </c>
      <c r="I83" s="389"/>
      <c r="J83" s="527" t="s">
        <v>538</v>
      </c>
      <c r="K83" s="528">
        <v>0</v>
      </c>
      <c r="L83" s="528">
        <v>0</v>
      </c>
      <c r="M83" s="528">
        <v>0</v>
      </c>
      <c r="N83" s="528">
        <v>0</v>
      </c>
      <c r="O83" s="528">
        <v>0</v>
      </c>
      <c r="P83" s="518" t="s">
        <v>599</v>
      </c>
      <c r="Q83" s="518" t="s">
        <v>615</v>
      </c>
    </row>
    <row r="84" spans="1:17" ht="14.25" x14ac:dyDescent="0.45">
      <c r="A84" s="527" t="s">
        <v>539</v>
      </c>
      <c r="B84" s="528">
        <v>0</v>
      </c>
      <c r="C84" s="528">
        <v>0</v>
      </c>
      <c r="D84" s="528">
        <v>0</v>
      </c>
      <c r="E84" s="528">
        <v>0</v>
      </c>
      <c r="F84" s="528">
        <v>0</v>
      </c>
      <c r="G84" s="518" t="s">
        <v>599</v>
      </c>
      <c r="H84" s="518" t="s">
        <v>616</v>
      </c>
      <c r="I84" s="389"/>
      <c r="J84" s="527" t="s">
        <v>539</v>
      </c>
      <c r="K84" s="528">
        <v>0</v>
      </c>
      <c r="L84" s="528">
        <v>0</v>
      </c>
      <c r="M84" s="528">
        <v>0</v>
      </c>
      <c r="N84" s="528">
        <v>0</v>
      </c>
      <c r="O84" s="528">
        <v>0</v>
      </c>
      <c r="P84" s="518" t="s">
        <v>599</v>
      </c>
      <c r="Q84" s="518" t="s">
        <v>616</v>
      </c>
    </row>
    <row r="85" spans="1:17" ht="14.25" x14ac:dyDescent="0.45">
      <c r="A85" s="527" t="s">
        <v>540</v>
      </c>
      <c r="B85" s="528">
        <v>0</v>
      </c>
      <c r="C85" s="528">
        <v>0</v>
      </c>
      <c r="D85" s="528">
        <v>0</v>
      </c>
      <c r="E85" s="528">
        <v>0</v>
      </c>
      <c r="F85" s="528">
        <v>0</v>
      </c>
      <c r="G85" s="518" t="s">
        <v>599</v>
      </c>
      <c r="H85" s="518" t="s">
        <v>617</v>
      </c>
      <c r="I85" s="389"/>
      <c r="J85" s="527" t="s">
        <v>540</v>
      </c>
      <c r="K85" s="528">
        <v>0</v>
      </c>
      <c r="L85" s="528">
        <v>0</v>
      </c>
      <c r="M85" s="528">
        <v>0</v>
      </c>
      <c r="N85" s="528">
        <v>0</v>
      </c>
      <c r="O85" s="528">
        <v>0</v>
      </c>
      <c r="P85" s="518" t="s">
        <v>599</v>
      </c>
      <c r="Q85" s="518" t="s">
        <v>617</v>
      </c>
    </row>
    <row r="86" spans="1:17" ht="14.25" x14ac:dyDescent="0.45">
      <c r="A86" s="527" t="s">
        <v>541</v>
      </c>
      <c r="B86" s="528">
        <v>0</v>
      </c>
      <c r="C86" s="528">
        <v>0</v>
      </c>
      <c r="D86" s="528">
        <v>0</v>
      </c>
      <c r="E86" s="528">
        <v>0</v>
      </c>
      <c r="F86" s="528">
        <v>0</v>
      </c>
      <c r="G86" s="518" t="s">
        <v>599</v>
      </c>
      <c r="H86" s="518" t="s">
        <v>618</v>
      </c>
      <c r="I86" s="389"/>
      <c r="J86" s="527" t="s">
        <v>541</v>
      </c>
      <c r="K86" s="528">
        <v>0</v>
      </c>
      <c r="L86" s="528">
        <v>0</v>
      </c>
      <c r="M86" s="528">
        <v>0</v>
      </c>
      <c r="N86" s="528">
        <v>0</v>
      </c>
      <c r="O86" s="528">
        <v>0</v>
      </c>
      <c r="P86" s="518" t="s">
        <v>599</v>
      </c>
      <c r="Q86" s="518" t="s">
        <v>618</v>
      </c>
    </row>
    <row r="87" spans="1:17" ht="14.25" x14ac:dyDescent="0.45">
      <c r="A87" s="527" t="s">
        <v>542</v>
      </c>
      <c r="B87" s="528">
        <v>0</v>
      </c>
      <c r="C87" s="528">
        <v>0</v>
      </c>
      <c r="D87" s="528">
        <v>0</v>
      </c>
      <c r="E87" s="528">
        <v>0</v>
      </c>
      <c r="F87" s="528">
        <v>0</v>
      </c>
      <c r="G87" s="518" t="s">
        <v>599</v>
      </c>
      <c r="H87" s="518" t="s">
        <v>619</v>
      </c>
      <c r="I87" s="389"/>
      <c r="J87" s="527" t="s">
        <v>542</v>
      </c>
      <c r="K87" s="528">
        <v>0</v>
      </c>
      <c r="L87" s="528">
        <v>0</v>
      </c>
      <c r="M87" s="528">
        <v>0</v>
      </c>
      <c r="N87" s="528">
        <v>0</v>
      </c>
      <c r="O87" s="528">
        <v>0</v>
      </c>
      <c r="P87" s="518" t="s">
        <v>599</v>
      </c>
      <c r="Q87" s="518" t="s">
        <v>619</v>
      </c>
    </row>
    <row r="88" spans="1:17" ht="14.25" x14ac:dyDescent="0.45">
      <c r="A88" s="527" t="s">
        <v>543</v>
      </c>
      <c r="B88" s="528">
        <v>0</v>
      </c>
      <c r="C88" s="528">
        <v>0</v>
      </c>
      <c r="D88" s="528">
        <v>0</v>
      </c>
      <c r="E88" s="528">
        <v>0</v>
      </c>
      <c r="F88" s="528">
        <v>0</v>
      </c>
      <c r="G88" s="518" t="s">
        <v>599</v>
      </c>
      <c r="H88" s="518" t="s">
        <v>620</v>
      </c>
      <c r="I88" s="389"/>
      <c r="J88" s="527" t="s">
        <v>543</v>
      </c>
      <c r="K88" s="528">
        <v>0</v>
      </c>
      <c r="L88" s="528">
        <v>0</v>
      </c>
      <c r="M88" s="528">
        <v>0</v>
      </c>
      <c r="N88" s="528">
        <v>0</v>
      </c>
      <c r="O88" s="528">
        <v>0</v>
      </c>
      <c r="P88" s="518" t="s">
        <v>599</v>
      </c>
      <c r="Q88" s="518" t="s">
        <v>620</v>
      </c>
    </row>
    <row r="89" spans="1:17" ht="14.25" x14ac:dyDescent="0.45">
      <c r="A89" s="527" t="s">
        <v>544</v>
      </c>
      <c r="B89" s="528">
        <v>0</v>
      </c>
      <c r="C89" s="528">
        <v>0</v>
      </c>
      <c r="D89" s="528">
        <v>0</v>
      </c>
      <c r="E89" s="528">
        <v>0</v>
      </c>
      <c r="F89" s="528">
        <v>0</v>
      </c>
      <c r="G89" s="518" t="s">
        <v>599</v>
      </c>
      <c r="H89" s="518" t="s">
        <v>621</v>
      </c>
      <c r="I89" s="389"/>
      <c r="J89" s="527" t="s">
        <v>544</v>
      </c>
      <c r="K89" s="528">
        <v>0</v>
      </c>
      <c r="L89" s="528">
        <v>0</v>
      </c>
      <c r="M89" s="528">
        <v>0</v>
      </c>
      <c r="N89" s="528">
        <v>0</v>
      </c>
      <c r="O89" s="528">
        <v>0</v>
      </c>
      <c r="P89" s="518" t="s">
        <v>599</v>
      </c>
      <c r="Q89" s="518" t="s">
        <v>621</v>
      </c>
    </row>
    <row r="90" spans="1:17" ht="14.25" x14ac:dyDescent="0.45">
      <c r="A90" s="527" t="s">
        <v>545</v>
      </c>
      <c r="B90" s="528">
        <v>0</v>
      </c>
      <c r="C90" s="528">
        <v>0</v>
      </c>
      <c r="D90" s="528">
        <v>0</v>
      </c>
      <c r="E90" s="528">
        <v>0</v>
      </c>
      <c r="F90" s="528">
        <v>0</v>
      </c>
      <c r="G90" s="518" t="s">
        <v>599</v>
      </c>
      <c r="H90" s="518" t="s">
        <v>622</v>
      </c>
      <c r="I90" s="389"/>
      <c r="J90" s="527" t="s">
        <v>545</v>
      </c>
      <c r="K90" s="528">
        <v>0</v>
      </c>
      <c r="L90" s="528">
        <v>0</v>
      </c>
      <c r="M90" s="528">
        <v>0</v>
      </c>
      <c r="N90" s="528">
        <v>0</v>
      </c>
      <c r="O90" s="528">
        <v>0</v>
      </c>
      <c r="P90" s="518" t="s">
        <v>599</v>
      </c>
      <c r="Q90" s="518" t="s">
        <v>622</v>
      </c>
    </row>
    <row r="91" spans="1:17" ht="14.25" x14ac:dyDescent="0.45">
      <c r="A91" s="527" t="s">
        <v>546</v>
      </c>
      <c r="B91" s="528">
        <v>0</v>
      </c>
      <c r="C91" s="528">
        <v>0</v>
      </c>
      <c r="D91" s="528">
        <v>0</v>
      </c>
      <c r="E91" s="528">
        <v>0</v>
      </c>
      <c r="F91" s="528">
        <v>0</v>
      </c>
      <c r="G91" s="518" t="s">
        <v>599</v>
      </c>
      <c r="H91" s="518" t="s">
        <v>623</v>
      </c>
      <c r="I91" s="389"/>
      <c r="J91" s="527" t="s">
        <v>546</v>
      </c>
      <c r="K91" s="528">
        <v>0</v>
      </c>
      <c r="L91" s="528">
        <v>0</v>
      </c>
      <c r="M91" s="528">
        <v>0</v>
      </c>
      <c r="N91" s="528">
        <v>0</v>
      </c>
      <c r="O91" s="528">
        <v>0</v>
      </c>
      <c r="P91" s="518" t="s">
        <v>599</v>
      </c>
      <c r="Q91" s="518" t="s">
        <v>623</v>
      </c>
    </row>
    <row r="92" spans="1:17" ht="14.25" x14ac:dyDescent="0.45">
      <c r="A92" s="527" t="s">
        <v>547</v>
      </c>
      <c r="B92" s="528">
        <v>0</v>
      </c>
      <c r="C92" s="528">
        <v>0</v>
      </c>
      <c r="D92" s="528">
        <v>0</v>
      </c>
      <c r="E92" s="528">
        <v>0</v>
      </c>
      <c r="F92" s="528">
        <v>0</v>
      </c>
      <c r="G92" s="518" t="s">
        <v>599</v>
      </c>
      <c r="H92" s="518" t="s">
        <v>624</v>
      </c>
      <c r="I92" s="389"/>
      <c r="J92" s="527" t="s">
        <v>547</v>
      </c>
      <c r="K92" s="528">
        <v>0</v>
      </c>
      <c r="L92" s="528">
        <v>0</v>
      </c>
      <c r="M92" s="528">
        <v>0</v>
      </c>
      <c r="N92" s="528">
        <v>0</v>
      </c>
      <c r="O92" s="528">
        <v>0</v>
      </c>
      <c r="P92" s="518" t="s">
        <v>599</v>
      </c>
      <c r="Q92" s="518" t="s">
        <v>624</v>
      </c>
    </row>
    <row r="93" spans="1:17" ht="14.65" thickBot="1" x14ac:dyDescent="0.5">
      <c r="A93" s="527" t="s">
        <v>548</v>
      </c>
      <c r="B93" s="528">
        <v>0</v>
      </c>
      <c r="C93" s="528">
        <v>0</v>
      </c>
      <c r="D93" s="528">
        <v>0</v>
      </c>
      <c r="E93" s="528">
        <v>0</v>
      </c>
      <c r="F93" s="528">
        <v>0</v>
      </c>
      <c r="G93" s="518" t="s">
        <v>599</v>
      </c>
      <c r="H93" s="518" t="s">
        <v>625</v>
      </c>
      <c r="I93" s="389"/>
      <c r="J93" s="527" t="s">
        <v>548</v>
      </c>
      <c r="K93" s="528">
        <v>0</v>
      </c>
      <c r="L93" s="528">
        <v>0</v>
      </c>
      <c r="M93" s="528">
        <v>0</v>
      </c>
      <c r="N93" s="528">
        <v>0</v>
      </c>
      <c r="O93" s="528">
        <v>0</v>
      </c>
      <c r="P93" s="518" t="s">
        <v>599</v>
      </c>
      <c r="Q93" s="518" t="s">
        <v>625</v>
      </c>
    </row>
    <row r="94" spans="1:17" ht="13.5" thickTop="1" x14ac:dyDescent="0.4">
      <c r="A94" s="530" t="s">
        <v>479</v>
      </c>
      <c r="B94" s="531">
        <v>0</v>
      </c>
      <c r="C94" s="531">
        <v>0</v>
      </c>
      <c r="D94" s="531">
        <v>0</v>
      </c>
      <c r="E94" s="531">
        <v>0</v>
      </c>
      <c r="F94" s="531">
        <v>0</v>
      </c>
      <c r="G94" s="519"/>
      <c r="H94" s="519"/>
      <c r="I94" s="389"/>
      <c r="J94" s="530" t="s">
        <v>479</v>
      </c>
      <c r="K94" s="531">
        <v>0</v>
      </c>
      <c r="L94" s="531">
        <v>0</v>
      </c>
      <c r="M94" s="531">
        <v>0</v>
      </c>
      <c r="N94" s="531">
        <v>0</v>
      </c>
      <c r="O94" s="531">
        <v>0</v>
      </c>
      <c r="P94" s="519"/>
      <c r="Q94" s="519"/>
    </row>
    <row r="95" spans="1:17" ht="13.15" x14ac:dyDescent="0.4">
      <c r="A95" s="532"/>
      <c r="B95" s="533"/>
      <c r="C95" s="533"/>
      <c r="D95" s="533"/>
      <c r="E95" s="533"/>
      <c r="F95" s="533"/>
      <c r="G95" s="389"/>
      <c r="H95" s="389"/>
      <c r="I95" s="389"/>
      <c r="J95" s="389"/>
      <c r="K95" s="389"/>
      <c r="L95" s="389"/>
      <c r="M95" s="389"/>
      <c r="N95" s="389"/>
      <c r="O95" s="389"/>
      <c r="P95" s="389"/>
      <c r="Q95" s="389"/>
    </row>
    <row r="96" spans="1:17" ht="13.15" x14ac:dyDescent="0.4">
      <c r="A96" s="532"/>
      <c r="B96" s="533"/>
      <c r="C96" s="533"/>
      <c r="D96" s="533"/>
      <c r="E96" s="533"/>
      <c r="F96" s="533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</row>
    <row r="97" spans="1:17" ht="14.65" customHeight="1" x14ac:dyDescent="0.45">
      <c r="A97" s="749" t="s">
        <v>489</v>
      </c>
      <c r="B97" s="749"/>
      <c r="C97" s="749"/>
      <c r="D97" s="749"/>
      <c r="E97" s="749"/>
      <c r="F97" s="749"/>
      <c r="G97" s="749"/>
      <c r="H97" s="749"/>
      <c r="I97" s="389"/>
      <c r="J97" s="749" t="s">
        <v>489</v>
      </c>
      <c r="K97" s="749"/>
      <c r="L97" s="749"/>
      <c r="M97" s="749"/>
      <c r="N97" s="749"/>
      <c r="O97" s="749"/>
      <c r="P97" s="749"/>
      <c r="Q97" s="749"/>
    </row>
    <row r="98" spans="1:17" ht="14.65" thickBot="1" x14ac:dyDescent="0.5">
      <c r="A98" s="512" t="s">
        <v>474</v>
      </c>
      <c r="B98" s="513" t="s">
        <v>475</v>
      </c>
      <c r="C98" s="513" t="s">
        <v>476</v>
      </c>
      <c r="D98" s="513" t="s">
        <v>477</v>
      </c>
      <c r="E98" s="513" t="s">
        <v>478</v>
      </c>
      <c r="F98" s="513" t="s">
        <v>479</v>
      </c>
      <c r="G98" s="513" t="s">
        <v>480</v>
      </c>
      <c r="H98" s="513" t="s">
        <v>481</v>
      </c>
      <c r="I98" s="389"/>
      <c r="J98" s="512" t="s">
        <v>474</v>
      </c>
      <c r="K98" s="513" t="s">
        <v>475</v>
      </c>
      <c r="L98" s="513" t="s">
        <v>476</v>
      </c>
      <c r="M98" s="513" t="s">
        <v>477</v>
      </c>
      <c r="N98" s="513" t="s">
        <v>478</v>
      </c>
      <c r="O98" s="513" t="s">
        <v>479</v>
      </c>
      <c r="P98" s="513" t="s">
        <v>480</v>
      </c>
      <c r="Q98" s="513" t="s">
        <v>481</v>
      </c>
    </row>
    <row r="99" spans="1:17" ht="14.65" thickTop="1" x14ac:dyDescent="0.45">
      <c r="A99" s="527" t="s">
        <v>523</v>
      </c>
      <c r="B99" s="528">
        <v>38726</v>
      </c>
      <c r="C99" s="528">
        <v>0</v>
      </c>
      <c r="D99" s="528">
        <v>0</v>
      </c>
      <c r="E99" s="528">
        <v>0</v>
      </c>
      <c r="F99" s="528">
        <v>38726</v>
      </c>
      <c r="G99" s="518" t="s">
        <v>599</v>
      </c>
      <c r="H99" s="518" t="s">
        <v>600</v>
      </c>
      <c r="I99" s="389"/>
      <c r="J99" s="527" t="s">
        <v>523</v>
      </c>
      <c r="K99" s="528">
        <v>38127</v>
      </c>
      <c r="L99" s="528">
        <v>0</v>
      </c>
      <c r="M99" s="528">
        <v>0</v>
      </c>
      <c r="N99" s="528">
        <v>0</v>
      </c>
      <c r="O99" s="528">
        <v>38127</v>
      </c>
      <c r="P99" s="518" t="s">
        <v>599</v>
      </c>
      <c r="Q99" s="518" t="s">
        <v>600</v>
      </c>
    </row>
    <row r="100" spans="1:17" ht="14.25" x14ac:dyDescent="0.45">
      <c r="A100" s="527" t="s">
        <v>524</v>
      </c>
      <c r="B100" s="528">
        <v>11334</v>
      </c>
      <c r="C100" s="528">
        <v>0</v>
      </c>
      <c r="D100" s="528">
        <v>0</v>
      </c>
      <c r="E100" s="528">
        <v>0</v>
      </c>
      <c r="F100" s="528">
        <v>11334</v>
      </c>
      <c r="G100" s="518" t="s">
        <v>599</v>
      </c>
      <c r="H100" s="518" t="s">
        <v>601</v>
      </c>
      <c r="I100" s="389"/>
      <c r="J100" s="527" t="s">
        <v>524</v>
      </c>
      <c r="K100" s="528">
        <v>11107</v>
      </c>
      <c r="L100" s="528">
        <v>0</v>
      </c>
      <c r="M100" s="528">
        <v>0</v>
      </c>
      <c r="N100" s="528">
        <v>0</v>
      </c>
      <c r="O100" s="528">
        <v>11107</v>
      </c>
      <c r="P100" s="518" t="s">
        <v>599</v>
      </c>
      <c r="Q100" s="518" t="s">
        <v>601</v>
      </c>
    </row>
    <row r="101" spans="1:17" ht="14.65" hidden="1" customHeight="1" x14ac:dyDescent="0.45">
      <c r="A101" s="527" t="s">
        <v>525</v>
      </c>
      <c r="B101" s="528">
        <v>0</v>
      </c>
      <c r="C101" s="528">
        <v>0</v>
      </c>
      <c r="D101" s="528">
        <v>0</v>
      </c>
      <c r="E101" s="528">
        <v>0</v>
      </c>
      <c r="F101" s="528">
        <v>0</v>
      </c>
      <c r="G101" s="518" t="s">
        <v>599</v>
      </c>
      <c r="H101" s="518" t="s">
        <v>602</v>
      </c>
      <c r="I101" s="389"/>
      <c r="J101" s="527" t="s">
        <v>525</v>
      </c>
      <c r="K101" s="528">
        <v>0</v>
      </c>
      <c r="L101" s="528">
        <v>0</v>
      </c>
      <c r="M101" s="528">
        <v>0</v>
      </c>
      <c r="N101" s="528">
        <v>0</v>
      </c>
      <c r="O101" s="528">
        <v>0</v>
      </c>
      <c r="P101" s="518" t="s">
        <v>599</v>
      </c>
      <c r="Q101" s="518" t="s">
        <v>602</v>
      </c>
    </row>
    <row r="102" spans="1:17" ht="14.65" hidden="1" customHeight="1" x14ac:dyDescent="0.45">
      <c r="A102" s="527" t="s">
        <v>526</v>
      </c>
      <c r="B102" s="528">
        <v>0</v>
      </c>
      <c r="C102" s="528">
        <v>0</v>
      </c>
      <c r="D102" s="528">
        <v>0</v>
      </c>
      <c r="E102" s="528">
        <v>0</v>
      </c>
      <c r="F102" s="528">
        <v>0</v>
      </c>
      <c r="G102" s="518" t="s">
        <v>599</v>
      </c>
      <c r="H102" s="518" t="s">
        <v>603</v>
      </c>
      <c r="I102" s="389"/>
      <c r="J102" s="527" t="s">
        <v>526</v>
      </c>
      <c r="K102" s="528">
        <v>0</v>
      </c>
      <c r="L102" s="528">
        <v>0</v>
      </c>
      <c r="M102" s="528">
        <v>0</v>
      </c>
      <c r="N102" s="528">
        <v>0</v>
      </c>
      <c r="O102" s="528">
        <v>0</v>
      </c>
      <c r="P102" s="518" t="s">
        <v>599</v>
      </c>
      <c r="Q102" s="518" t="s">
        <v>603</v>
      </c>
    </row>
    <row r="103" spans="1:17" ht="14.65" hidden="1" customHeight="1" x14ac:dyDescent="0.45">
      <c r="A103" s="527" t="s">
        <v>527</v>
      </c>
      <c r="B103" s="528">
        <v>0</v>
      </c>
      <c r="C103" s="528">
        <v>0</v>
      </c>
      <c r="D103" s="528">
        <v>0</v>
      </c>
      <c r="E103" s="528">
        <v>0</v>
      </c>
      <c r="F103" s="528">
        <v>0</v>
      </c>
      <c r="G103" s="518" t="s">
        <v>599</v>
      </c>
      <c r="H103" s="518" t="s">
        <v>604</v>
      </c>
      <c r="I103" s="389"/>
      <c r="J103" s="527" t="s">
        <v>527</v>
      </c>
      <c r="K103" s="528">
        <v>0</v>
      </c>
      <c r="L103" s="528">
        <v>0</v>
      </c>
      <c r="M103" s="528">
        <v>0</v>
      </c>
      <c r="N103" s="528">
        <v>0</v>
      </c>
      <c r="O103" s="528">
        <v>0</v>
      </c>
      <c r="P103" s="518" t="s">
        <v>599</v>
      </c>
      <c r="Q103" s="518" t="s">
        <v>604</v>
      </c>
    </row>
    <row r="104" spans="1:17" ht="14.65" hidden="1" customHeight="1" x14ac:dyDescent="0.45">
      <c r="A104" s="527" t="s">
        <v>528</v>
      </c>
      <c r="B104" s="528">
        <v>0</v>
      </c>
      <c r="C104" s="528">
        <v>0</v>
      </c>
      <c r="D104" s="528">
        <v>0</v>
      </c>
      <c r="E104" s="528">
        <v>0</v>
      </c>
      <c r="F104" s="528">
        <v>0</v>
      </c>
      <c r="G104" s="518" t="s">
        <v>599</v>
      </c>
      <c r="H104" s="518" t="s">
        <v>605</v>
      </c>
      <c r="I104" s="389"/>
      <c r="J104" s="527" t="s">
        <v>528</v>
      </c>
      <c r="K104" s="528">
        <v>0</v>
      </c>
      <c r="L104" s="528">
        <v>0</v>
      </c>
      <c r="M104" s="528">
        <v>0</v>
      </c>
      <c r="N104" s="528">
        <v>0</v>
      </c>
      <c r="O104" s="528">
        <v>0</v>
      </c>
      <c r="P104" s="518" t="s">
        <v>599</v>
      </c>
      <c r="Q104" s="518" t="s">
        <v>605</v>
      </c>
    </row>
    <row r="105" spans="1:17" ht="14.65" hidden="1" customHeight="1" x14ac:dyDescent="0.45">
      <c r="A105" s="527" t="s">
        <v>529</v>
      </c>
      <c r="B105" s="528">
        <v>0</v>
      </c>
      <c r="C105" s="528">
        <v>0</v>
      </c>
      <c r="D105" s="528">
        <v>0</v>
      </c>
      <c r="E105" s="528">
        <v>0</v>
      </c>
      <c r="F105" s="528">
        <v>0</v>
      </c>
      <c r="G105" s="518" t="s">
        <v>599</v>
      </c>
      <c r="H105" s="518" t="s">
        <v>606</v>
      </c>
      <c r="I105" s="389"/>
      <c r="J105" s="527" t="s">
        <v>529</v>
      </c>
      <c r="K105" s="528">
        <v>0</v>
      </c>
      <c r="L105" s="528">
        <v>0</v>
      </c>
      <c r="M105" s="528">
        <v>0</v>
      </c>
      <c r="N105" s="528">
        <v>0</v>
      </c>
      <c r="O105" s="528">
        <v>0</v>
      </c>
      <c r="P105" s="518" t="s">
        <v>599</v>
      </c>
      <c r="Q105" s="518" t="s">
        <v>606</v>
      </c>
    </row>
    <row r="106" spans="1:17" ht="14.65" hidden="1" customHeight="1" x14ac:dyDescent="0.45">
      <c r="A106" s="527" t="s">
        <v>530</v>
      </c>
      <c r="B106" s="528">
        <v>0</v>
      </c>
      <c r="C106" s="528">
        <v>0</v>
      </c>
      <c r="D106" s="528">
        <v>0</v>
      </c>
      <c r="E106" s="528">
        <v>0</v>
      </c>
      <c r="F106" s="528">
        <v>0</v>
      </c>
      <c r="G106" s="518" t="s">
        <v>599</v>
      </c>
      <c r="H106" s="518" t="s">
        <v>607</v>
      </c>
      <c r="I106" s="389"/>
      <c r="J106" s="527" t="s">
        <v>530</v>
      </c>
      <c r="K106" s="528">
        <v>0</v>
      </c>
      <c r="L106" s="528">
        <v>0</v>
      </c>
      <c r="M106" s="528">
        <v>0</v>
      </c>
      <c r="N106" s="528">
        <v>0</v>
      </c>
      <c r="O106" s="528">
        <v>0</v>
      </c>
      <c r="P106" s="518" t="s">
        <v>599</v>
      </c>
      <c r="Q106" s="518" t="s">
        <v>607</v>
      </c>
    </row>
    <row r="107" spans="1:17" ht="14.65" hidden="1" customHeight="1" x14ac:dyDescent="0.45">
      <c r="A107" s="527" t="s">
        <v>531</v>
      </c>
      <c r="B107" s="528">
        <v>0</v>
      </c>
      <c r="C107" s="528">
        <v>0</v>
      </c>
      <c r="D107" s="528">
        <v>0</v>
      </c>
      <c r="E107" s="528">
        <v>0</v>
      </c>
      <c r="F107" s="528">
        <v>0</v>
      </c>
      <c r="G107" s="518" t="s">
        <v>599</v>
      </c>
      <c r="H107" s="518" t="s">
        <v>608</v>
      </c>
      <c r="I107" s="389"/>
      <c r="J107" s="527" t="s">
        <v>531</v>
      </c>
      <c r="K107" s="528">
        <v>0</v>
      </c>
      <c r="L107" s="528">
        <v>0</v>
      </c>
      <c r="M107" s="528">
        <v>0</v>
      </c>
      <c r="N107" s="528">
        <v>0</v>
      </c>
      <c r="O107" s="528">
        <v>0</v>
      </c>
      <c r="P107" s="518" t="s">
        <v>599</v>
      </c>
      <c r="Q107" s="518" t="s">
        <v>608</v>
      </c>
    </row>
    <row r="108" spans="1:17" ht="14.25" x14ac:dyDescent="0.45">
      <c r="A108" s="527" t="s">
        <v>532</v>
      </c>
      <c r="B108" s="528">
        <v>5958</v>
      </c>
      <c r="C108" s="528">
        <v>0</v>
      </c>
      <c r="D108" s="528">
        <v>0</v>
      </c>
      <c r="E108" s="528">
        <v>0</v>
      </c>
      <c r="F108" s="528">
        <v>5958</v>
      </c>
      <c r="G108" s="518" t="s">
        <v>599</v>
      </c>
      <c r="H108" s="518" t="s">
        <v>609</v>
      </c>
      <c r="I108" s="389"/>
      <c r="J108" s="527" t="s">
        <v>532</v>
      </c>
      <c r="K108" s="528">
        <v>5876</v>
      </c>
      <c r="L108" s="528">
        <v>0</v>
      </c>
      <c r="M108" s="528">
        <v>0</v>
      </c>
      <c r="N108" s="528">
        <v>0</v>
      </c>
      <c r="O108" s="528">
        <v>5876</v>
      </c>
      <c r="P108" s="518" t="s">
        <v>599</v>
      </c>
      <c r="Q108" s="518" t="s">
        <v>609</v>
      </c>
    </row>
    <row r="109" spans="1:17" ht="14.65" hidden="1" customHeight="1" x14ac:dyDescent="0.45">
      <c r="A109" s="527" t="s">
        <v>533</v>
      </c>
      <c r="B109" s="528">
        <v>0</v>
      </c>
      <c r="C109" s="528">
        <v>0</v>
      </c>
      <c r="D109" s="528">
        <v>0</v>
      </c>
      <c r="E109" s="528">
        <v>0</v>
      </c>
      <c r="F109" s="528">
        <v>0</v>
      </c>
      <c r="G109" s="518" t="s">
        <v>599</v>
      </c>
      <c r="H109" s="518" t="s">
        <v>610</v>
      </c>
      <c r="I109" s="389"/>
      <c r="J109" s="527" t="s">
        <v>533</v>
      </c>
      <c r="K109" s="528">
        <v>0</v>
      </c>
      <c r="L109" s="528">
        <v>0</v>
      </c>
      <c r="M109" s="528">
        <v>0</v>
      </c>
      <c r="N109" s="528">
        <v>0</v>
      </c>
      <c r="O109" s="528">
        <v>0</v>
      </c>
      <c r="P109" s="518" t="s">
        <v>599</v>
      </c>
      <c r="Q109" s="518" t="s">
        <v>610</v>
      </c>
    </row>
    <row r="110" spans="1:17" ht="14.25" x14ac:dyDescent="0.45">
      <c r="A110" s="527" t="s">
        <v>534</v>
      </c>
      <c r="B110" s="528">
        <v>5772</v>
      </c>
      <c r="C110" s="528">
        <v>0</v>
      </c>
      <c r="D110" s="528">
        <v>0</v>
      </c>
      <c r="E110" s="528">
        <v>0</v>
      </c>
      <c r="F110" s="528">
        <v>5772</v>
      </c>
      <c r="G110" s="518" t="s">
        <v>599</v>
      </c>
      <c r="H110" s="518" t="s">
        <v>611</v>
      </c>
      <c r="I110" s="389"/>
      <c r="J110" s="527" t="s">
        <v>534</v>
      </c>
      <c r="K110" s="528">
        <v>5599</v>
      </c>
      <c r="L110" s="528">
        <v>0</v>
      </c>
      <c r="M110" s="528">
        <v>0</v>
      </c>
      <c r="N110" s="528">
        <v>0</v>
      </c>
      <c r="O110" s="528">
        <v>5599</v>
      </c>
      <c r="P110" s="518" t="s">
        <v>599</v>
      </c>
      <c r="Q110" s="518" t="s">
        <v>611</v>
      </c>
    </row>
    <row r="111" spans="1:17" ht="14.65" hidden="1" customHeight="1" x14ac:dyDescent="0.45">
      <c r="A111" s="527" t="s">
        <v>535</v>
      </c>
      <c r="B111" s="528">
        <v>0</v>
      </c>
      <c r="C111" s="528">
        <v>0</v>
      </c>
      <c r="D111" s="528">
        <v>0</v>
      </c>
      <c r="E111" s="528">
        <v>0</v>
      </c>
      <c r="F111" s="528">
        <v>0</v>
      </c>
      <c r="G111" s="518" t="s">
        <v>599</v>
      </c>
      <c r="H111" s="518" t="s">
        <v>612</v>
      </c>
      <c r="I111" s="389"/>
      <c r="J111" s="527" t="s">
        <v>535</v>
      </c>
      <c r="K111" s="528">
        <v>0</v>
      </c>
      <c r="L111" s="528">
        <v>0</v>
      </c>
      <c r="M111" s="528">
        <v>0</v>
      </c>
      <c r="N111" s="528">
        <v>0</v>
      </c>
      <c r="O111" s="528">
        <v>0</v>
      </c>
      <c r="P111" s="518" t="s">
        <v>599</v>
      </c>
      <c r="Q111" s="518" t="s">
        <v>612</v>
      </c>
    </row>
    <row r="112" spans="1:17" ht="14.65" hidden="1" customHeight="1" x14ac:dyDescent="0.45">
      <c r="A112" s="527" t="s">
        <v>536</v>
      </c>
      <c r="B112" s="528">
        <v>0</v>
      </c>
      <c r="C112" s="528">
        <v>0</v>
      </c>
      <c r="D112" s="528">
        <v>0</v>
      </c>
      <c r="E112" s="528">
        <v>0</v>
      </c>
      <c r="F112" s="528">
        <v>0</v>
      </c>
      <c r="G112" s="518" t="s">
        <v>599</v>
      </c>
      <c r="H112" s="518" t="s">
        <v>613</v>
      </c>
      <c r="I112" s="389"/>
      <c r="J112" s="527" t="s">
        <v>536</v>
      </c>
      <c r="K112" s="528">
        <v>0</v>
      </c>
      <c r="L112" s="528">
        <v>0</v>
      </c>
      <c r="M112" s="528">
        <v>0</v>
      </c>
      <c r="N112" s="528">
        <v>0</v>
      </c>
      <c r="O112" s="528">
        <v>0</v>
      </c>
      <c r="P112" s="518" t="s">
        <v>599</v>
      </c>
      <c r="Q112" s="518" t="s">
        <v>613</v>
      </c>
    </row>
    <row r="113" spans="1:17" ht="14.65" hidden="1" customHeight="1" x14ac:dyDescent="0.45">
      <c r="A113" s="527" t="s">
        <v>537</v>
      </c>
      <c r="B113" s="528">
        <v>0</v>
      </c>
      <c r="C113" s="528">
        <v>0</v>
      </c>
      <c r="D113" s="528">
        <v>0</v>
      </c>
      <c r="E113" s="528">
        <v>0</v>
      </c>
      <c r="F113" s="528">
        <v>0</v>
      </c>
      <c r="G113" s="518" t="s">
        <v>599</v>
      </c>
      <c r="H113" s="518" t="s">
        <v>614</v>
      </c>
      <c r="I113" s="389"/>
      <c r="J113" s="527" t="s">
        <v>537</v>
      </c>
      <c r="K113" s="528">
        <v>0</v>
      </c>
      <c r="L113" s="528">
        <v>0</v>
      </c>
      <c r="M113" s="528">
        <v>0</v>
      </c>
      <c r="N113" s="528">
        <v>0</v>
      </c>
      <c r="O113" s="528">
        <v>0</v>
      </c>
      <c r="P113" s="518" t="s">
        <v>599</v>
      </c>
      <c r="Q113" s="518" t="s">
        <v>614</v>
      </c>
    </row>
    <row r="114" spans="1:17" ht="14.65" hidden="1" customHeight="1" x14ac:dyDescent="0.45">
      <c r="A114" s="527" t="s">
        <v>538</v>
      </c>
      <c r="B114" s="528">
        <v>0</v>
      </c>
      <c r="C114" s="528">
        <v>0</v>
      </c>
      <c r="D114" s="528">
        <v>0</v>
      </c>
      <c r="E114" s="528">
        <v>0</v>
      </c>
      <c r="F114" s="528">
        <v>0</v>
      </c>
      <c r="G114" s="518" t="s">
        <v>599</v>
      </c>
      <c r="H114" s="518" t="s">
        <v>615</v>
      </c>
      <c r="I114" s="389"/>
      <c r="J114" s="527" t="s">
        <v>538</v>
      </c>
      <c r="K114" s="528">
        <v>0</v>
      </c>
      <c r="L114" s="528">
        <v>0</v>
      </c>
      <c r="M114" s="528">
        <v>0</v>
      </c>
      <c r="N114" s="528">
        <v>0</v>
      </c>
      <c r="O114" s="528">
        <v>0</v>
      </c>
      <c r="P114" s="518" t="s">
        <v>599</v>
      </c>
      <c r="Q114" s="518" t="s">
        <v>615</v>
      </c>
    </row>
    <row r="115" spans="1:17" ht="14.65" hidden="1" customHeight="1" x14ac:dyDescent="0.45">
      <c r="A115" s="527" t="s">
        <v>539</v>
      </c>
      <c r="B115" s="528">
        <v>0</v>
      </c>
      <c r="C115" s="528">
        <v>0</v>
      </c>
      <c r="D115" s="528">
        <v>0</v>
      </c>
      <c r="E115" s="528">
        <v>0</v>
      </c>
      <c r="F115" s="528">
        <v>0</v>
      </c>
      <c r="G115" s="518" t="s">
        <v>599</v>
      </c>
      <c r="H115" s="518" t="s">
        <v>616</v>
      </c>
      <c r="I115" s="389"/>
      <c r="J115" s="527" t="s">
        <v>539</v>
      </c>
      <c r="K115" s="528">
        <v>0</v>
      </c>
      <c r="L115" s="528">
        <v>0</v>
      </c>
      <c r="M115" s="528">
        <v>0</v>
      </c>
      <c r="N115" s="528">
        <v>0</v>
      </c>
      <c r="O115" s="528">
        <v>0</v>
      </c>
      <c r="P115" s="518" t="s">
        <v>599</v>
      </c>
      <c r="Q115" s="518" t="s">
        <v>616</v>
      </c>
    </row>
    <row r="116" spans="1:17" ht="14.65" hidden="1" customHeight="1" x14ac:dyDescent="0.45">
      <c r="A116" s="527" t="s">
        <v>540</v>
      </c>
      <c r="B116" s="528">
        <v>0</v>
      </c>
      <c r="C116" s="528">
        <v>0</v>
      </c>
      <c r="D116" s="528">
        <v>0</v>
      </c>
      <c r="E116" s="528">
        <v>0</v>
      </c>
      <c r="F116" s="528">
        <v>0</v>
      </c>
      <c r="G116" s="518" t="s">
        <v>599</v>
      </c>
      <c r="H116" s="518" t="s">
        <v>617</v>
      </c>
      <c r="I116" s="389"/>
      <c r="J116" s="527" t="s">
        <v>540</v>
      </c>
      <c r="K116" s="528">
        <v>0</v>
      </c>
      <c r="L116" s="528">
        <v>0</v>
      </c>
      <c r="M116" s="528">
        <v>0</v>
      </c>
      <c r="N116" s="528">
        <v>0</v>
      </c>
      <c r="O116" s="528">
        <v>0</v>
      </c>
      <c r="P116" s="518" t="s">
        <v>599</v>
      </c>
      <c r="Q116" s="518" t="s">
        <v>617</v>
      </c>
    </row>
    <row r="117" spans="1:17" ht="14.25" x14ac:dyDescent="0.45">
      <c r="A117" s="527" t="s">
        <v>541</v>
      </c>
      <c r="B117" s="528">
        <v>2979</v>
      </c>
      <c r="C117" s="528">
        <v>0</v>
      </c>
      <c r="D117" s="528">
        <v>0</v>
      </c>
      <c r="E117" s="528">
        <v>0</v>
      </c>
      <c r="F117" s="528">
        <v>2979</v>
      </c>
      <c r="G117" s="518" t="s">
        <v>599</v>
      </c>
      <c r="H117" s="518" t="s">
        <v>618</v>
      </c>
      <c r="I117" s="389"/>
      <c r="J117" s="527" t="s">
        <v>541</v>
      </c>
      <c r="K117" s="528">
        <v>2938</v>
      </c>
      <c r="L117" s="528">
        <v>0</v>
      </c>
      <c r="M117" s="528">
        <v>0</v>
      </c>
      <c r="N117" s="528">
        <v>0</v>
      </c>
      <c r="O117" s="528">
        <v>2938</v>
      </c>
      <c r="P117" s="518" t="s">
        <v>599</v>
      </c>
      <c r="Q117" s="518" t="s">
        <v>618</v>
      </c>
    </row>
    <row r="118" spans="1:17" ht="14.25" x14ac:dyDescent="0.45">
      <c r="A118" s="527" t="s">
        <v>542</v>
      </c>
      <c r="B118" s="528">
        <v>2979</v>
      </c>
      <c r="C118" s="528">
        <v>0</v>
      </c>
      <c r="D118" s="528">
        <v>0</v>
      </c>
      <c r="E118" s="528">
        <v>0</v>
      </c>
      <c r="F118" s="528">
        <v>2979</v>
      </c>
      <c r="G118" s="518" t="s">
        <v>599</v>
      </c>
      <c r="H118" s="518" t="s">
        <v>619</v>
      </c>
      <c r="I118" s="389"/>
      <c r="J118" s="527" t="s">
        <v>542</v>
      </c>
      <c r="K118" s="528">
        <v>2938</v>
      </c>
      <c r="L118" s="528">
        <v>0</v>
      </c>
      <c r="M118" s="528">
        <v>0</v>
      </c>
      <c r="N118" s="528">
        <v>0</v>
      </c>
      <c r="O118" s="528">
        <v>2938</v>
      </c>
      <c r="P118" s="518" t="s">
        <v>599</v>
      </c>
      <c r="Q118" s="518" t="s">
        <v>619</v>
      </c>
    </row>
    <row r="119" spans="1:17" ht="14.65" hidden="1" customHeight="1" x14ac:dyDescent="0.45">
      <c r="A119" s="527" t="s">
        <v>543</v>
      </c>
      <c r="B119" s="528">
        <v>0</v>
      </c>
      <c r="C119" s="528">
        <v>0</v>
      </c>
      <c r="D119" s="528">
        <v>0</v>
      </c>
      <c r="E119" s="528">
        <v>0</v>
      </c>
      <c r="F119" s="528">
        <v>0</v>
      </c>
      <c r="G119" s="518" t="s">
        <v>599</v>
      </c>
      <c r="H119" s="518" t="s">
        <v>620</v>
      </c>
      <c r="I119" s="389"/>
      <c r="J119" s="527" t="s">
        <v>543</v>
      </c>
      <c r="K119" s="528">
        <v>0</v>
      </c>
      <c r="L119" s="528">
        <v>0</v>
      </c>
      <c r="M119" s="528">
        <v>0</v>
      </c>
      <c r="N119" s="528">
        <v>0</v>
      </c>
      <c r="O119" s="528">
        <v>0</v>
      </c>
      <c r="P119" s="518" t="s">
        <v>599</v>
      </c>
      <c r="Q119" s="518" t="s">
        <v>620</v>
      </c>
    </row>
    <row r="120" spans="1:17" ht="14.25" x14ac:dyDescent="0.45">
      <c r="A120" s="527" t="s">
        <v>544</v>
      </c>
      <c r="B120" s="528">
        <v>0</v>
      </c>
      <c r="C120" s="528">
        <v>0</v>
      </c>
      <c r="D120" s="528">
        <v>0</v>
      </c>
      <c r="E120" s="528">
        <v>0</v>
      </c>
      <c r="F120" s="528">
        <v>0</v>
      </c>
      <c r="G120" s="518" t="s">
        <v>599</v>
      </c>
      <c r="H120" s="518" t="s">
        <v>621</v>
      </c>
      <c r="I120" s="389"/>
      <c r="J120" s="527" t="s">
        <v>544</v>
      </c>
      <c r="K120" s="528">
        <v>0</v>
      </c>
      <c r="L120" s="528">
        <v>0</v>
      </c>
      <c r="M120" s="528">
        <v>0</v>
      </c>
      <c r="N120" s="528">
        <v>0</v>
      </c>
      <c r="O120" s="528">
        <v>0</v>
      </c>
      <c r="P120" s="518" t="s">
        <v>599</v>
      </c>
      <c r="Q120" s="518" t="s">
        <v>621</v>
      </c>
    </row>
    <row r="121" spans="1:17" ht="14.65" hidden="1" customHeight="1" x14ac:dyDescent="0.45">
      <c r="A121" s="527" t="s">
        <v>545</v>
      </c>
      <c r="B121" s="528">
        <v>0</v>
      </c>
      <c r="C121" s="528">
        <v>0</v>
      </c>
      <c r="D121" s="528">
        <v>0</v>
      </c>
      <c r="E121" s="528">
        <v>0</v>
      </c>
      <c r="F121" s="528">
        <v>0</v>
      </c>
      <c r="G121" s="518" t="s">
        <v>599</v>
      </c>
      <c r="H121" s="518" t="s">
        <v>622</v>
      </c>
      <c r="I121" s="389"/>
      <c r="J121" s="527" t="s">
        <v>545</v>
      </c>
      <c r="K121" s="528">
        <v>0</v>
      </c>
      <c r="L121" s="528">
        <v>0</v>
      </c>
      <c r="M121" s="528">
        <v>0</v>
      </c>
      <c r="N121" s="528">
        <v>0</v>
      </c>
      <c r="O121" s="528">
        <v>0</v>
      </c>
      <c r="P121" s="518" t="s">
        <v>599</v>
      </c>
      <c r="Q121" s="518" t="s">
        <v>622</v>
      </c>
    </row>
    <row r="122" spans="1:17" ht="14.65" thickBot="1" x14ac:dyDescent="0.5">
      <c r="A122" s="527" t="s">
        <v>546</v>
      </c>
      <c r="B122" s="528">
        <v>16688</v>
      </c>
      <c r="C122" s="528">
        <v>0</v>
      </c>
      <c r="D122" s="528">
        <v>0</v>
      </c>
      <c r="E122" s="528">
        <v>0</v>
      </c>
      <c r="F122" s="528">
        <v>16688</v>
      </c>
      <c r="G122" s="518" t="s">
        <v>599</v>
      </c>
      <c r="H122" s="518" t="s">
        <v>623</v>
      </c>
      <c r="I122" s="389"/>
      <c r="J122" s="527" t="s">
        <v>546</v>
      </c>
      <c r="K122" s="528">
        <v>16384</v>
      </c>
      <c r="L122" s="528">
        <v>0</v>
      </c>
      <c r="M122" s="528">
        <v>0</v>
      </c>
      <c r="N122" s="528">
        <v>0</v>
      </c>
      <c r="O122" s="528">
        <v>16384</v>
      </c>
      <c r="P122" s="518" t="s">
        <v>599</v>
      </c>
      <c r="Q122" s="518" t="s">
        <v>623</v>
      </c>
    </row>
    <row r="123" spans="1:17" ht="15" hidden="1" customHeight="1" thickBot="1" x14ac:dyDescent="0.5">
      <c r="A123" s="527" t="s">
        <v>547</v>
      </c>
      <c r="B123" s="528">
        <v>0</v>
      </c>
      <c r="C123" s="528">
        <v>0</v>
      </c>
      <c r="D123" s="528">
        <v>0</v>
      </c>
      <c r="E123" s="528">
        <v>0</v>
      </c>
      <c r="F123" s="528">
        <v>0</v>
      </c>
      <c r="G123" s="518" t="s">
        <v>599</v>
      </c>
      <c r="H123" s="518" t="s">
        <v>624</v>
      </c>
      <c r="I123" s="389"/>
      <c r="J123" s="527" t="s">
        <v>547</v>
      </c>
      <c r="K123" s="528">
        <v>0</v>
      </c>
      <c r="L123" s="528">
        <v>0</v>
      </c>
      <c r="M123" s="528">
        <v>0</v>
      </c>
      <c r="N123" s="528">
        <v>0</v>
      </c>
      <c r="O123" s="528">
        <v>0</v>
      </c>
      <c r="P123" s="518" t="s">
        <v>599</v>
      </c>
      <c r="Q123" s="518" t="s">
        <v>624</v>
      </c>
    </row>
    <row r="124" spans="1:17" ht="15" hidden="1" customHeight="1" thickBot="1" x14ac:dyDescent="0.5">
      <c r="A124" s="527" t="s">
        <v>548</v>
      </c>
      <c r="B124" s="528">
        <v>0</v>
      </c>
      <c r="C124" s="528">
        <v>0</v>
      </c>
      <c r="D124" s="528">
        <v>0</v>
      </c>
      <c r="E124" s="528">
        <v>0</v>
      </c>
      <c r="F124" s="528">
        <v>0</v>
      </c>
      <c r="G124" s="518" t="s">
        <v>599</v>
      </c>
      <c r="H124" s="518" t="s">
        <v>625</v>
      </c>
      <c r="I124" s="389"/>
      <c r="J124" s="527" t="s">
        <v>548</v>
      </c>
      <c r="K124" s="528">
        <v>0</v>
      </c>
      <c r="L124" s="528">
        <v>0</v>
      </c>
      <c r="M124" s="528">
        <v>0</v>
      </c>
      <c r="N124" s="528">
        <v>0</v>
      </c>
      <c r="O124" s="528">
        <v>0</v>
      </c>
      <c r="P124" s="518" t="s">
        <v>599</v>
      </c>
      <c r="Q124" s="518" t="s">
        <v>625</v>
      </c>
    </row>
    <row r="125" spans="1:17" ht="13.5" thickTop="1" x14ac:dyDescent="0.4">
      <c r="A125" s="530" t="s">
        <v>479</v>
      </c>
      <c r="B125" s="531">
        <v>84436</v>
      </c>
      <c r="C125" s="531">
        <v>0</v>
      </c>
      <c r="D125" s="531">
        <v>0</v>
      </c>
      <c r="E125" s="531">
        <v>0</v>
      </c>
      <c r="F125" s="531">
        <v>84436</v>
      </c>
      <c r="G125" s="519"/>
      <c r="H125" s="519"/>
      <c r="I125" s="389"/>
      <c r="J125" s="530" t="s">
        <v>479</v>
      </c>
      <c r="K125" s="531">
        <v>82969</v>
      </c>
      <c r="L125" s="531">
        <v>0</v>
      </c>
      <c r="M125" s="531">
        <v>0</v>
      </c>
      <c r="N125" s="531">
        <v>0</v>
      </c>
      <c r="O125" s="531">
        <v>82969</v>
      </c>
      <c r="P125" s="519"/>
      <c r="Q125" s="519"/>
    </row>
    <row r="126" spans="1:17" ht="12.75" x14ac:dyDescent="0.35">
      <c r="A126" s="389"/>
      <c r="B126" s="389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</row>
    <row r="127" spans="1:17" ht="12.75" x14ac:dyDescent="0.35">
      <c r="A127" s="389"/>
      <c r="B127" s="389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389"/>
    </row>
    <row r="128" spans="1:17" ht="14.65" customHeight="1" x14ac:dyDescent="0.45">
      <c r="A128" s="749" t="s">
        <v>490</v>
      </c>
      <c r="B128" s="749"/>
      <c r="C128" s="749"/>
      <c r="D128" s="749"/>
      <c r="E128" s="749"/>
      <c r="F128" s="749"/>
      <c r="G128" s="749"/>
      <c r="H128" s="749"/>
      <c r="I128" s="389"/>
      <c r="J128" s="749" t="s">
        <v>490</v>
      </c>
      <c r="K128" s="749"/>
      <c r="L128" s="749"/>
      <c r="M128" s="749"/>
      <c r="N128" s="749"/>
      <c r="O128" s="749"/>
      <c r="P128" s="749"/>
      <c r="Q128" s="749"/>
    </row>
    <row r="129" spans="1:17" ht="14.65" thickBot="1" x14ac:dyDescent="0.5">
      <c r="A129" s="512" t="s">
        <v>474</v>
      </c>
      <c r="B129" s="513" t="s">
        <v>475</v>
      </c>
      <c r="C129" s="513" t="s">
        <v>476</v>
      </c>
      <c r="D129" s="513" t="s">
        <v>477</v>
      </c>
      <c r="E129" s="513" t="s">
        <v>478</v>
      </c>
      <c r="F129" s="513" t="s">
        <v>479</v>
      </c>
      <c r="G129" s="513" t="s">
        <v>480</v>
      </c>
      <c r="H129" s="513" t="s">
        <v>481</v>
      </c>
      <c r="I129" s="389"/>
      <c r="J129" s="512" t="s">
        <v>474</v>
      </c>
      <c r="K129" s="513" t="s">
        <v>475</v>
      </c>
      <c r="L129" s="513" t="s">
        <v>476</v>
      </c>
      <c r="M129" s="513" t="s">
        <v>477</v>
      </c>
      <c r="N129" s="513" t="s">
        <v>478</v>
      </c>
      <c r="O129" s="513" t="s">
        <v>479</v>
      </c>
      <c r="P129" s="513" t="s">
        <v>480</v>
      </c>
      <c r="Q129" s="513" t="s">
        <v>481</v>
      </c>
    </row>
    <row r="130" spans="1:17" ht="14.65" thickTop="1" x14ac:dyDescent="0.45">
      <c r="A130" s="527" t="s">
        <v>523</v>
      </c>
      <c r="B130" s="528">
        <v>38600</v>
      </c>
      <c r="C130" s="528">
        <v>0</v>
      </c>
      <c r="D130" s="528">
        <v>0</v>
      </c>
      <c r="E130" s="528">
        <v>0</v>
      </c>
      <c r="F130" s="528">
        <v>38600</v>
      </c>
      <c r="G130" s="518" t="s">
        <v>599</v>
      </c>
      <c r="H130" s="518" t="s">
        <v>600</v>
      </c>
      <c r="I130" s="389"/>
      <c r="J130" s="527" t="s">
        <v>523</v>
      </c>
      <c r="K130" s="528">
        <v>37075</v>
      </c>
      <c r="L130" s="528">
        <v>0</v>
      </c>
      <c r="M130" s="528">
        <v>0</v>
      </c>
      <c r="N130" s="528">
        <v>0</v>
      </c>
      <c r="O130" s="528">
        <v>37075</v>
      </c>
      <c r="P130" s="518" t="s">
        <v>599</v>
      </c>
      <c r="Q130" s="518" t="s">
        <v>600</v>
      </c>
    </row>
    <row r="131" spans="1:17" ht="14.25" x14ac:dyDescent="0.45">
      <c r="A131" s="527" t="s">
        <v>524</v>
      </c>
      <c r="B131" s="528">
        <v>23160</v>
      </c>
      <c r="C131" s="528">
        <v>0</v>
      </c>
      <c r="D131" s="528">
        <v>0</v>
      </c>
      <c r="E131" s="528">
        <v>0</v>
      </c>
      <c r="F131" s="528">
        <v>23160</v>
      </c>
      <c r="G131" s="518" t="s">
        <v>599</v>
      </c>
      <c r="H131" s="518" t="s">
        <v>601</v>
      </c>
      <c r="I131" s="389"/>
      <c r="J131" s="527" t="s">
        <v>524</v>
      </c>
      <c r="K131" s="528">
        <v>22245</v>
      </c>
      <c r="L131" s="528">
        <v>0</v>
      </c>
      <c r="M131" s="528">
        <v>0</v>
      </c>
      <c r="N131" s="528">
        <v>0</v>
      </c>
      <c r="O131" s="528">
        <v>22245</v>
      </c>
      <c r="P131" s="518" t="s">
        <v>599</v>
      </c>
      <c r="Q131" s="518" t="s">
        <v>601</v>
      </c>
    </row>
    <row r="132" spans="1:17" ht="14.65" hidden="1" customHeight="1" x14ac:dyDescent="0.45">
      <c r="A132" s="527" t="s">
        <v>525</v>
      </c>
      <c r="B132" s="528">
        <v>0</v>
      </c>
      <c r="C132" s="528">
        <v>0</v>
      </c>
      <c r="D132" s="528">
        <v>0</v>
      </c>
      <c r="E132" s="528">
        <v>0</v>
      </c>
      <c r="F132" s="528">
        <v>0</v>
      </c>
      <c r="G132" s="518" t="s">
        <v>599</v>
      </c>
      <c r="H132" s="518" t="s">
        <v>602</v>
      </c>
      <c r="I132" s="389"/>
      <c r="J132" s="527" t="s">
        <v>525</v>
      </c>
      <c r="K132" s="528">
        <v>0</v>
      </c>
      <c r="L132" s="528">
        <v>0</v>
      </c>
      <c r="M132" s="528">
        <v>0</v>
      </c>
      <c r="N132" s="528">
        <v>0</v>
      </c>
      <c r="O132" s="528">
        <v>0</v>
      </c>
      <c r="P132" s="518" t="s">
        <v>599</v>
      </c>
      <c r="Q132" s="518" t="s">
        <v>602</v>
      </c>
    </row>
    <row r="133" spans="1:17" ht="14.65" hidden="1" customHeight="1" x14ac:dyDescent="0.45">
      <c r="A133" s="527" t="s">
        <v>526</v>
      </c>
      <c r="B133" s="528">
        <v>0</v>
      </c>
      <c r="C133" s="528">
        <v>0</v>
      </c>
      <c r="D133" s="528">
        <v>0</v>
      </c>
      <c r="E133" s="528">
        <v>0</v>
      </c>
      <c r="F133" s="528">
        <v>0</v>
      </c>
      <c r="G133" s="518" t="s">
        <v>599</v>
      </c>
      <c r="H133" s="518" t="s">
        <v>603</v>
      </c>
      <c r="I133" s="389"/>
      <c r="J133" s="527" t="s">
        <v>526</v>
      </c>
      <c r="K133" s="528">
        <v>0</v>
      </c>
      <c r="L133" s="528">
        <v>0</v>
      </c>
      <c r="M133" s="528">
        <v>0</v>
      </c>
      <c r="N133" s="528">
        <v>0</v>
      </c>
      <c r="O133" s="528">
        <v>0</v>
      </c>
      <c r="P133" s="518" t="s">
        <v>599</v>
      </c>
      <c r="Q133" s="518" t="s">
        <v>603</v>
      </c>
    </row>
    <row r="134" spans="1:17" ht="14.65" hidden="1" customHeight="1" x14ac:dyDescent="0.45">
      <c r="A134" s="527" t="s">
        <v>527</v>
      </c>
      <c r="B134" s="528">
        <v>0</v>
      </c>
      <c r="C134" s="528">
        <v>0</v>
      </c>
      <c r="D134" s="528">
        <v>0</v>
      </c>
      <c r="E134" s="528">
        <v>0</v>
      </c>
      <c r="F134" s="528">
        <v>0</v>
      </c>
      <c r="G134" s="518" t="s">
        <v>599</v>
      </c>
      <c r="H134" s="518" t="s">
        <v>604</v>
      </c>
      <c r="I134" s="389"/>
      <c r="J134" s="527" t="s">
        <v>527</v>
      </c>
      <c r="K134" s="528">
        <v>0</v>
      </c>
      <c r="L134" s="528">
        <v>0</v>
      </c>
      <c r="M134" s="528">
        <v>0</v>
      </c>
      <c r="N134" s="528">
        <v>0</v>
      </c>
      <c r="O134" s="528">
        <v>0</v>
      </c>
      <c r="P134" s="518" t="s">
        <v>599</v>
      </c>
      <c r="Q134" s="518" t="s">
        <v>604</v>
      </c>
    </row>
    <row r="135" spans="1:17" ht="14.65" hidden="1" customHeight="1" x14ac:dyDescent="0.45">
      <c r="A135" s="527" t="s">
        <v>528</v>
      </c>
      <c r="B135" s="528">
        <v>0</v>
      </c>
      <c r="C135" s="528">
        <v>0</v>
      </c>
      <c r="D135" s="528">
        <v>0</v>
      </c>
      <c r="E135" s="528">
        <v>0</v>
      </c>
      <c r="F135" s="528">
        <v>0</v>
      </c>
      <c r="G135" s="518" t="s">
        <v>599</v>
      </c>
      <c r="H135" s="518" t="s">
        <v>605</v>
      </c>
      <c r="I135" s="389"/>
      <c r="J135" s="527" t="s">
        <v>528</v>
      </c>
      <c r="K135" s="528">
        <v>0</v>
      </c>
      <c r="L135" s="528">
        <v>0</v>
      </c>
      <c r="M135" s="528">
        <v>0</v>
      </c>
      <c r="N135" s="528">
        <v>0</v>
      </c>
      <c r="O135" s="528">
        <v>0</v>
      </c>
      <c r="P135" s="518" t="s">
        <v>599</v>
      </c>
      <c r="Q135" s="518" t="s">
        <v>605</v>
      </c>
    </row>
    <row r="136" spans="1:17" ht="14.65" hidden="1" customHeight="1" x14ac:dyDescent="0.45">
      <c r="A136" s="527" t="s">
        <v>529</v>
      </c>
      <c r="B136" s="528">
        <v>0</v>
      </c>
      <c r="C136" s="528">
        <v>0</v>
      </c>
      <c r="D136" s="528">
        <v>0</v>
      </c>
      <c r="E136" s="528">
        <v>0</v>
      </c>
      <c r="F136" s="528">
        <v>0</v>
      </c>
      <c r="G136" s="518" t="s">
        <v>599</v>
      </c>
      <c r="H136" s="518" t="s">
        <v>606</v>
      </c>
      <c r="I136" s="389"/>
      <c r="J136" s="527" t="s">
        <v>529</v>
      </c>
      <c r="K136" s="528">
        <v>0</v>
      </c>
      <c r="L136" s="528">
        <v>0</v>
      </c>
      <c r="M136" s="528">
        <v>0</v>
      </c>
      <c r="N136" s="528">
        <v>0</v>
      </c>
      <c r="O136" s="528">
        <v>0</v>
      </c>
      <c r="P136" s="518" t="s">
        <v>599</v>
      </c>
      <c r="Q136" s="518" t="s">
        <v>606</v>
      </c>
    </row>
    <row r="137" spans="1:17" ht="14.65" hidden="1" customHeight="1" x14ac:dyDescent="0.45">
      <c r="A137" s="527" t="s">
        <v>530</v>
      </c>
      <c r="B137" s="528">
        <v>0</v>
      </c>
      <c r="C137" s="528">
        <v>0</v>
      </c>
      <c r="D137" s="528">
        <v>0</v>
      </c>
      <c r="E137" s="528">
        <v>0</v>
      </c>
      <c r="F137" s="528">
        <v>0</v>
      </c>
      <c r="G137" s="518" t="s">
        <v>599</v>
      </c>
      <c r="H137" s="518" t="s">
        <v>607</v>
      </c>
      <c r="I137" s="389"/>
      <c r="J137" s="527" t="s">
        <v>530</v>
      </c>
      <c r="K137" s="528">
        <v>0</v>
      </c>
      <c r="L137" s="528">
        <v>0</v>
      </c>
      <c r="M137" s="528">
        <v>0</v>
      </c>
      <c r="N137" s="528">
        <v>0</v>
      </c>
      <c r="O137" s="528">
        <v>0</v>
      </c>
      <c r="P137" s="518" t="s">
        <v>599</v>
      </c>
      <c r="Q137" s="518" t="s">
        <v>607</v>
      </c>
    </row>
    <row r="138" spans="1:17" ht="14.65" hidden="1" customHeight="1" x14ac:dyDescent="0.45">
      <c r="A138" s="527" t="s">
        <v>531</v>
      </c>
      <c r="B138" s="528">
        <v>0</v>
      </c>
      <c r="C138" s="528">
        <v>0</v>
      </c>
      <c r="D138" s="528">
        <v>0</v>
      </c>
      <c r="E138" s="528">
        <v>0</v>
      </c>
      <c r="F138" s="528">
        <v>0</v>
      </c>
      <c r="G138" s="518" t="s">
        <v>599</v>
      </c>
      <c r="H138" s="518" t="s">
        <v>608</v>
      </c>
      <c r="I138" s="389"/>
      <c r="J138" s="527" t="s">
        <v>531</v>
      </c>
      <c r="K138" s="528">
        <v>0</v>
      </c>
      <c r="L138" s="528">
        <v>0</v>
      </c>
      <c r="M138" s="528">
        <v>0</v>
      </c>
      <c r="N138" s="528">
        <v>0</v>
      </c>
      <c r="O138" s="528">
        <v>0</v>
      </c>
      <c r="P138" s="518" t="s">
        <v>599</v>
      </c>
      <c r="Q138" s="518" t="s">
        <v>608</v>
      </c>
    </row>
    <row r="139" spans="1:17" ht="14.25" x14ac:dyDescent="0.45">
      <c r="A139" s="527" t="s">
        <v>532</v>
      </c>
      <c r="B139" s="528">
        <v>7720</v>
      </c>
      <c r="C139" s="528">
        <v>0</v>
      </c>
      <c r="D139" s="528">
        <v>0</v>
      </c>
      <c r="E139" s="528">
        <v>0</v>
      </c>
      <c r="F139" s="528">
        <v>7720</v>
      </c>
      <c r="G139" s="518" t="s">
        <v>599</v>
      </c>
      <c r="H139" s="518" t="s">
        <v>609</v>
      </c>
      <c r="I139" s="389"/>
      <c r="J139" s="527" t="s">
        <v>532</v>
      </c>
      <c r="K139" s="528">
        <v>7415</v>
      </c>
      <c r="L139" s="528">
        <v>0</v>
      </c>
      <c r="M139" s="528">
        <v>0</v>
      </c>
      <c r="N139" s="528">
        <v>0</v>
      </c>
      <c r="O139" s="528">
        <v>7415</v>
      </c>
      <c r="P139" s="518" t="s">
        <v>599</v>
      </c>
      <c r="Q139" s="518" t="s">
        <v>609</v>
      </c>
    </row>
    <row r="140" spans="1:17" ht="14.65" hidden="1" customHeight="1" x14ac:dyDescent="0.45">
      <c r="A140" s="527" t="s">
        <v>533</v>
      </c>
      <c r="B140" s="528">
        <v>0</v>
      </c>
      <c r="C140" s="528">
        <v>0</v>
      </c>
      <c r="D140" s="528">
        <v>0</v>
      </c>
      <c r="E140" s="528">
        <v>0</v>
      </c>
      <c r="F140" s="528">
        <v>0</v>
      </c>
      <c r="G140" s="518" t="s">
        <v>599</v>
      </c>
      <c r="H140" s="518" t="s">
        <v>610</v>
      </c>
      <c r="I140" s="389"/>
      <c r="J140" s="527" t="s">
        <v>533</v>
      </c>
      <c r="K140" s="528">
        <v>0</v>
      </c>
      <c r="L140" s="528">
        <v>0</v>
      </c>
      <c r="M140" s="528">
        <v>0</v>
      </c>
      <c r="N140" s="528">
        <v>0</v>
      </c>
      <c r="O140" s="528">
        <v>0</v>
      </c>
      <c r="P140" s="518" t="s">
        <v>599</v>
      </c>
      <c r="Q140" s="518" t="s">
        <v>610</v>
      </c>
    </row>
    <row r="141" spans="1:17" ht="14.25" x14ac:dyDescent="0.45">
      <c r="A141" s="527" t="s">
        <v>534</v>
      </c>
      <c r="B141" s="528">
        <v>15440</v>
      </c>
      <c r="C141" s="528">
        <v>0</v>
      </c>
      <c r="D141" s="528">
        <v>0</v>
      </c>
      <c r="E141" s="528">
        <v>0</v>
      </c>
      <c r="F141" s="528">
        <v>15440</v>
      </c>
      <c r="G141" s="518" t="s">
        <v>599</v>
      </c>
      <c r="H141" s="518" t="s">
        <v>611</v>
      </c>
      <c r="I141" s="389"/>
      <c r="J141" s="527" t="s">
        <v>534</v>
      </c>
      <c r="K141" s="528">
        <v>14830</v>
      </c>
      <c r="L141" s="528">
        <v>0</v>
      </c>
      <c r="M141" s="528">
        <v>0</v>
      </c>
      <c r="N141" s="528">
        <v>0</v>
      </c>
      <c r="O141" s="528">
        <v>14830</v>
      </c>
      <c r="P141" s="518" t="s">
        <v>599</v>
      </c>
      <c r="Q141" s="518" t="s">
        <v>611</v>
      </c>
    </row>
    <row r="142" spans="1:17" ht="14.65" hidden="1" customHeight="1" x14ac:dyDescent="0.45">
      <c r="A142" s="527" t="s">
        <v>535</v>
      </c>
      <c r="B142" s="528">
        <v>0</v>
      </c>
      <c r="C142" s="528">
        <v>0</v>
      </c>
      <c r="D142" s="528">
        <v>0</v>
      </c>
      <c r="E142" s="528">
        <v>0</v>
      </c>
      <c r="F142" s="528">
        <v>0</v>
      </c>
      <c r="G142" s="518" t="s">
        <v>599</v>
      </c>
      <c r="H142" s="518" t="s">
        <v>612</v>
      </c>
      <c r="I142" s="389"/>
      <c r="J142" s="527" t="s">
        <v>535</v>
      </c>
      <c r="K142" s="528">
        <v>0</v>
      </c>
      <c r="L142" s="528">
        <v>0</v>
      </c>
      <c r="M142" s="528">
        <v>0</v>
      </c>
      <c r="N142" s="528">
        <v>0</v>
      </c>
      <c r="O142" s="528">
        <v>0</v>
      </c>
      <c r="P142" s="518" t="s">
        <v>599</v>
      </c>
      <c r="Q142" s="518" t="s">
        <v>612</v>
      </c>
    </row>
    <row r="143" spans="1:17" ht="14.65" hidden="1" customHeight="1" x14ac:dyDescent="0.45">
      <c r="A143" s="527" t="s">
        <v>536</v>
      </c>
      <c r="B143" s="528">
        <v>0</v>
      </c>
      <c r="C143" s="528">
        <v>0</v>
      </c>
      <c r="D143" s="528">
        <v>0</v>
      </c>
      <c r="E143" s="528">
        <v>0</v>
      </c>
      <c r="F143" s="528">
        <v>0</v>
      </c>
      <c r="G143" s="518" t="s">
        <v>599</v>
      </c>
      <c r="H143" s="518" t="s">
        <v>613</v>
      </c>
      <c r="I143" s="389"/>
      <c r="J143" s="527" t="s">
        <v>536</v>
      </c>
      <c r="K143" s="528">
        <v>0</v>
      </c>
      <c r="L143" s="528">
        <v>0</v>
      </c>
      <c r="M143" s="528">
        <v>0</v>
      </c>
      <c r="N143" s="528">
        <v>0</v>
      </c>
      <c r="O143" s="528">
        <v>0</v>
      </c>
      <c r="P143" s="518" t="s">
        <v>599</v>
      </c>
      <c r="Q143" s="518" t="s">
        <v>613</v>
      </c>
    </row>
    <row r="144" spans="1:17" ht="14.65" hidden="1" customHeight="1" x14ac:dyDescent="0.45">
      <c r="A144" s="527" t="s">
        <v>537</v>
      </c>
      <c r="B144" s="528">
        <v>0</v>
      </c>
      <c r="C144" s="528">
        <v>0</v>
      </c>
      <c r="D144" s="528">
        <v>0</v>
      </c>
      <c r="E144" s="528">
        <v>0</v>
      </c>
      <c r="F144" s="528">
        <v>0</v>
      </c>
      <c r="G144" s="518" t="s">
        <v>599</v>
      </c>
      <c r="H144" s="518" t="s">
        <v>614</v>
      </c>
      <c r="I144" s="389"/>
      <c r="J144" s="527" t="s">
        <v>537</v>
      </c>
      <c r="K144" s="528">
        <v>0</v>
      </c>
      <c r="L144" s="528">
        <v>0</v>
      </c>
      <c r="M144" s="528">
        <v>0</v>
      </c>
      <c r="N144" s="528">
        <v>0</v>
      </c>
      <c r="O144" s="528">
        <v>0</v>
      </c>
      <c r="P144" s="518" t="s">
        <v>599</v>
      </c>
      <c r="Q144" s="518" t="s">
        <v>614</v>
      </c>
    </row>
    <row r="145" spans="1:17" ht="14.65" hidden="1" customHeight="1" x14ac:dyDescent="0.45">
      <c r="A145" s="527" t="s">
        <v>538</v>
      </c>
      <c r="B145" s="528">
        <v>0</v>
      </c>
      <c r="C145" s="528">
        <v>0</v>
      </c>
      <c r="D145" s="528">
        <v>0</v>
      </c>
      <c r="E145" s="528">
        <v>0</v>
      </c>
      <c r="F145" s="528">
        <v>0</v>
      </c>
      <c r="G145" s="518" t="s">
        <v>599</v>
      </c>
      <c r="H145" s="518" t="s">
        <v>615</v>
      </c>
      <c r="I145" s="389"/>
      <c r="J145" s="527" t="s">
        <v>538</v>
      </c>
      <c r="K145" s="528">
        <v>0</v>
      </c>
      <c r="L145" s="528">
        <v>0</v>
      </c>
      <c r="M145" s="528">
        <v>0</v>
      </c>
      <c r="N145" s="528">
        <v>0</v>
      </c>
      <c r="O145" s="528">
        <v>0</v>
      </c>
      <c r="P145" s="518" t="s">
        <v>599</v>
      </c>
      <c r="Q145" s="518" t="s">
        <v>615</v>
      </c>
    </row>
    <row r="146" spans="1:17" ht="14.65" hidden="1" customHeight="1" x14ac:dyDescent="0.45">
      <c r="A146" s="527" t="s">
        <v>539</v>
      </c>
      <c r="B146" s="528">
        <v>0</v>
      </c>
      <c r="C146" s="528">
        <v>0</v>
      </c>
      <c r="D146" s="528">
        <v>0</v>
      </c>
      <c r="E146" s="528">
        <v>0</v>
      </c>
      <c r="F146" s="528">
        <v>0</v>
      </c>
      <c r="G146" s="518" t="s">
        <v>599</v>
      </c>
      <c r="H146" s="518" t="s">
        <v>616</v>
      </c>
      <c r="I146" s="389"/>
      <c r="J146" s="527" t="s">
        <v>539</v>
      </c>
      <c r="K146" s="528">
        <v>0</v>
      </c>
      <c r="L146" s="528">
        <v>0</v>
      </c>
      <c r="M146" s="528">
        <v>0</v>
      </c>
      <c r="N146" s="528">
        <v>0</v>
      </c>
      <c r="O146" s="528">
        <v>0</v>
      </c>
      <c r="P146" s="518" t="s">
        <v>599</v>
      </c>
      <c r="Q146" s="518" t="s">
        <v>616</v>
      </c>
    </row>
    <row r="147" spans="1:17" ht="14.65" hidden="1" customHeight="1" x14ac:dyDescent="0.45">
      <c r="A147" s="527" t="s">
        <v>540</v>
      </c>
      <c r="B147" s="528">
        <v>0</v>
      </c>
      <c r="C147" s="528">
        <v>0</v>
      </c>
      <c r="D147" s="528">
        <v>0</v>
      </c>
      <c r="E147" s="528">
        <v>0</v>
      </c>
      <c r="F147" s="528">
        <v>0</v>
      </c>
      <c r="G147" s="518" t="s">
        <v>599</v>
      </c>
      <c r="H147" s="518" t="s">
        <v>617</v>
      </c>
      <c r="I147" s="389"/>
      <c r="J147" s="527" t="s">
        <v>540</v>
      </c>
      <c r="K147" s="528">
        <v>0</v>
      </c>
      <c r="L147" s="528">
        <v>0</v>
      </c>
      <c r="M147" s="528">
        <v>0</v>
      </c>
      <c r="N147" s="528">
        <v>0</v>
      </c>
      <c r="O147" s="528">
        <v>0</v>
      </c>
      <c r="P147" s="518" t="s">
        <v>599</v>
      </c>
      <c r="Q147" s="518" t="s">
        <v>617</v>
      </c>
    </row>
    <row r="148" spans="1:17" ht="14.25" x14ac:dyDescent="0.45">
      <c r="A148" s="527" t="s">
        <v>541</v>
      </c>
      <c r="B148" s="528">
        <v>3860</v>
      </c>
      <c r="C148" s="528">
        <v>0</v>
      </c>
      <c r="D148" s="528">
        <v>0</v>
      </c>
      <c r="E148" s="528">
        <v>0</v>
      </c>
      <c r="F148" s="528">
        <v>3860</v>
      </c>
      <c r="G148" s="518" t="s">
        <v>599</v>
      </c>
      <c r="H148" s="518" t="s">
        <v>618</v>
      </c>
      <c r="I148" s="389"/>
      <c r="J148" s="527" t="s">
        <v>541</v>
      </c>
      <c r="K148" s="528">
        <v>3708</v>
      </c>
      <c r="L148" s="528">
        <v>0</v>
      </c>
      <c r="M148" s="528">
        <v>0</v>
      </c>
      <c r="N148" s="528">
        <v>0</v>
      </c>
      <c r="O148" s="528">
        <v>3708</v>
      </c>
      <c r="P148" s="518" t="s">
        <v>599</v>
      </c>
      <c r="Q148" s="518" t="s">
        <v>618</v>
      </c>
    </row>
    <row r="149" spans="1:17" ht="14.25" x14ac:dyDescent="0.45">
      <c r="A149" s="527" t="s">
        <v>542</v>
      </c>
      <c r="B149" s="528">
        <v>3860</v>
      </c>
      <c r="C149" s="528">
        <v>0</v>
      </c>
      <c r="D149" s="528">
        <v>0</v>
      </c>
      <c r="E149" s="528">
        <v>0</v>
      </c>
      <c r="F149" s="528">
        <v>3860</v>
      </c>
      <c r="G149" s="518" t="s">
        <v>599</v>
      </c>
      <c r="H149" s="518" t="s">
        <v>619</v>
      </c>
      <c r="I149" s="389"/>
      <c r="J149" s="527" t="s">
        <v>542</v>
      </c>
      <c r="K149" s="528">
        <v>3708</v>
      </c>
      <c r="L149" s="528">
        <v>0</v>
      </c>
      <c r="M149" s="528">
        <v>0</v>
      </c>
      <c r="N149" s="528">
        <v>0</v>
      </c>
      <c r="O149" s="528">
        <v>3708</v>
      </c>
      <c r="P149" s="518" t="s">
        <v>599</v>
      </c>
      <c r="Q149" s="518" t="s">
        <v>619</v>
      </c>
    </row>
    <row r="150" spans="1:17" ht="14.65" hidden="1" customHeight="1" x14ac:dyDescent="0.45">
      <c r="A150" s="527" t="s">
        <v>543</v>
      </c>
      <c r="B150" s="528">
        <v>0</v>
      </c>
      <c r="C150" s="528">
        <v>0</v>
      </c>
      <c r="D150" s="528">
        <v>0</v>
      </c>
      <c r="E150" s="528">
        <v>0</v>
      </c>
      <c r="F150" s="528">
        <v>0</v>
      </c>
      <c r="G150" s="518" t="s">
        <v>599</v>
      </c>
      <c r="H150" s="518" t="s">
        <v>620</v>
      </c>
      <c r="I150" s="389"/>
      <c r="J150" s="527" t="s">
        <v>543</v>
      </c>
      <c r="K150" s="528">
        <v>0</v>
      </c>
      <c r="L150" s="528">
        <v>0</v>
      </c>
      <c r="M150" s="528">
        <v>0</v>
      </c>
      <c r="N150" s="528">
        <v>0</v>
      </c>
      <c r="O150" s="528">
        <v>0</v>
      </c>
      <c r="P150" s="518" t="s">
        <v>599</v>
      </c>
      <c r="Q150" s="518" t="s">
        <v>620</v>
      </c>
    </row>
    <row r="151" spans="1:17" ht="14.25" x14ac:dyDescent="0.45">
      <c r="A151" s="527" t="s">
        <v>544</v>
      </c>
      <c r="B151" s="528">
        <v>0</v>
      </c>
      <c r="C151" s="528">
        <v>0</v>
      </c>
      <c r="D151" s="528">
        <v>0</v>
      </c>
      <c r="E151" s="528">
        <v>0</v>
      </c>
      <c r="F151" s="528">
        <v>0</v>
      </c>
      <c r="G151" s="518" t="s">
        <v>599</v>
      </c>
      <c r="H151" s="518" t="s">
        <v>621</v>
      </c>
      <c r="I151" s="389"/>
      <c r="J151" s="527" t="s">
        <v>544</v>
      </c>
      <c r="K151" s="528">
        <v>0</v>
      </c>
      <c r="L151" s="528">
        <v>0</v>
      </c>
      <c r="M151" s="528">
        <v>0</v>
      </c>
      <c r="N151" s="528">
        <v>0</v>
      </c>
      <c r="O151" s="528">
        <v>0</v>
      </c>
      <c r="P151" s="518" t="s">
        <v>599</v>
      </c>
      <c r="Q151" s="518" t="s">
        <v>621</v>
      </c>
    </row>
    <row r="152" spans="1:17" ht="14.65" hidden="1" customHeight="1" x14ac:dyDescent="0.45">
      <c r="A152" s="527" t="s">
        <v>545</v>
      </c>
      <c r="B152" s="528">
        <v>0</v>
      </c>
      <c r="C152" s="528">
        <v>0</v>
      </c>
      <c r="D152" s="528">
        <v>0</v>
      </c>
      <c r="E152" s="528">
        <v>0</v>
      </c>
      <c r="F152" s="528">
        <v>0</v>
      </c>
      <c r="G152" s="518" t="s">
        <v>599</v>
      </c>
      <c r="H152" s="518" t="s">
        <v>622</v>
      </c>
      <c r="I152" s="389"/>
      <c r="J152" s="527" t="s">
        <v>545</v>
      </c>
      <c r="K152" s="528">
        <v>0</v>
      </c>
      <c r="L152" s="528">
        <v>0</v>
      </c>
      <c r="M152" s="528">
        <v>0</v>
      </c>
      <c r="N152" s="528">
        <v>0</v>
      </c>
      <c r="O152" s="528">
        <v>0</v>
      </c>
      <c r="P152" s="518" t="s">
        <v>599</v>
      </c>
      <c r="Q152" s="518" t="s">
        <v>622</v>
      </c>
    </row>
    <row r="153" spans="1:17" ht="14.65" thickBot="1" x14ac:dyDescent="0.5">
      <c r="A153" s="527" t="s">
        <v>546</v>
      </c>
      <c r="B153" s="528">
        <v>30880</v>
      </c>
      <c r="C153" s="528">
        <v>0</v>
      </c>
      <c r="D153" s="528">
        <v>0</v>
      </c>
      <c r="E153" s="528">
        <v>0</v>
      </c>
      <c r="F153" s="528">
        <v>30880</v>
      </c>
      <c r="G153" s="518" t="s">
        <v>599</v>
      </c>
      <c r="H153" s="518" t="s">
        <v>623</v>
      </c>
      <c r="I153" s="389"/>
      <c r="J153" s="527" t="s">
        <v>546</v>
      </c>
      <c r="K153" s="528">
        <v>29660</v>
      </c>
      <c r="L153" s="528">
        <v>0</v>
      </c>
      <c r="M153" s="528">
        <v>0</v>
      </c>
      <c r="N153" s="528">
        <v>0</v>
      </c>
      <c r="O153" s="528">
        <v>29660</v>
      </c>
      <c r="P153" s="518" t="s">
        <v>599</v>
      </c>
      <c r="Q153" s="518" t="s">
        <v>623</v>
      </c>
    </row>
    <row r="154" spans="1:17" ht="15" hidden="1" customHeight="1" thickBot="1" x14ac:dyDescent="0.5">
      <c r="A154" s="527" t="s">
        <v>547</v>
      </c>
      <c r="B154" s="528">
        <v>0</v>
      </c>
      <c r="C154" s="528">
        <v>0</v>
      </c>
      <c r="D154" s="528">
        <v>0</v>
      </c>
      <c r="E154" s="528">
        <v>0</v>
      </c>
      <c r="F154" s="528">
        <v>0</v>
      </c>
      <c r="G154" s="518" t="s">
        <v>599</v>
      </c>
      <c r="H154" s="518" t="s">
        <v>624</v>
      </c>
      <c r="I154" s="389"/>
      <c r="J154" s="527" t="s">
        <v>547</v>
      </c>
      <c r="K154" s="528">
        <v>0</v>
      </c>
      <c r="L154" s="528">
        <v>0</v>
      </c>
      <c r="M154" s="528">
        <v>0</v>
      </c>
      <c r="N154" s="528">
        <v>0</v>
      </c>
      <c r="O154" s="528">
        <v>0</v>
      </c>
      <c r="P154" s="518" t="s">
        <v>599</v>
      </c>
      <c r="Q154" s="518" t="s">
        <v>624</v>
      </c>
    </row>
    <row r="155" spans="1:17" ht="15" hidden="1" customHeight="1" thickBot="1" x14ac:dyDescent="0.5">
      <c r="A155" s="527" t="s">
        <v>548</v>
      </c>
      <c r="B155" s="528">
        <v>0</v>
      </c>
      <c r="C155" s="528">
        <v>0</v>
      </c>
      <c r="D155" s="528">
        <v>0</v>
      </c>
      <c r="E155" s="528">
        <v>0</v>
      </c>
      <c r="F155" s="528">
        <v>0</v>
      </c>
      <c r="G155" s="518" t="s">
        <v>599</v>
      </c>
      <c r="H155" s="518" t="s">
        <v>625</v>
      </c>
      <c r="I155" s="389"/>
      <c r="J155" s="527" t="s">
        <v>548</v>
      </c>
      <c r="K155" s="528">
        <v>0</v>
      </c>
      <c r="L155" s="528">
        <v>0</v>
      </c>
      <c r="M155" s="528">
        <v>0</v>
      </c>
      <c r="N155" s="528">
        <v>0</v>
      </c>
      <c r="O155" s="528">
        <v>0</v>
      </c>
      <c r="P155" s="518" t="s">
        <v>599</v>
      </c>
      <c r="Q155" s="518" t="s">
        <v>625</v>
      </c>
    </row>
    <row r="156" spans="1:17" ht="13.5" thickTop="1" x14ac:dyDescent="0.4">
      <c r="A156" s="530" t="s">
        <v>479</v>
      </c>
      <c r="B156" s="531">
        <v>123520</v>
      </c>
      <c r="C156" s="531">
        <v>0</v>
      </c>
      <c r="D156" s="531">
        <v>0</v>
      </c>
      <c r="E156" s="531">
        <v>0</v>
      </c>
      <c r="F156" s="531">
        <v>123520</v>
      </c>
      <c r="G156" s="519"/>
      <c r="H156" s="519"/>
      <c r="I156" s="389"/>
      <c r="J156" s="530" t="s">
        <v>479</v>
      </c>
      <c r="K156" s="531">
        <v>118641</v>
      </c>
      <c r="L156" s="531">
        <v>0</v>
      </c>
      <c r="M156" s="531">
        <v>0</v>
      </c>
      <c r="N156" s="531">
        <v>0</v>
      </c>
      <c r="O156" s="531">
        <v>118641</v>
      </c>
      <c r="P156" s="519"/>
      <c r="Q156" s="519"/>
    </row>
    <row r="157" spans="1:17" ht="13.15" x14ac:dyDescent="0.4">
      <c r="A157" s="532"/>
      <c r="B157" s="533"/>
      <c r="C157" s="533"/>
      <c r="D157" s="533"/>
      <c r="E157" s="533"/>
      <c r="F157" s="533"/>
      <c r="G157" s="389"/>
      <c r="H157" s="389"/>
      <c r="I157" s="389"/>
      <c r="J157" s="389"/>
      <c r="K157" s="389"/>
      <c r="L157" s="389"/>
      <c r="M157" s="389"/>
      <c r="N157" s="389"/>
      <c r="O157" s="389"/>
      <c r="P157" s="389"/>
      <c r="Q157" s="389"/>
    </row>
    <row r="158" spans="1:17" ht="12.75" x14ac:dyDescent="0.35">
      <c r="A158" s="389"/>
      <c r="B158" s="389"/>
      <c r="C158" s="389"/>
      <c r="D158" s="389"/>
      <c r="E158" s="389"/>
      <c r="F158" s="389"/>
      <c r="G158" s="389"/>
      <c r="H158" s="389"/>
      <c r="I158" s="389"/>
      <c r="J158" s="389"/>
      <c r="K158" s="389"/>
      <c r="L158" s="389"/>
      <c r="M158" s="389"/>
      <c r="N158" s="389"/>
      <c r="O158" s="389"/>
      <c r="P158" s="389"/>
      <c r="Q158" s="389"/>
    </row>
    <row r="159" spans="1:17" ht="14.65" customHeight="1" x14ac:dyDescent="0.45">
      <c r="A159" s="747" t="s">
        <v>491</v>
      </c>
      <c r="B159" s="747"/>
      <c r="C159" s="747"/>
      <c r="D159" s="747"/>
      <c r="E159" s="747"/>
      <c r="F159" s="747"/>
      <c r="G159" s="747"/>
      <c r="H159" s="747"/>
      <c r="I159" s="389"/>
      <c r="J159" s="747" t="s">
        <v>491</v>
      </c>
      <c r="K159" s="747"/>
      <c r="L159" s="747"/>
      <c r="M159" s="747"/>
      <c r="N159" s="747"/>
      <c r="O159" s="747"/>
      <c r="P159" s="747"/>
      <c r="Q159" s="747"/>
    </row>
    <row r="160" spans="1:17" ht="14.65" thickBot="1" x14ac:dyDescent="0.5">
      <c r="A160" s="512" t="s">
        <v>474</v>
      </c>
      <c r="B160" s="513" t="s">
        <v>475</v>
      </c>
      <c r="C160" s="513" t="s">
        <v>476</v>
      </c>
      <c r="D160" s="513" t="s">
        <v>477</v>
      </c>
      <c r="E160" s="513" t="s">
        <v>478</v>
      </c>
      <c r="F160" s="513" t="s">
        <v>479</v>
      </c>
      <c r="G160" s="513" t="s">
        <v>480</v>
      </c>
      <c r="H160" s="513" t="s">
        <v>481</v>
      </c>
      <c r="I160" s="389"/>
      <c r="J160" s="512" t="s">
        <v>474</v>
      </c>
      <c r="K160" s="513" t="s">
        <v>475</v>
      </c>
      <c r="L160" s="513" t="s">
        <v>476</v>
      </c>
      <c r="M160" s="513" t="s">
        <v>477</v>
      </c>
      <c r="N160" s="513" t="s">
        <v>478</v>
      </c>
      <c r="O160" s="513" t="s">
        <v>479</v>
      </c>
      <c r="P160" s="513" t="s">
        <v>480</v>
      </c>
      <c r="Q160" s="513" t="s">
        <v>481</v>
      </c>
    </row>
    <row r="161" spans="1:17" ht="14.65" thickTop="1" x14ac:dyDescent="0.45">
      <c r="A161" s="527" t="s">
        <v>523</v>
      </c>
      <c r="B161" s="528">
        <v>4929</v>
      </c>
      <c r="C161" s="528">
        <v>0</v>
      </c>
      <c r="D161" s="528">
        <v>0</v>
      </c>
      <c r="E161" s="528">
        <v>0</v>
      </c>
      <c r="F161" s="528">
        <v>4929</v>
      </c>
      <c r="G161" s="518" t="s">
        <v>599</v>
      </c>
      <c r="H161" s="518" t="s">
        <v>600</v>
      </c>
      <c r="I161" s="389"/>
      <c r="J161" s="527" t="s">
        <v>523</v>
      </c>
      <c r="K161" s="528">
        <v>5075</v>
      </c>
      <c r="L161" s="528">
        <v>0</v>
      </c>
      <c r="M161" s="528">
        <v>0</v>
      </c>
      <c r="N161" s="528">
        <v>0</v>
      </c>
      <c r="O161" s="528">
        <v>5075</v>
      </c>
      <c r="P161" s="518" t="s">
        <v>599</v>
      </c>
      <c r="Q161" s="518" t="s">
        <v>600</v>
      </c>
    </row>
    <row r="162" spans="1:17" ht="14.25" x14ac:dyDescent="0.45">
      <c r="A162" s="527" t="s">
        <v>524</v>
      </c>
      <c r="B162" s="528">
        <v>2957</v>
      </c>
      <c r="C162" s="528">
        <v>0</v>
      </c>
      <c r="D162" s="528">
        <v>0</v>
      </c>
      <c r="E162" s="528">
        <v>0</v>
      </c>
      <c r="F162" s="528">
        <v>2957</v>
      </c>
      <c r="G162" s="518" t="s">
        <v>599</v>
      </c>
      <c r="H162" s="518" t="s">
        <v>601</v>
      </c>
      <c r="I162" s="389"/>
      <c r="J162" s="527" t="s">
        <v>524</v>
      </c>
      <c r="K162" s="528">
        <v>3045</v>
      </c>
      <c r="L162" s="528">
        <v>0</v>
      </c>
      <c r="M162" s="528">
        <v>0</v>
      </c>
      <c r="N162" s="528">
        <v>0</v>
      </c>
      <c r="O162" s="528">
        <v>3045</v>
      </c>
      <c r="P162" s="518" t="s">
        <v>599</v>
      </c>
      <c r="Q162" s="518" t="s">
        <v>601</v>
      </c>
    </row>
    <row r="163" spans="1:17" ht="14.65" hidden="1" customHeight="1" x14ac:dyDescent="0.45">
      <c r="A163" s="527" t="s">
        <v>525</v>
      </c>
      <c r="B163" s="528">
        <v>0</v>
      </c>
      <c r="C163" s="528">
        <v>0</v>
      </c>
      <c r="D163" s="528">
        <v>0</v>
      </c>
      <c r="E163" s="528">
        <v>0</v>
      </c>
      <c r="F163" s="528">
        <v>0</v>
      </c>
      <c r="G163" s="518" t="s">
        <v>599</v>
      </c>
      <c r="H163" s="518" t="s">
        <v>602</v>
      </c>
      <c r="I163" s="389"/>
      <c r="J163" s="527" t="s">
        <v>525</v>
      </c>
      <c r="K163" s="528">
        <v>0</v>
      </c>
      <c r="L163" s="528">
        <v>0</v>
      </c>
      <c r="M163" s="528">
        <v>0</v>
      </c>
      <c r="N163" s="528">
        <v>0</v>
      </c>
      <c r="O163" s="528">
        <v>0</v>
      </c>
      <c r="P163" s="518" t="s">
        <v>599</v>
      </c>
      <c r="Q163" s="518" t="s">
        <v>602</v>
      </c>
    </row>
    <row r="164" spans="1:17" ht="14.65" hidden="1" customHeight="1" x14ac:dyDescent="0.45">
      <c r="A164" s="527" t="s">
        <v>526</v>
      </c>
      <c r="B164" s="528">
        <v>0</v>
      </c>
      <c r="C164" s="528">
        <v>0</v>
      </c>
      <c r="D164" s="528">
        <v>0</v>
      </c>
      <c r="E164" s="528">
        <v>0</v>
      </c>
      <c r="F164" s="528">
        <v>0</v>
      </c>
      <c r="G164" s="518" t="s">
        <v>599</v>
      </c>
      <c r="H164" s="518" t="s">
        <v>603</v>
      </c>
      <c r="I164" s="389"/>
      <c r="J164" s="527" t="s">
        <v>526</v>
      </c>
      <c r="K164" s="528">
        <v>0</v>
      </c>
      <c r="L164" s="528">
        <v>0</v>
      </c>
      <c r="M164" s="528">
        <v>0</v>
      </c>
      <c r="N164" s="528">
        <v>0</v>
      </c>
      <c r="O164" s="528">
        <v>0</v>
      </c>
      <c r="P164" s="518" t="s">
        <v>599</v>
      </c>
      <c r="Q164" s="518" t="s">
        <v>603</v>
      </c>
    </row>
    <row r="165" spans="1:17" ht="14.65" hidden="1" customHeight="1" x14ac:dyDescent="0.45">
      <c r="A165" s="527" t="s">
        <v>527</v>
      </c>
      <c r="B165" s="528">
        <v>0</v>
      </c>
      <c r="C165" s="528">
        <v>0</v>
      </c>
      <c r="D165" s="528">
        <v>0</v>
      </c>
      <c r="E165" s="528">
        <v>0</v>
      </c>
      <c r="F165" s="528">
        <v>0</v>
      </c>
      <c r="G165" s="518" t="s">
        <v>599</v>
      </c>
      <c r="H165" s="518" t="s">
        <v>604</v>
      </c>
      <c r="I165" s="389"/>
      <c r="J165" s="527" t="s">
        <v>527</v>
      </c>
      <c r="K165" s="528">
        <v>0</v>
      </c>
      <c r="L165" s="528">
        <v>0</v>
      </c>
      <c r="M165" s="528">
        <v>0</v>
      </c>
      <c r="N165" s="528">
        <v>0</v>
      </c>
      <c r="O165" s="528">
        <v>0</v>
      </c>
      <c r="P165" s="518" t="s">
        <v>599</v>
      </c>
      <c r="Q165" s="518" t="s">
        <v>604</v>
      </c>
    </row>
    <row r="166" spans="1:17" ht="14.65" hidden="1" customHeight="1" x14ac:dyDescent="0.45">
      <c r="A166" s="527" t="s">
        <v>528</v>
      </c>
      <c r="B166" s="528">
        <v>0</v>
      </c>
      <c r="C166" s="528">
        <v>0</v>
      </c>
      <c r="D166" s="528">
        <v>0</v>
      </c>
      <c r="E166" s="528">
        <v>0</v>
      </c>
      <c r="F166" s="528">
        <v>0</v>
      </c>
      <c r="G166" s="518" t="s">
        <v>599</v>
      </c>
      <c r="H166" s="518" t="s">
        <v>605</v>
      </c>
      <c r="I166" s="389"/>
      <c r="J166" s="527" t="s">
        <v>528</v>
      </c>
      <c r="K166" s="528">
        <v>0</v>
      </c>
      <c r="L166" s="528">
        <v>0</v>
      </c>
      <c r="M166" s="528">
        <v>0</v>
      </c>
      <c r="N166" s="528">
        <v>0</v>
      </c>
      <c r="O166" s="528">
        <v>0</v>
      </c>
      <c r="P166" s="518" t="s">
        <v>599</v>
      </c>
      <c r="Q166" s="518" t="s">
        <v>605</v>
      </c>
    </row>
    <row r="167" spans="1:17" ht="14.65" hidden="1" customHeight="1" x14ac:dyDescent="0.45">
      <c r="A167" s="527" t="s">
        <v>529</v>
      </c>
      <c r="B167" s="528">
        <v>0</v>
      </c>
      <c r="C167" s="528">
        <v>0</v>
      </c>
      <c r="D167" s="528">
        <v>0</v>
      </c>
      <c r="E167" s="528">
        <v>0</v>
      </c>
      <c r="F167" s="528">
        <v>0</v>
      </c>
      <c r="G167" s="518" t="s">
        <v>599</v>
      </c>
      <c r="H167" s="518" t="s">
        <v>606</v>
      </c>
      <c r="I167" s="389"/>
      <c r="J167" s="527" t="s">
        <v>529</v>
      </c>
      <c r="K167" s="528">
        <v>0</v>
      </c>
      <c r="L167" s="528">
        <v>0</v>
      </c>
      <c r="M167" s="528">
        <v>0</v>
      </c>
      <c r="N167" s="528">
        <v>0</v>
      </c>
      <c r="O167" s="528">
        <v>0</v>
      </c>
      <c r="P167" s="518" t="s">
        <v>599</v>
      </c>
      <c r="Q167" s="518" t="s">
        <v>606</v>
      </c>
    </row>
    <row r="168" spans="1:17" ht="14.65" hidden="1" customHeight="1" x14ac:dyDescent="0.45">
      <c r="A168" s="527" t="s">
        <v>530</v>
      </c>
      <c r="B168" s="528">
        <v>0</v>
      </c>
      <c r="C168" s="528">
        <v>0</v>
      </c>
      <c r="D168" s="528">
        <v>0</v>
      </c>
      <c r="E168" s="528">
        <v>0</v>
      </c>
      <c r="F168" s="528">
        <v>0</v>
      </c>
      <c r="G168" s="518" t="s">
        <v>599</v>
      </c>
      <c r="H168" s="518" t="s">
        <v>607</v>
      </c>
      <c r="I168" s="389"/>
      <c r="J168" s="527" t="s">
        <v>530</v>
      </c>
      <c r="K168" s="528">
        <v>0</v>
      </c>
      <c r="L168" s="528">
        <v>0</v>
      </c>
      <c r="M168" s="528">
        <v>0</v>
      </c>
      <c r="N168" s="528">
        <v>0</v>
      </c>
      <c r="O168" s="528">
        <v>0</v>
      </c>
      <c r="P168" s="518" t="s">
        <v>599</v>
      </c>
      <c r="Q168" s="518" t="s">
        <v>607</v>
      </c>
    </row>
    <row r="169" spans="1:17" ht="14.65" hidden="1" customHeight="1" x14ac:dyDescent="0.45">
      <c r="A169" s="527" t="s">
        <v>531</v>
      </c>
      <c r="B169" s="528">
        <v>0</v>
      </c>
      <c r="C169" s="528">
        <v>0</v>
      </c>
      <c r="D169" s="528">
        <v>0</v>
      </c>
      <c r="E169" s="528">
        <v>0</v>
      </c>
      <c r="F169" s="528">
        <v>0</v>
      </c>
      <c r="G169" s="518" t="s">
        <v>599</v>
      </c>
      <c r="H169" s="518" t="s">
        <v>608</v>
      </c>
      <c r="I169" s="389"/>
      <c r="J169" s="527" t="s">
        <v>531</v>
      </c>
      <c r="K169" s="528">
        <v>0</v>
      </c>
      <c r="L169" s="528">
        <v>0</v>
      </c>
      <c r="M169" s="528">
        <v>0</v>
      </c>
      <c r="N169" s="528">
        <v>0</v>
      </c>
      <c r="O169" s="528">
        <v>0</v>
      </c>
      <c r="P169" s="518" t="s">
        <v>599</v>
      </c>
      <c r="Q169" s="518" t="s">
        <v>608</v>
      </c>
    </row>
    <row r="170" spans="1:17" ht="14.25" x14ac:dyDescent="0.45">
      <c r="A170" s="527" t="s">
        <v>532</v>
      </c>
      <c r="B170" s="528">
        <v>986</v>
      </c>
      <c r="C170" s="528">
        <v>0</v>
      </c>
      <c r="D170" s="528">
        <v>0</v>
      </c>
      <c r="E170" s="528">
        <v>0</v>
      </c>
      <c r="F170" s="528">
        <v>986</v>
      </c>
      <c r="G170" s="518" t="s">
        <v>599</v>
      </c>
      <c r="H170" s="518" t="s">
        <v>609</v>
      </c>
      <c r="I170" s="389"/>
      <c r="J170" s="527" t="s">
        <v>532</v>
      </c>
      <c r="K170" s="528">
        <v>1015</v>
      </c>
      <c r="L170" s="528">
        <v>0</v>
      </c>
      <c r="M170" s="528">
        <v>0</v>
      </c>
      <c r="N170" s="528">
        <v>0</v>
      </c>
      <c r="O170" s="528">
        <v>1015</v>
      </c>
      <c r="P170" s="518" t="s">
        <v>599</v>
      </c>
      <c r="Q170" s="518" t="s">
        <v>609</v>
      </c>
    </row>
    <row r="171" spans="1:17" ht="14.65" hidden="1" customHeight="1" x14ac:dyDescent="0.45">
      <c r="A171" s="527" t="s">
        <v>533</v>
      </c>
      <c r="B171" s="528">
        <v>0</v>
      </c>
      <c r="C171" s="528">
        <v>0</v>
      </c>
      <c r="D171" s="528">
        <v>0</v>
      </c>
      <c r="E171" s="528">
        <v>0</v>
      </c>
      <c r="F171" s="528">
        <v>0</v>
      </c>
      <c r="G171" s="518" t="s">
        <v>599</v>
      </c>
      <c r="H171" s="518" t="s">
        <v>610</v>
      </c>
      <c r="I171" s="389"/>
      <c r="J171" s="527" t="s">
        <v>533</v>
      </c>
      <c r="K171" s="528">
        <v>0</v>
      </c>
      <c r="L171" s="528">
        <v>0</v>
      </c>
      <c r="M171" s="528">
        <v>0</v>
      </c>
      <c r="N171" s="528">
        <v>0</v>
      </c>
      <c r="O171" s="528">
        <v>0</v>
      </c>
      <c r="P171" s="518" t="s">
        <v>599</v>
      </c>
      <c r="Q171" s="518" t="s">
        <v>610</v>
      </c>
    </row>
    <row r="172" spans="1:17" ht="14.25" x14ac:dyDescent="0.45">
      <c r="A172" s="527" t="s">
        <v>534</v>
      </c>
      <c r="B172" s="528">
        <v>1971</v>
      </c>
      <c r="C172" s="528">
        <v>0</v>
      </c>
      <c r="D172" s="528">
        <v>0</v>
      </c>
      <c r="E172" s="528">
        <v>0</v>
      </c>
      <c r="F172" s="528">
        <v>1971</v>
      </c>
      <c r="G172" s="518" t="s">
        <v>599</v>
      </c>
      <c r="H172" s="518" t="s">
        <v>611</v>
      </c>
      <c r="I172" s="389"/>
      <c r="J172" s="527" t="s">
        <v>534</v>
      </c>
      <c r="K172" s="528">
        <v>2030</v>
      </c>
      <c r="L172" s="528">
        <v>0</v>
      </c>
      <c r="M172" s="528">
        <v>0</v>
      </c>
      <c r="N172" s="528">
        <v>0</v>
      </c>
      <c r="O172" s="528">
        <v>2030</v>
      </c>
      <c r="P172" s="518" t="s">
        <v>599</v>
      </c>
      <c r="Q172" s="518" t="s">
        <v>611</v>
      </c>
    </row>
    <row r="173" spans="1:17" ht="14.65" hidden="1" customHeight="1" x14ac:dyDescent="0.45">
      <c r="A173" s="527" t="s">
        <v>535</v>
      </c>
      <c r="B173" s="528">
        <v>0</v>
      </c>
      <c r="C173" s="528">
        <v>0</v>
      </c>
      <c r="D173" s="528">
        <v>0</v>
      </c>
      <c r="E173" s="528">
        <v>0</v>
      </c>
      <c r="F173" s="528">
        <v>0</v>
      </c>
      <c r="G173" s="518" t="s">
        <v>599</v>
      </c>
      <c r="H173" s="518" t="s">
        <v>612</v>
      </c>
      <c r="I173" s="389"/>
      <c r="J173" s="527" t="s">
        <v>535</v>
      </c>
      <c r="K173" s="528">
        <v>0</v>
      </c>
      <c r="L173" s="528">
        <v>0</v>
      </c>
      <c r="M173" s="528">
        <v>0</v>
      </c>
      <c r="N173" s="528">
        <v>0</v>
      </c>
      <c r="O173" s="528">
        <v>0</v>
      </c>
      <c r="P173" s="518" t="s">
        <v>599</v>
      </c>
      <c r="Q173" s="518" t="s">
        <v>612</v>
      </c>
    </row>
    <row r="174" spans="1:17" ht="14.65" hidden="1" customHeight="1" x14ac:dyDescent="0.45">
      <c r="A174" s="527" t="s">
        <v>536</v>
      </c>
      <c r="B174" s="528">
        <v>0</v>
      </c>
      <c r="C174" s="528">
        <v>0</v>
      </c>
      <c r="D174" s="528">
        <v>0</v>
      </c>
      <c r="E174" s="528">
        <v>0</v>
      </c>
      <c r="F174" s="528">
        <v>0</v>
      </c>
      <c r="G174" s="518" t="s">
        <v>599</v>
      </c>
      <c r="H174" s="518" t="s">
        <v>613</v>
      </c>
      <c r="I174" s="389"/>
      <c r="J174" s="527" t="s">
        <v>536</v>
      </c>
      <c r="K174" s="528">
        <v>0</v>
      </c>
      <c r="L174" s="528">
        <v>0</v>
      </c>
      <c r="M174" s="528">
        <v>0</v>
      </c>
      <c r="N174" s="528">
        <v>0</v>
      </c>
      <c r="O174" s="528">
        <v>0</v>
      </c>
      <c r="P174" s="518" t="s">
        <v>599</v>
      </c>
      <c r="Q174" s="518" t="s">
        <v>613</v>
      </c>
    </row>
    <row r="175" spans="1:17" ht="14.65" hidden="1" customHeight="1" x14ac:dyDescent="0.45">
      <c r="A175" s="527" t="s">
        <v>537</v>
      </c>
      <c r="B175" s="528">
        <v>0</v>
      </c>
      <c r="C175" s="528">
        <v>0</v>
      </c>
      <c r="D175" s="528">
        <v>0</v>
      </c>
      <c r="E175" s="528">
        <v>0</v>
      </c>
      <c r="F175" s="528">
        <v>0</v>
      </c>
      <c r="G175" s="518" t="s">
        <v>599</v>
      </c>
      <c r="H175" s="518" t="s">
        <v>614</v>
      </c>
      <c r="I175" s="389"/>
      <c r="J175" s="527" t="s">
        <v>537</v>
      </c>
      <c r="K175" s="528">
        <v>0</v>
      </c>
      <c r="L175" s="528">
        <v>0</v>
      </c>
      <c r="M175" s="528">
        <v>0</v>
      </c>
      <c r="N175" s="528">
        <v>0</v>
      </c>
      <c r="O175" s="528">
        <v>0</v>
      </c>
      <c r="P175" s="518" t="s">
        <v>599</v>
      </c>
      <c r="Q175" s="518" t="s">
        <v>614</v>
      </c>
    </row>
    <row r="176" spans="1:17" ht="14.65" hidden="1" customHeight="1" x14ac:dyDescent="0.45">
      <c r="A176" s="527" t="s">
        <v>538</v>
      </c>
      <c r="B176" s="528">
        <v>0</v>
      </c>
      <c r="C176" s="528">
        <v>0</v>
      </c>
      <c r="D176" s="528">
        <v>0</v>
      </c>
      <c r="E176" s="528">
        <v>0</v>
      </c>
      <c r="F176" s="528">
        <v>0</v>
      </c>
      <c r="G176" s="518" t="s">
        <v>599</v>
      </c>
      <c r="H176" s="518" t="s">
        <v>615</v>
      </c>
      <c r="I176" s="389"/>
      <c r="J176" s="527" t="s">
        <v>538</v>
      </c>
      <c r="K176" s="528">
        <v>0</v>
      </c>
      <c r="L176" s="528">
        <v>0</v>
      </c>
      <c r="M176" s="528">
        <v>0</v>
      </c>
      <c r="N176" s="528">
        <v>0</v>
      </c>
      <c r="O176" s="528">
        <v>0</v>
      </c>
      <c r="P176" s="518" t="s">
        <v>599</v>
      </c>
      <c r="Q176" s="518" t="s">
        <v>615</v>
      </c>
    </row>
    <row r="177" spans="1:17" ht="14.65" hidden="1" customHeight="1" x14ac:dyDescent="0.45">
      <c r="A177" s="527" t="s">
        <v>539</v>
      </c>
      <c r="B177" s="528">
        <v>0</v>
      </c>
      <c r="C177" s="528">
        <v>0</v>
      </c>
      <c r="D177" s="528">
        <v>0</v>
      </c>
      <c r="E177" s="528">
        <v>0</v>
      </c>
      <c r="F177" s="528">
        <v>0</v>
      </c>
      <c r="G177" s="518" t="s">
        <v>599</v>
      </c>
      <c r="H177" s="518" t="s">
        <v>616</v>
      </c>
      <c r="I177" s="389"/>
      <c r="J177" s="527" t="s">
        <v>539</v>
      </c>
      <c r="K177" s="528">
        <v>0</v>
      </c>
      <c r="L177" s="528">
        <v>0</v>
      </c>
      <c r="M177" s="528">
        <v>0</v>
      </c>
      <c r="N177" s="528">
        <v>0</v>
      </c>
      <c r="O177" s="528">
        <v>0</v>
      </c>
      <c r="P177" s="518" t="s">
        <v>599</v>
      </c>
      <c r="Q177" s="518" t="s">
        <v>616</v>
      </c>
    </row>
    <row r="178" spans="1:17" ht="14.65" hidden="1" customHeight="1" x14ac:dyDescent="0.45">
      <c r="A178" s="527" t="s">
        <v>540</v>
      </c>
      <c r="B178" s="528">
        <v>0</v>
      </c>
      <c r="C178" s="528">
        <v>0</v>
      </c>
      <c r="D178" s="528">
        <v>0</v>
      </c>
      <c r="E178" s="528">
        <v>0</v>
      </c>
      <c r="F178" s="528">
        <v>0</v>
      </c>
      <c r="G178" s="518" t="s">
        <v>599</v>
      </c>
      <c r="H178" s="518" t="s">
        <v>617</v>
      </c>
      <c r="I178" s="389"/>
      <c r="J178" s="527" t="s">
        <v>540</v>
      </c>
      <c r="K178" s="528">
        <v>0</v>
      </c>
      <c r="L178" s="528">
        <v>0</v>
      </c>
      <c r="M178" s="528">
        <v>0</v>
      </c>
      <c r="N178" s="528">
        <v>0</v>
      </c>
      <c r="O178" s="528">
        <v>0</v>
      </c>
      <c r="P178" s="518" t="s">
        <v>599</v>
      </c>
      <c r="Q178" s="518" t="s">
        <v>617</v>
      </c>
    </row>
    <row r="179" spans="1:17" ht="14.25" x14ac:dyDescent="0.45">
      <c r="A179" s="527" t="s">
        <v>541</v>
      </c>
      <c r="B179" s="528">
        <v>493</v>
      </c>
      <c r="C179" s="528">
        <v>0</v>
      </c>
      <c r="D179" s="528">
        <v>0</v>
      </c>
      <c r="E179" s="528">
        <v>0</v>
      </c>
      <c r="F179" s="528">
        <v>493</v>
      </c>
      <c r="G179" s="518" t="s">
        <v>599</v>
      </c>
      <c r="H179" s="518" t="s">
        <v>618</v>
      </c>
      <c r="I179" s="389"/>
      <c r="J179" s="527" t="s">
        <v>541</v>
      </c>
      <c r="K179" s="528">
        <v>508</v>
      </c>
      <c r="L179" s="528">
        <v>0</v>
      </c>
      <c r="M179" s="528">
        <v>0</v>
      </c>
      <c r="N179" s="528">
        <v>0</v>
      </c>
      <c r="O179" s="528">
        <v>508</v>
      </c>
      <c r="P179" s="518" t="s">
        <v>599</v>
      </c>
      <c r="Q179" s="518" t="s">
        <v>618</v>
      </c>
    </row>
    <row r="180" spans="1:17" ht="14.25" x14ac:dyDescent="0.45">
      <c r="A180" s="527" t="s">
        <v>542</v>
      </c>
      <c r="B180" s="528">
        <v>493</v>
      </c>
      <c r="C180" s="528">
        <v>0</v>
      </c>
      <c r="D180" s="528">
        <v>0</v>
      </c>
      <c r="E180" s="528">
        <v>0</v>
      </c>
      <c r="F180" s="528">
        <v>493</v>
      </c>
      <c r="G180" s="518" t="s">
        <v>599</v>
      </c>
      <c r="H180" s="518" t="s">
        <v>619</v>
      </c>
      <c r="I180" s="389"/>
      <c r="J180" s="527" t="s">
        <v>542</v>
      </c>
      <c r="K180" s="528">
        <v>508</v>
      </c>
      <c r="L180" s="528">
        <v>0</v>
      </c>
      <c r="M180" s="528">
        <v>0</v>
      </c>
      <c r="N180" s="528">
        <v>0</v>
      </c>
      <c r="O180" s="528">
        <v>508</v>
      </c>
      <c r="P180" s="518" t="s">
        <v>599</v>
      </c>
      <c r="Q180" s="518" t="s">
        <v>619</v>
      </c>
    </row>
    <row r="181" spans="1:17" ht="14.65" hidden="1" customHeight="1" x14ac:dyDescent="0.45">
      <c r="A181" s="527" t="s">
        <v>543</v>
      </c>
      <c r="B181" s="528">
        <v>0</v>
      </c>
      <c r="C181" s="528">
        <v>0</v>
      </c>
      <c r="D181" s="528">
        <v>0</v>
      </c>
      <c r="E181" s="528">
        <v>0</v>
      </c>
      <c r="F181" s="528">
        <v>0</v>
      </c>
      <c r="G181" s="518" t="s">
        <v>599</v>
      </c>
      <c r="H181" s="518" t="s">
        <v>620</v>
      </c>
      <c r="I181" s="389"/>
      <c r="J181" s="527" t="s">
        <v>543</v>
      </c>
      <c r="K181" s="528">
        <v>0</v>
      </c>
      <c r="L181" s="528">
        <v>0</v>
      </c>
      <c r="M181" s="528">
        <v>0</v>
      </c>
      <c r="N181" s="528">
        <v>0</v>
      </c>
      <c r="O181" s="528">
        <v>0</v>
      </c>
      <c r="P181" s="518" t="s">
        <v>599</v>
      </c>
      <c r="Q181" s="518" t="s">
        <v>620</v>
      </c>
    </row>
    <row r="182" spans="1:17" ht="14.25" x14ac:dyDescent="0.45">
      <c r="A182" s="527" t="s">
        <v>544</v>
      </c>
      <c r="B182" s="528">
        <v>0</v>
      </c>
      <c r="C182" s="528">
        <v>0</v>
      </c>
      <c r="D182" s="528">
        <v>0</v>
      </c>
      <c r="E182" s="528">
        <v>0</v>
      </c>
      <c r="F182" s="528">
        <v>0</v>
      </c>
      <c r="G182" s="518" t="s">
        <v>599</v>
      </c>
      <c r="H182" s="518" t="s">
        <v>621</v>
      </c>
      <c r="I182" s="389"/>
      <c r="J182" s="527" t="s">
        <v>544</v>
      </c>
      <c r="K182" s="528">
        <v>0</v>
      </c>
      <c r="L182" s="528">
        <v>0</v>
      </c>
      <c r="M182" s="528">
        <v>0</v>
      </c>
      <c r="N182" s="528">
        <v>0</v>
      </c>
      <c r="O182" s="528">
        <v>0</v>
      </c>
      <c r="P182" s="518" t="s">
        <v>599</v>
      </c>
      <c r="Q182" s="518" t="s">
        <v>621</v>
      </c>
    </row>
    <row r="183" spans="1:17" ht="14.65" hidden="1" customHeight="1" x14ac:dyDescent="0.45">
      <c r="A183" s="527" t="s">
        <v>545</v>
      </c>
      <c r="B183" s="528">
        <v>0</v>
      </c>
      <c r="C183" s="528">
        <v>0</v>
      </c>
      <c r="D183" s="528">
        <v>0</v>
      </c>
      <c r="E183" s="528">
        <v>0</v>
      </c>
      <c r="F183" s="528">
        <v>0</v>
      </c>
      <c r="G183" s="518" t="s">
        <v>599</v>
      </c>
      <c r="H183" s="518" t="s">
        <v>622</v>
      </c>
      <c r="I183" s="389"/>
      <c r="J183" s="527" t="s">
        <v>545</v>
      </c>
      <c r="K183" s="528">
        <v>0</v>
      </c>
      <c r="L183" s="528">
        <v>0</v>
      </c>
      <c r="M183" s="528">
        <v>0</v>
      </c>
      <c r="N183" s="528">
        <v>0</v>
      </c>
      <c r="O183" s="528">
        <v>0</v>
      </c>
      <c r="P183" s="518" t="s">
        <v>599</v>
      </c>
      <c r="Q183" s="518" t="s">
        <v>622</v>
      </c>
    </row>
    <row r="184" spans="1:17" ht="14.65" thickBot="1" x14ac:dyDescent="0.5">
      <c r="A184" s="527" t="s">
        <v>546</v>
      </c>
      <c r="B184" s="528">
        <v>3942</v>
      </c>
      <c r="C184" s="528">
        <v>0</v>
      </c>
      <c r="D184" s="528">
        <v>0</v>
      </c>
      <c r="E184" s="528">
        <v>0</v>
      </c>
      <c r="F184" s="528">
        <v>3942</v>
      </c>
      <c r="G184" s="518" t="s">
        <v>599</v>
      </c>
      <c r="H184" s="518" t="s">
        <v>623</v>
      </c>
      <c r="I184" s="389"/>
      <c r="J184" s="527" t="s">
        <v>546</v>
      </c>
      <c r="K184" s="528">
        <v>4060</v>
      </c>
      <c r="L184" s="528">
        <v>0</v>
      </c>
      <c r="M184" s="528">
        <v>0</v>
      </c>
      <c r="N184" s="528">
        <v>0</v>
      </c>
      <c r="O184" s="528">
        <v>4060</v>
      </c>
      <c r="P184" s="518" t="s">
        <v>599</v>
      </c>
      <c r="Q184" s="518" t="s">
        <v>623</v>
      </c>
    </row>
    <row r="185" spans="1:17" ht="15" hidden="1" customHeight="1" thickBot="1" x14ac:dyDescent="0.5">
      <c r="A185" s="527" t="s">
        <v>547</v>
      </c>
      <c r="B185" s="528">
        <v>0</v>
      </c>
      <c r="C185" s="528">
        <v>0</v>
      </c>
      <c r="D185" s="528">
        <v>0</v>
      </c>
      <c r="E185" s="528">
        <v>0</v>
      </c>
      <c r="F185" s="528">
        <v>0</v>
      </c>
      <c r="G185" s="518" t="s">
        <v>599</v>
      </c>
      <c r="H185" s="518" t="s">
        <v>624</v>
      </c>
      <c r="I185" s="389"/>
      <c r="J185" s="527" t="s">
        <v>547</v>
      </c>
      <c r="K185" s="528">
        <v>0</v>
      </c>
      <c r="L185" s="528">
        <v>0</v>
      </c>
      <c r="M185" s="528">
        <v>0</v>
      </c>
      <c r="N185" s="528">
        <v>0</v>
      </c>
      <c r="O185" s="528">
        <v>0</v>
      </c>
      <c r="P185" s="518" t="s">
        <v>599</v>
      </c>
      <c r="Q185" s="518" t="s">
        <v>624</v>
      </c>
    </row>
    <row r="186" spans="1:17" ht="15" hidden="1" customHeight="1" thickBot="1" x14ac:dyDescent="0.5">
      <c r="A186" s="527" t="s">
        <v>548</v>
      </c>
      <c r="B186" s="528">
        <v>0</v>
      </c>
      <c r="C186" s="528">
        <v>0</v>
      </c>
      <c r="D186" s="528">
        <v>0</v>
      </c>
      <c r="E186" s="528">
        <v>0</v>
      </c>
      <c r="F186" s="528">
        <v>0</v>
      </c>
      <c r="G186" s="518" t="s">
        <v>599</v>
      </c>
      <c r="H186" s="518" t="s">
        <v>625</v>
      </c>
      <c r="I186" s="389"/>
      <c r="J186" s="527" t="s">
        <v>548</v>
      </c>
      <c r="K186" s="528">
        <v>0</v>
      </c>
      <c r="L186" s="528">
        <v>0</v>
      </c>
      <c r="M186" s="528">
        <v>0</v>
      </c>
      <c r="N186" s="528">
        <v>0</v>
      </c>
      <c r="O186" s="528">
        <v>0</v>
      </c>
      <c r="P186" s="518" t="s">
        <v>599</v>
      </c>
      <c r="Q186" s="518" t="s">
        <v>625</v>
      </c>
    </row>
    <row r="187" spans="1:17" ht="13.5" thickTop="1" x14ac:dyDescent="0.4">
      <c r="A187" s="530" t="s">
        <v>479</v>
      </c>
      <c r="B187" s="531">
        <v>15771</v>
      </c>
      <c r="C187" s="531">
        <v>0</v>
      </c>
      <c r="D187" s="531">
        <v>0</v>
      </c>
      <c r="E187" s="531">
        <v>0</v>
      </c>
      <c r="F187" s="531">
        <v>15771</v>
      </c>
      <c r="G187" s="519"/>
      <c r="H187" s="519"/>
      <c r="I187" s="389"/>
      <c r="J187" s="530" t="s">
        <v>479</v>
      </c>
      <c r="K187" s="531">
        <v>16241</v>
      </c>
      <c r="L187" s="531">
        <v>0</v>
      </c>
      <c r="M187" s="531">
        <v>0</v>
      </c>
      <c r="N187" s="531">
        <v>0</v>
      </c>
      <c r="O187" s="531">
        <v>16241</v>
      </c>
      <c r="P187" s="519"/>
      <c r="Q187" s="519"/>
    </row>
    <row r="188" spans="1:17" ht="12.75" x14ac:dyDescent="0.35">
      <c r="A188" s="389"/>
      <c r="B188" s="389"/>
      <c r="C188" s="389"/>
      <c r="D188" s="389"/>
      <c r="E188" s="389"/>
      <c r="F188" s="389"/>
      <c r="G188" s="389"/>
      <c r="H188" s="389"/>
      <c r="I188" s="389"/>
      <c r="J188" s="389"/>
      <c r="K188" s="389"/>
      <c r="L188" s="389"/>
      <c r="M188" s="389"/>
      <c r="N188" s="389"/>
      <c r="O188" s="389"/>
      <c r="P188" s="389"/>
      <c r="Q188" s="389"/>
    </row>
    <row r="189" spans="1:17" ht="12.75" x14ac:dyDescent="0.35">
      <c r="A189" s="389"/>
      <c r="B189" s="389"/>
      <c r="C189" s="389"/>
      <c r="D189" s="389"/>
      <c r="E189" s="389"/>
      <c r="F189" s="389"/>
      <c r="G189" s="389"/>
      <c r="H189" s="389"/>
      <c r="I189" s="389"/>
      <c r="J189" s="389"/>
      <c r="K189" s="389"/>
      <c r="L189" s="389"/>
      <c r="M189" s="389"/>
      <c r="N189" s="389"/>
      <c r="O189" s="389"/>
      <c r="P189" s="389"/>
      <c r="Q189" s="389"/>
    </row>
    <row r="190" spans="1:17" ht="14.65" customHeight="1" x14ac:dyDescent="0.45">
      <c r="A190" s="747" t="s">
        <v>492</v>
      </c>
      <c r="B190" s="747"/>
      <c r="C190" s="747"/>
      <c r="D190" s="747"/>
      <c r="E190" s="747"/>
      <c r="F190" s="747"/>
      <c r="G190" s="747"/>
      <c r="H190" s="747"/>
      <c r="I190" s="389"/>
      <c r="J190" s="747" t="s">
        <v>492</v>
      </c>
      <c r="K190" s="747"/>
      <c r="L190" s="747"/>
      <c r="M190" s="747"/>
      <c r="N190" s="747"/>
      <c r="O190" s="747"/>
      <c r="P190" s="747"/>
      <c r="Q190" s="747"/>
    </row>
    <row r="191" spans="1:17" ht="14.65" thickBot="1" x14ac:dyDescent="0.5">
      <c r="A191" s="512" t="s">
        <v>474</v>
      </c>
      <c r="B191" s="513" t="s">
        <v>475</v>
      </c>
      <c r="C191" s="513" t="s">
        <v>476</v>
      </c>
      <c r="D191" s="513" t="s">
        <v>477</v>
      </c>
      <c r="E191" s="513" t="s">
        <v>478</v>
      </c>
      <c r="F191" s="513" t="s">
        <v>479</v>
      </c>
      <c r="G191" s="513" t="s">
        <v>480</v>
      </c>
      <c r="H191" s="513" t="s">
        <v>481</v>
      </c>
      <c r="I191" s="389"/>
      <c r="J191" s="512" t="s">
        <v>474</v>
      </c>
      <c r="K191" s="513" t="s">
        <v>475</v>
      </c>
      <c r="L191" s="513" t="s">
        <v>476</v>
      </c>
      <c r="M191" s="513" t="s">
        <v>477</v>
      </c>
      <c r="N191" s="513" t="s">
        <v>478</v>
      </c>
      <c r="O191" s="513" t="s">
        <v>479</v>
      </c>
      <c r="P191" s="513" t="s">
        <v>480</v>
      </c>
      <c r="Q191" s="513" t="s">
        <v>481</v>
      </c>
    </row>
    <row r="192" spans="1:17" ht="14.65" thickTop="1" x14ac:dyDescent="0.45">
      <c r="A192" s="527" t="s">
        <v>523</v>
      </c>
      <c r="B192" s="528">
        <v>72170</v>
      </c>
      <c r="C192" s="528">
        <v>0</v>
      </c>
      <c r="D192" s="528">
        <v>0</v>
      </c>
      <c r="E192" s="528">
        <v>0</v>
      </c>
      <c r="F192" s="528">
        <v>72170</v>
      </c>
      <c r="G192" s="518" t="s">
        <v>599</v>
      </c>
      <c r="H192" s="518" t="s">
        <v>600</v>
      </c>
      <c r="I192" s="389"/>
      <c r="J192" s="527" t="s">
        <v>523</v>
      </c>
      <c r="K192" s="528">
        <v>77258</v>
      </c>
      <c r="L192" s="528">
        <v>0</v>
      </c>
      <c r="M192" s="528">
        <v>0</v>
      </c>
      <c r="N192" s="528">
        <v>0</v>
      </c>
      <c r="O192" s="528">
        <v>77258</v>
      </c>
      <c r="P192" s="518" t="s">
        <v>599</v>
      </c>
      <c r="Q192" s="518" t="s">
        <v>600</v>
      </c>
    </row>
    <row r="193" spans="1:17" ht="14.25" x14ac:dyDescent="0.45">
      <c r="A193" s="527" t="s">
        <v>524</v>
      </c>
      <c r="B193" s="528">
        <v>28804</v>
      </c>
      <c r="C193" s="528">
        <v>0</v>
      </c>
      <c r="D193" s="528">
        <v>0</v>
      </c>
      <c r="E193" s="528">
        <v>0</v>
      </c>
      <c r="F193" s="528">
        <v>28804</v>
      </c>
      <c r="G193" s="518" t="s">
        <v>599</v>
      </c>
      <c r="H193" s="518" t="s">
        <v>601</v>
      </c>
      <c r="I193" s="389"/>
      <c r="J193" s="527" t="s">
        <v>524</v>
      </c>
      <c r="K193" s="528">
        <v>30770</v>
      </c>
      <c r="L193" s="528">
        <v>0</v>
      </c>
      <c r="M193" s="528">
        <v>0</v>
      </c>
      <c r="N193" s="528">
        <v>0</v>
      </c>
      <c r="O193" s="528">
        <v>30770</v>
      </c>
      <c r="P193" s="518" t="s">
        <v>599</v>
      </c>
      <c r="Q193" s="518" t="s">
        <v>601</v>
      </c>
    </row>
    <row r="194" spans="1:17" ht="14.65" hidden="1" customHeight="1" x14ac:dyDescent="0.45">
      <c r="A194" s="527" t="s">
        <v>525</v>
      </c>
      <c r="B194" s="528">
        <v>0</v>
      </c>
      <c r="C194" s="528">
        <v>0</v>
      </c>
      <c r="D194" s="528">
        <v>0</v>
      </c>
      <c r="E194" s="528">
        <v>0</v>
      </c>
      <c r="F194" s="528">
        <v>0</v>
      </c>
      <c r="G194" s="518" t="s">
        <v>599</v>
      </c>
      <c r="H194" s="518" t="s">
        <v>602</v>
      </c>
      <c r="I194" s="389"/>
      <c r="J194" s="527" t="s">
        <v>525</v>
      </c>
      <c r="K194" s="528">
        <v>0</v>
      </c>
      <c r="L194" s="528">
        <v>0</v>
      </c>
      <c r="M194" s="528">
        <v>0</v>
      </c>
      <c r="N194" s="528">
        <v>0</v>
      </c>
      <c r="O194" s="528">
        <v>0</v>
      </c>
      <c r="P194" s="518" t="s">
        <v>599</v>
      </c>
      <c r="Q194" s="518" t="s">
        <v>602</v>
      </c>
    </row>
    <row r="195" spans="1:17" ht="14.65" hidden="1" customHeight="1" x14ac:dyDescent="0.45">
      <c r="A195" s="527" t="s">
        <v>526</v>
      </c>
      <c r="B195" s="528">
        <v>0</v>
      </c>
      <c r="C195" s="528">
        <v>0</v>
      </c>
      <c r="D195" s="528">
        <v>0</v>
      </c>
      <c r="E195" s="528">
        <v>0</v>
      </c>
      <c r="F195" s="528">
        <v>0</v>
      </c>
      <c r="G195" s="518" t="s">
        <v>599</v>
      </c>
      <c r="H195" s="518" t="s">
        <v>603</v>
      </c>
      <c r="I195" s="389"/>
      <c r="J195" s="527" t="s">
        <v>526</v>
      </c>
      <c r="K195" s="528">
        <v>0</v>
      </c>
      <c r="L195" s="528">
        <v>0</v>
      </c>
      <c r="M195" s="528">
        <v>0</v>
      </c>
      <c r="N195" s="528">
        <v>0</v>
      </c>
      <c r="O195" s="528">
        <v>0</v>
      </c>
      <c r="P195" s="518" t="s">
        <v>599</v>
      </c>
      <c r="Q195" s="518" t="s">
        <v>603</v>
      </c>
    </row>
    <row r="196" spans="1:17" ht="14.65" hidden="1" customHeight="1" x14ac:dyDescent="0.45">
      <c r="A196" s="527" t="s">
        <v>527</v>
      </c>
      <c r="B196" s="528">
        <v>0</v>
      </c>
      <c r="C196" s="528">
        <v>0</v>
      </c>
      <c r="D196" s="528">
        <v>0</v>
      </c>
      <c r="E196" s="528">
        <v>0</v>
      </c>
      <c r="F196" s="528">
        <v>0</v>
      </c>
      <c r="G196" s="518" t="s">
        <v>599</v>
      </c>
      <c r="H196" s="518" t="s">
        <v>604</v>
      </c>
      <c r="I196" s="389"/>
      <c r="J196" s="527" t="s">
        <v>527</v>
      </c>
      <c r="K196" s="528">
        <v>0</v>
      </c>
      <c r="L196" s="528">
        <v>0</v>
      </c>
      <c r="M196" s="528">
        <v>0</v>
      </c>
      <c r="N196" s="528">
        <v>0</v>
      </c>
      <c r="O196" s="528">
        <v>0</v>
      </c>
      <c r="P196" s="518" t="s">
        <v>599</v>
      </c>
      <c r="Q196" s="518" t="s">
        <v>604</v>
      </c>
    </row>
    <row r="197" spans="1:17" ht="14.65" hidden="1" customHeight="1" x14ac:dyDescent="0.45">
      <c r="A197" s="527" t="s">
        <v>528</v>
      </c>
      <c r="B197" s="528">
        <v>0</v>
      </c>
      <c r="C197" s="528">
        <v>0</v>
      </c>
      <c r="D197" s="528">
        <v>0</v>
      </c>
      <c r="E197" s="528">
        <v>0</v>
      </c>
      <c r="F197" s="528">
        <v>0</v>
      </c>
      <c r="G197" s="518" t="s">
        <v>599</v>
      </c>
      <c r="H197" s="518" t="s">
        <v>605</v>
      </c>
      <c r="I197" s="389"/>
      <c r="J197" s="527" t="s">
        <v>528</v>
      </c>
      <c r="K197" s="528">
        <v>0</v>
      </c>
      <c r="L197" s="528">
        <v>0</v>
      </c>
      <c r="M197" s="528">
        <v>0</v>
      </c>
      <c r="N197" s="528">
        <v>0</v>
      </c>
      <c r="O197" s="528">
        <v>0</v>
      </c>
      <c r="P197" s="518" t="s">
        <v>599</v>
      </c>
      <c r="Q197" s="518" t="s">
        <v>605</v>
      </c>
    </row>
    <row r="198" spans="1:17" ht="14.65" hidden="1" customHeight="1" x14ac:dyDescent="0.45">
      <c r="A198" s="527" t="s">
        <v>529</v>
      </c>
      <c r="B198" s="528">
        <v>0</v>
      </c>
      <c r="C198" s="528">
        <v>0</v>
      </c>
      <c r="D198" s="528">
        <v>0</v>
      </c>
      <c r="E198" s="528">
        <v>0</v>
      </c>
      <c r="F198" s="528">
        <v>0</v>
      </c>
      <c r="G198" s="518" t="s">
        <v>599</v>
      </c>
      <c r="H198" s="518" t="s">
        <v>606</v>
      </c>
      <c r="I198" s="389"/>
      <c r="J198" s="527" t="s">
        <v>529</v>
      </c>
      <c r="K198" s="528">
        <v>0</v>
      </c>
      <c r="L198" s="528">
        <v>0</v>
      </c>
      <c r="M198" s="528">
        <v>0</v>
      </c>
      <c r="N198" s="528">
        <v>0</v>
      </c>
      <c r="O198" s="528">
        <v>0</v>
      </c>
      <c r="P198" s="518" t="s">
        <v>599</v>
      </c>
      <c r="Q198" s="518" t="s">
        <v>606</v>
      </c>
    </row>
    <row r="199" spans="1:17" ht="14.65" hidden="1" customHeight="1" x14ac:dyDescent="0.45">
      <c r="A199" s="527" t="s">
        <v>530</v>
      </c>
      <c r="B199" s="528">
        <v>0</v>
      </c>
      <c r="C199" s="528">
        <v>0</v>
      </c>
      <c r="D199" s="528">
        <v>0</v>
      </c>
      <c r="E199" s="528">
        <v>0</v>
      </c>
      <c r="F199" s="528">
        <v>0</v>
      </c>
      <c r="G199" s="518" t="s">
        <v>599</v>
      </c>
      <c r="H199" s="518" t="s">
        <v>607</v>
      </c>
      <c r="I199" s="389"/>
      <c r="J199" s="527" t="s">
        <v>530</v>
      </c>
      <c r="K199" s="528">
        <v>0</v>
      </c>
      <c r="L199" s="528">
        <v>0</v>
      </c>
      <c r="M199" s="528">
        <v>0</v>
      </c>
      <c r="N199" s="528">
        <v>0</v>
      </c>
      <c r="O199" s="528">
        <v>0</v>
      </c>
      <c r="P199" s="518" t="s">
        <v>599</v>
      </c>
      <c r="Q199" s="518" t="s">
        <v>607</v>
      </c>
    </row>
    <row r="200" spans="1:17" ht="14.65" hidden="1" customHeight="1" x14ac:dyDescent="0.45">
      <c r="A200" s="527" t="s">
        <v>531</v>
      </c>
      <c r="B200" s="528">
        <v>0</v>
      </c>
      <c r="C200" s="528">
        <v>0</v>
      </c>
      <c r="D200" s="528">
        <v>0</v>
      </c>
      <c r="E200" s="528">
        <v>0</v>
      </c>
      <c r="F200" s="528">
        <v>0</v>
      </c>
      <c r="G200" s="518" t="s">
        <v>599</v>
      </c>
      <c r="H200" s="518" t="s">
        <v>608</v>
      </c>
      <c r="I200" s="389"/>
      <c r="J200" s="527" t="s">
        <v>531</v>
      </c>
      <c r="K200" s="528">
        <v>0</v>
      </c>
      <c r="L200" s="528">
        <v>0</v>
      </c>
      <c r="M200" s="528">
        <v>0</v>
      </c>
      <c r="N200" s="528">
        <v>0</v>
      </c>
      <c r="O200" s="528">
        <v>0</v>
      </c>
      <c r="P200" s="518" t="s">
        <v>599</v>
      </c>
      <c r="Q200" s="518" t="s">
        <v>608</v>
      </c>
    </row>
    <row r="201" spans="1:17" ht="14.25" x14ac:dyDescent="0.45">
      <c r="A201" s="527" t="s">
        <v>532</v>
      </c>
      <c r="B201" s="528">
        <v>13752</v>
      </c>
      <c r="C201" s="528">
        <v>0</v>
      </c>
      <c r="D201" s="528">
        <v>0</v>
      </c>
      <c r="E201" s="528">
        <v>0</v>
      </c>
      <c r="F201" s="528">
        <v>13752</v>
      </c>
      <c r="G201" s="518" t="s">
        <v>599</v>
      </c>
      <c r="H201" s="518" t="s">
        <v>609</v>
      </c>
      <c r="I201" s="389"/>
      <c r="J201" s="527" t="s">
        <v>532</v>
      </c>
      <c r="K201" s="528">
        <v>14718</v>
      </c>
      <c r="L201" s="528">
        <v>0</v>
      </c>
      <c r="M201" s="528">
        <v>0</v>
      </c>
      <c r="N201" s="528">
        <v>0</v>
      </c>
      <c r="O201" s="528">
        <v>14718</v>
      </c>
      <c r="P201" s="518" t="s">
        <v>599</v>
      </c>
      <c r="Q201" s="518" t="s">
        <v>609</v>
      </c>
    </row>
    <row r="202" spans="1:17" ht="14.65" hidden="1" customHeight="1" x14ac:dyDescent="0.45">
      <c r="A202" s="527" t="s">
        <v>533</v>
      </c>
      <c r="B202" s="528">
        <v>0</v>
      </c>
      <c r="C202" s="528">
        <v>0</v>
      </c>
      <c r="D202" s="528">
        <v>0</v>
      </c>
      <c r="E202" s="528">
        <v>0</v>
      </c>
      <c r="F202" s="528">
        <v>0</v>
      </c>
      <c r="G202" s="518" t="s">
        <v>599</v>
      </c>
      <c r="H202" s="518" t="s">
        <v>610</v>
      </c>
      <c r="I202" s="389"/>
      <c r="J202" s="527" t="s">
        <v>533</v>
      </c>
      <c r="K202" s="528">
        <v>0</v>
      </c>
      <c r="L202" s="528">
        <v>0</v>
      </c>
      <c r="M202" s="528">
        <v>0</v>
      </c>
      <c r="N202" s="528">
        <v>0</v>
      </c>
      <c r="O202" s="528">
        <v>0</v>
      </c>
      <c r="P202" s="518" t="s">
        <v>599</v>
      </c>
      <c r="Q202" s="518" t="s">
        <v>610</v>
      </c>
    </row>
    <row r="203" spans="1:17" ht="14.25" x14ac:dyDescent="0.45">
      <c r="A203" s="527" t="s">
        <v>534</v>
      </c>
      <c r="B203" s="528">
        <v>11641</v>
      </c>
      <c r="C203" s="528">
        <v>0</v>
      </c>
      <c r="D203" s="528">
        <v>0</v>
      </c>
      <c r="E203" s="528">
        <v>0</v>
      </c>
      <c r="F203" s="528">
        <v>11641</v>
      </c>
      <c r="G203" s="518" t="s">
        <v>599</v>
      </c>
      <c r="H203" s="518" t="s">
        <v>611</v>
      </c>
      <c r="I203" s="389"/>
      <c r="J203" s="527" t="s">
        <v>534</v>
      </c>
      <c r="K203" s="528">
        <v>12384</v>
      </c>
      <c r="L203" s="528">
        <v>0</v>
      </c>
      <c r="M203" s="528">
        <v>0</v>
      </c>
      <c r="N203" s="528">
        <v>0</v>
      </c>
      <c r="O203" s="528">
        <v>12384</v>
      </c>
      <c r="P203" s="518" t="s">
        <v>599</v>
      </c>
      <c r="Q203" s="518" t="s">
        <v>611</v>
      </c>
    </row>
    <row r="204" spans="1:17" ht="14.65" hidden="1" customHeight="1" x14ac:dyDescent="0.45">
      <c r="A204" s="527" t="s">
        <v>535</v>
      </c>
      <c r="B204" s="528">
        <v>0</v>
      </c>
      <c r="C204" s="528">
        <v>0</v>
      </c>
      <c r="D204" s="528">
        <v>0</v>
      </c>
      <c r="E204" s="528">
        <v>0</v>
      </c>
      <c r="F204" s="528">
        <v>0</v>
      </c>
      <c r="G204" s="518" t="s">
        <v>599</v>
      </c>
      <c r="H204" s="518" t="s">
        <v>612</v>
      </c>
      <c r="I204" s="389"/>
      <c r="J204" s="527" t="s">
        <v>535</v>
      </c>
      <c r="K204" s="528">
        <v>0</v>
      </c>
      <c r="L204" s="528">
        <v>0</v>
      </c>
      <c r="M204" s="528">
        <v>0</v>
      </c>
      <c r="N204" s="528">
        <v>0</v>
      </c>
      <c r="O204" s="528">
        <v>0</v>
      </c>
      <c r="P204" s="518" t="s">
        <v>599</v>
      </c>
      <c r="Q204" s="518" t="s">
        <v>612</v>
      </c>
    </row>
    <row r="205" spans="1:17" ht="14.65" hidden="1" customHeight="1" x14ac:dyDescent="0.45">
      <c r="A205" s="527" t="s">
        <v>536</v>
      </c>
      <c r="B205" s="528">
        <v>0</v>
      </c>
      <c r="C205" s="528">
        <v>0</v>
      </c>
      <c r="D205" s="528">
        <v>0</v>
      </c>
      <c r="E205" s="528">
        <v>0</v>
      </c>
      <c r="F205" s="528">
        <v>0</v>
      </c>
      <c r="G205" s="518" t="s">
        <v>599</v>
      </c>
      <c r="H205" s="518" t="s">
        <v>613</v>
      </c>
      <c r="I205" s="389"/>
      <c r="J205" s="527" t="s">
        <v>536</v>
      </c>
      <c r="K205" s="528">
        <v>0</v>
      </c>
      <c r="L205" s="528">
        <v>0</v>
      </c>
      <c r="M205" s="528">
        <v>0</v>
      </c>
      <c r="N205" s="528">
        <v>0</v>
      </c>
      <c r="O205" s="528">
        <v>0</v>
      </c>
      <c r="P205" s="518" t="s">
        <v>599</v>
      </c>
      <c r="Q205" s="518" t="s">
        <v>613</v>
      </c>
    </row>
    <row r="206" spans="1:17" ht="14.65" hidden="1" customHeight="1" x14ac:dyDescent="0.45">
      <c r="A206" s="527" t="s">
        <v>537</v>
      </c>
      <c r="B206" s="528">
        <v>0</v>
      </c>
      <c r="C206" s="528">
        <v>0</v>
      </c>
      <c r="D206" s="528">
        <v>0</v>
      </c>
      <c r="E206" s="528">
        <v>0</v>
      </c>
      <c r="F206" s="528">
        <v>0</v>
      </c>
      <c r="G206" s="518" t="s">
        <v>599</v>
      </c>
      <c r="H206" s="518" t="s">
        <v>614</v>
      </c>
      <c r="I206" s="389"/>
      <c r="J206" s="527" t="s">
        <v>537</v>
      </c>
      <c r="K206" s="528">
        <v>0</v>
      </c>
      <c r="L206" s="528">
        <v>0</v>
      </c>
      <c r="M206" s="528">
        <v>0</v>
      </c>
      <c r="N206" s="528">
        <v>0</v>
      </c>
      <c r="O206" s="528">
        <v>0</v>
      </c>
      <c r="P206" s="518" t="s">
        <v>599</v>
      </c>
      <c r="Q206" s="518" t="s">
        <v>614</v>
      </c>
    </row>
    <row r="207" spans="1:17" ht="14.65" hidden="1" customHeight="1" x14ac:dyDescent="0.45">
      <c r="A207" s="527" t="s">
        <v>538</v>
      </c>
      <c r="B207" s="528">
        <v>0</v>
      </c>
      <c r="C207" s="528">
        <v>0</v>
      </c>
      <c r="D207" s="528">
        <v>0</v>
      </c>
      <c r="E207" s="528">
        <v>0</v>
      </c>
      <c r="F207" s="528">
        <v>0</v>
      </c>
      <c r="G207" s="518" t="s">
        <v>599</v>
      </c>
      <c r="H207" s="518" t="s">
        <v>615</v>
      </c>
      <c r="I207" s="389"/>
      <c r="J207" s="527" t="s">
        <v>538</v>
      </c>
      <c r="K207" s="528">
        <v>0</v>
      </c>
      <c r="L207" s="528">
        <v>0</v>
      </c>
      <c r="M207" s="528">
        <v>0</v>
      </c>
      <c r="N207" s="528">
        <v>0</v>
      </c>
      <c r="O207" s="528">
        <v>0</v>
      </c>
      <c r="P207" s="518" t="s">
        <v>599</v>
      </c>
      <c r="Q207" s="518" t="s">
        <v>615</v>
      </c>
    </row>
    <row r="208" spans="1:17" ht="14.65" hidden="1" customHeight="1" x14ac:dyDescent="0.45">
      <c r="A208" s="527" t="s">
        <v>539</v>
      </c>
      <c r="B208" s="528">
        <v>0</v>
      </c>
      <c r="C208" s="528">
        <v>0</v>
      </c>
      <c r="D208" s="528">
        <v>0</v>
      </c>
      <c r="E208" s="528">
        <v>0</v>
      </c>
      <c r="F208" s="528">
        <v>0</v>
      </c>
      <c r="G208" s="518" t="s">
        <v>599</v>
      </c>
      <c r="H208" s="518" t="s">
        <v>616</v>
      </c>
      <c r="I208" s="389"/>
      <c r="J208" s="527" t="s">
        <v>539</v>
      </c>
      <c r="K208" s="528">
        <v>0</v>
      </c>
      <c r="L208" s="528">
        <v>0</v>
      </c>
      <c r="M208" s="528">
        <v>0</v>
      </c>
      <c r="N208" s="528">
        <v>0</v>
      </c>
      <c r="O208" s="528">
        <v>0</v>
      </c>
      <c r="P208" s="518" t="s">
        <v>599</v>
      </c>
      <c r="Q208" s="518" t="s">
        <v>616</v>
      </c>
    </row>
    <row r="209" spans="1:17" ht="14.65" hidden="1" customHeight="1" x14ac:dyDescent="0.45">
      <c r="A209" s="527" t="s">
        <v>540</v>
      </c>
      <c r="B209" s="528">
        <v>0</v>
      </c>
      <c r="C209" s="528">
        <v>0</v>
      </c>
      <c r="D209" s="528">
        <v>0</v>
      </c>
      <c r="E209" s="528">
        <v>0</v>
      </c>
      <c r="F209" s="528">
        <v>0</v>
      </c>
      <c r="G209" s="518" t="s">
        <v>599</v>
      </c>
      <c r="H209" s="518" t="s">
        <v>617</v>
      </c>
      <c r="I209" s="389"/>
      <c r="J209" s="527" t="s">
        <v>540</v>
      </c>
      <c r="K209" s="528">
        <v>0</v>
      </c>
      <c r="L209" s="528">
        <v>0</v>
      </c>
      <c r="M209" s="528">
        <v>0</v>
      </c>
      <c r="N209" s="528">
        <v>0</v>
      </c>
      <c r="O209" s="528">
        <v>0</v>
      </c>
      <c r="P209" s="518" t="s">
        <v>599</v>
      </c>
      <c r="Q209" s="518" t="s">
        <v>617</v>
      </c>
    </row>
    <row r="210" spans="1:17" ht="14.25" x14ac:dyDescent="0.45">
      <c r="A210" s="527" t="s">
        <v>541</v>
      </c>
      <c r="B210" s="528">
        <v>6876</v>
      </c>
      <c r="C210" s="528">
        <v>0</v>
      </c>
      <c r="D210" s="528">
        <v>0</v>
      </c>
      <c r="E210" s="528">
        <v>0</v>
      </c>
      <c r="F210" s="528">
        <v>6876</v>
      </c>
      <c r="G210" s="518" t="s">
        <v>599</v>
      </c>
      <c r="H210" s="518" t="s">
        <v>618</v>
      </c>
      <c r="I210" s="389"/>
      <c r="J210" s="527" t="s">
        <v>541</v>
      </c>
      <c r="K210" s="528">
        <v>7359</v>
      </c>
      <c r="L210" s="528">
        <v>0</v>
      </c>
      <c r="M210" s="528">
        <v>0</v>
      </c>
      <c r="N210" s="528">
        <v>0</v>
      </c>
      <c r="O210" s="528">
        <v>7359</v>
      </c>
      <c r="P210" s="518" t="s">
        <v>599</v>
      </c>
      <c r="Q210" s="518" t="s">
        <v>618</v>
      </c>
    </row>
    <row r="211" spans="1:17" ht="14.25" x14ac:dyDescent="0.45">
      <c r="A211" s="527" t="s">
        <v>542</v>
      </c>
      <c r="B211" s="528">
        <v>6876</v>
      </c>
      <c r="C211" s="528">
        <v>0</v>
      </c>
      <c r="D211" s="528">
        <v>0</v>
      </c>
      <c r="E211" s="528">
        <v>0</v>
      </c>
      <c r="F211" s="528">
        <v>6876</v>
      </c>
      <c r="G211" s="518" t="s">
        <v>599</v>
      </c>
      <c r="H211" s="518" t="s">
        <v>619</v>
      </c>
      <c r="I211" s="389"/>
      <c r="J211" s="527" t="s">
        <v>542</v>
      </c>
      <c r="K211" s="528">
        <v>7359</v>
      </c>
      <c r="L211" s="528">
        <v>0</v>
      </c>
      <c r="M211" s="528">
        <v>0</v>
      </c>
      <c r="N211" s="528">
        <v>0</v>
      </c>
      <c r="O211" s="528">
        <v>7359</v>
      </c>
      <c r="P211" s="518" t="s">
        <v>599</v>
      </c>
      <c r="Q211" s="518" t="s">
        <v>619</v>
      </c>
    </row>
    <row r="212" spans="1:17" ht="14.65" hidden="1" customHeight="1" x14ac:dyDescent="0.45">
      <c r="A212" s="527" t="s">
        <v>543</v>
      </c>
      <c r="B212" s="528">
        <v>0</v>
      </c>
      <c r="C212" s="528">
        <v>0</v>
      </c>
      <c r="D212" s="528">
        <v>0</v>
      </c>
      <c r="E212" s="528">
        <v>0</v>
      </c>
      <c r="F212" s="528">
        <v>0</v>
      </c>
      <c r="G212" s="518" t="s">
        <v>599</v>
      </c>
      <c r="H212" s="518" t="s">
        <v>620</v>
      </c>
      <c r="I212" s="389"/>
      <c r="J212" s="527" t="s">
        <v>543</v>
      </c>
      <c r="K212" s="528">
        <v>0</v>
      </c>
      <c r="L212" s="528">
        <v>0</v>
      </c>
      <c r="M212" s="528">
        <v>0</v>
      </c>
      <c r="N212" s="528">
        <v>0</v>
      </c>
      <c r="O212" s="528">
        <v>0</v>
      </c>
      <c r="P212" s="518" t="s">
        <v>599</v>
      </c>
      <c r="Q212" s="518" t="s">
        <v>620</v>
      </c>
    </row>
    <row r="213" spans="1:17" ht="14.25" x14ac:dyDescent="0.45">
      <c r="A213" s="527" t="s">
        <v>544</v>
      </c>
      <c r="B213" s="528">
        <v>0</v>
      </c>
      <c r="C213" s="528">
        <v>0</v>
      </c>
      <c r="D213" s="528">
        <v>0</v>
      </c>
      <c r="E213" s="528">
        <v>0</v>
      </c>
      <c r="F213" s="528">
        <v>0</v>
      </c>
      <c r="G213" s="518" t="s">
        <v>599</v>
      </c>
      <c r="H213" s="518" t="s">
        <v>621</v>
      </c>
      <c r="I213" s="389"/>
      <c r="J213" s="527" t="s">
        <v>544</v>
      </c>
      <c r="K213" s="528">
        <v>0</v>
      </c>
      <c r="L213" s="528">
        <v>0</v>
      </c>
      <c r="M213" s="528">
        <v>0</v>
      </c>
      <c r="N213" s="528">
        <v>0</v>
      </c>
      <c r="O213" s="528">
        <v>0</v>
      </c>
      <c r="P213" s="518" t="s">
        <v>599</v>
      </c>
      <c r="Q213" s="518" t="s">
        <v>621</v>
      </c>
    </row>
    <row r="214" spans="1:17" ht="14.65" hidden="1" customHeight="1" x14ac:dyDescent="0.45">
      <c r="A214" s="527" t="s">
        <v>545</v>
      </c>
      <c r="B214" s="528">
        <v>0</v>
      </c>
      <c r="C214" s="528">
        <v>0</v>
      </c>
      <c r="D214" s="528">
        <v>0</v>
      </c>
      <c r="E214" s="528">
        <v>0</v>
      </c>
      <c r="F214" s="528">
        <v>0</v>
      </c>
      <c r="G214" s="518" t="s">
        <v>599</v>
      </c>
      <c r="H214" s="518" t="s">
        <v>622</v>
      </c>
      <c r="I214" s="389"/>
      <c r="J214" s="527" t="s">
        <v>545</v>
      </c>
      <c r="K214" s="528">
        <v>0</v>
      </c>
      <c r="L214" s="528">
        <v>0</v>
      </c>
      <c r="M214" s="528">
        <v>0</v>
      </c>
      <c r="N214" s="528">
        <v>0</v>
      </c>
      <c r="O214" s="528">
        <v>0</v>
      </c>
      <c r="P214" s="518" t="s">
        <v>599</v>
      </c>
      <c r="Q214" s="518" t="s">
        <v>622</v>
      </c>
    </row>
    <row r="215" spans="1:17" ht="14.65" thickBot="1" x14ac:dyDescent="0.5">
      <c r="A215" s="527" t="s">
        <v>546</v>
      </c>
      <c r="B215" s="528">
        <v>37901</v>
      </c>
      <c r="C215" s="528">
        <v>0</v>
      </c>
      <c r="D215" s="528">
        <v>0</v>
      </c>
      <c r="E215" s="528">
        <v>0</v>
      </c>
      <c r="F215" s="528">
        <v>37901</v>
      </c>
      <c r="G215" s="518" t="s">
        <v>599</v>
      </c>
      <c r="H215" s="518" t="s">
        <v>623</v>
      </c>
      <c r="I215" s="389"/>
      <c r="J215" s="527" t="s">
        <v>546</v>
      </c>
      <c r="K215" s="528">
        <v>40484</v>
      </c>
      <c r="L215" s="528">
        <v>0</v>
      </c>
      <c r="M215" s="528">
        <v>0</v>
      </c>
      <c r="N215" s="528">
        <v>0</v>
      </c>
      <c r="O215" s="528">
        <v>40484</v>
      </c>
      <c r="P215" s="518" t="s">
        <v>599</v>
      </c>
      <c r="Q215" s="518" t="s">
        <v>623</v>
      </c>
    </row>
    <row r="216" spans="1:17" ht="15" hidden="1" customHeight="1" thickBot="1" x14ac:dyDescent="0.5">
      <c r="A216" s="527" t="s">
        <v>547</v>
      </c>
      <c r="B216" s="528">
        <v>0</v>
      </c>
      <c r="C216" s="528">
        <v>0</v>
      </c>
      <c r="D216" s="528">
        <v>0</v>
      </c>
      <c r="E216" s="528">
        <v>0</v>
      </c>
      <c r="F216" s="528">
        <v>0</v>
      </c>
      <c r="G216" s="518" t="s">
        <v>599</v>
      </c>
      <c r="H216" s="518" t="s">
        <v>624</v>
      </c>
      <c r="I216" s="389"/>
      <c r="J216" s="527" t="s">
        <v>547</v>
      </c>
      <c r="K216" s="528">
        <v>0</v>
      </c>
      <c r="L216" s="528">
        <v>0</v>
      </c>
      <c r="M216" s="528">
        <v>0</v>
      </c>
      <c r="N216" s="528">
        <v>0</v>
      </c>
      <c r="O216" s="528">
        <v>0</v>
      </c>
      <c r="P216" s="518" t="s">
        <v>599</v>
      </c>
      <c r="Q216" s="518" t="s">
        <v>624</v>
      </c>
    </row>
    <row r="217" spans="1:17" ht="15" hidden="1" customHeight="1" thickBot="1" x14ac:dyDescent="0.5">
      <c r="A217" s="527" t="s">
        <v>548</v>
      </c>
      <c r="B217" s="528">
        <v>0</v>
      </c>
      <c r="C217" s="528">
        <v>0</v>
      </c>
      <c r="D217" s="528">
        <v>0</v>
      </c>
      <c r="E217" s="528">
        <v>0</v>
      </c>
      <c r="F217" s="528">
        <v>0</v>
      </c>
      <c r="G217" s="518" t="s">
        <v>599</v>
      </c>
      <c r="H217" s="518" t="s">
        <v>625</v>
      </c>
      <c r="I217" s="389"/>
      <c r="J217" s="527" t="s">
        <v>548</v>
      </c>
      <c r="K217" s="528">
        <v>0</v>
      </c>
      <c r="L217" s="528">
        <v>0</v>
      </c>
      <c r="M217" s="528">
        <v>0</v>
      </c>
      <c r="N217" s="528">
        <v>0</v>
      </c>
      <c r="O217" s="528">
        <v>0</v>
      </c>
      <c r="P217" s="518" t="s">
        <v>599</v>
      </c>
      <c r="Q217" s="518" t="s">
        <v>625</v>
      </c>
    </row>
    <row r="218" spans="1:17" ht="13.5" thickTop="1" x14ac:dyDescent="0.4">
      <c r="A218" s="530" t="s">
        <v>479</v>
      </c>
      <c r="B218" s="531">
        <v>178020</v>
      </c>
      <c r="C218" s="531">
        <v>0</v>
      </c>
      <c r="D218" s="531">
        <v>0</v>
      </c>
      <c r="E218" s="531">
        <v>0</v>
      </c>
      <c r="F218" s="531">
        <v>178020</v>
      </c>
      <c r="G218" s="519"/>
      <c r="H218" s="519"/>
      <c r="I218" s="389"/>
      <c r="J218" s="530" t="s">
        <v>479</v>
      </c>
      <c r="K218" s="531">
        <v>190332</v>
      </c>
      <c r="L218" s="531">
        <v>0</v>
      </c>
      <c r="M218" s="531">
        <v>0</v>
      </c>
      <c r="N218" s="531">
        <v>0</v>
      </c>
      <c r="O218" s="531">
        <v>190332</v>
      </c>
      <c r="P218" s="519"/>
      <c r="Q218" s="519"/>
    </row>
    <row r="219" spans="1:17" ht="12.75" x14ac:dyDescent="0.35">
      <c r="A219" s="389"/>
      <c r="B219" s="389"/>
      <c r="C219" s="389"/>
      <c r="D219" s="389"/>
      <c r="E219" s="389"/>
      <c r="F219" s="389"/>
      <c r="G219" s="389"/>
      <c r="H219" s="389"/>
      <c r="I219" s="389"/>
      <c r="J219" s="389"/>
      <c r="K219" s="389"/>
      <c r="L219" s="389"/>
      <c r="M219" s="389"/>
      <c r="N219" s="389"/>
      <c r="O219" s="389"/>
      <c r="P219" s="389"/>
      <c r="Q219" s="389"/>
    </row>
    <row r="220" spans="1:17" ht="12.75" x14ac:dyDescent="0.35">
      <c r="A220" s="389"/>
      <c r="B220" s="389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  <c r="Q220" s="389"/>
    </row>
    <row r="221" spans="1:17" ht="14.65" customHeight="1" x14ac:dyDescent="0.45">
      <c r="A221" s="747" t="s">
        <v>493</v>
      </c>
      <c r="B221" s="747"/>
      <c r="C221" s="747"/>
      <c r="D221" s="747"/>
      <c r="E221" s="747"/>
      <c r="F221" s="747"/>
      <c r="G221" s="747"/>
      <c r="H221" s="747"/>
      <c r="I221" s="389"/>
      <c r="J221" s="747" t="s">
        <v>493</v>
      </c>
      <c r="K221" s="747"/>
      <c r="L221" s="747"/>
      <c r="M221" s="747"/>
      <c r="N221" s="747"/>
      <c r="O221" s="747"/>
      <c r="P221" s="747"/>
      <c r="Q221" s="747"/>
    </row>
    <row r="222" spans="1:17" ht="14.65" thickBot="1" x14ac:dyDescent="0.5">
      <c r="A222" s="512" t="s">
        <v>474</v>
      </c>
      <c r="B222" s="513" t="s">
        <v>475</v>
      </c>
      <c r="C222" s="513" t="s">
        <v>476</v>
      </c>
      <c r="D222" s="513" t="s">
        <v>477</v>
      </c>
      <c r="E222" s="513" t="s">
        <v>478</v>
      </c>
      <c r="F222" s="513" t="s">
        <v>479</v>
      </c>
      <c r="G222" s="513" t="s">
        <v>480</v>
      </c>
      <c r="H222" s="513" t="s">
        <v>481</v>
      </c>
      <c r="I222" s="389"/>
      <c r="J222" s="512" t="s">
        <v>474</v>
      </c>
      <c r="K222" s="513" t="s">
        <v>475</v>
      </c>
      <c r="L222" s="513" t="s">
        <v>476</v>
      </c>
      <c r="M222" s="513" t="s">
        <v>477</v>
      </c>
      <c r="N222" s="513" t="s">
        <v>478</v>
      </c>
      <c r="O222" s="513" t="s">
        <v>479</v>
      </c>
      <c r="P222" s="513" t="s">
        <v>480</v>
      </c>
      <c r="Q222" s="513" t="s">
        <v>481</v>
      </c>
    </row>
    <row r="223" spans="1:17" ht="14.65" thickTop="1" x14ac:dyDescent="0.45">
      <c r="A223" s="527" t="s">
        <v>523</v>
      </c>
      <c r="B223" s="528">
        <v>0</v>
      </c>
      <c r="C223" s="528">
        <v>0</v>
      </c>
      <c r="D223" s="528">
        <v>0</v>
      </c>
      <c r="E223" s="528">
        <v>0</v>
      </c>
      <c r="F223" s="528">
        <v>0</v>
      </c>
      <c r="G223" s="518" t="s">
        <v>599</v>
      </c>
      <c r="H223" s="518" t="s">
        <v>600</v>
      </c>
      <c r="I223" s="389"/>
      <c r="J223" s="527" t="s">
        <v>523</v>
      </c>
      <c r="K223" s="528">
        <v>0</v>
      </c>
      <c r="L223" s="528">
        <v>0</v>
      </c>
      <c r="M223" s="528">
        <v>0</v>
      </c>
      <c r="N223" s="528">
        <v>0</v>
      </c>
      <c r="O223" s="528">
        <v>0</v>
      </c>
      <c r="P223" s="518" t="s">
        <v>599</v>
      </c>
      <c r="Q223" s="518" t="s">
        <v>600</v>
      </c>
    </row>
    <row r="224" spans="1:17" ht="14.25" x14ac:dyDescent="0.45">
      <c r="A224" s="527" t="s">
        <v>524</v>
      </c>
      <c r="B224" s="528">
        <v>0</v>
      </c>
      <c r="C224" s="528">
        <v>0</v>
      </c>
      <c r="D224" s="528">
        <v>0</v>
      </c>
      <c r="E224" s="528">
        <v>0</v>
      </c>
      <c r="F224" s="528">
        <v>0</v>
      </c>
      <c r="G224" s="518" t="s">
        <v>599</v>
      </c>
      <c r="H224" s="518" t="s">
        <v>601</v>
      </c>
      <c r="I224" s="389"/>
      <c r="J224" s="527" t="s">
        <v>524</v>
      </c>
      <c r="K224" s="528">
        <v>0</v>
      </c>
      <c r="L224" s="528">
        <v>0</v>
      </c>
      <c r="M224" s="528">
        <v>0</v>
      </c>
      <c r="N224" s="528">
        <v>0</v>
      </c>
      <c r="O224" s="528">
        <v>0</v>
      </c>
      <c r="P224" s="518" t="s">
        <v>599</v>
      </c>
      <c r="Q224" s="518" t="s">
        <v>601</v>
      </c>
    </row>
    <row r="225" spans="1:17" ht="14.25" x14ac:dyDescent="0.45">
      <c r="A225" s="527" t="s">
        <v>525</v>
      </c>
      <c r="B225" s="528">
        <v>0</v>
      </c>
      <c r="C225" s="528">
        <v>0</v>
      </c>
      <c r="D225" s="528">
        <v>0</v>
      </c>
      <c r="E225" s="528">
        <v>0</v>
      </c>
      <c r="F225" s="528">
        <v>0</v>
      </c>
      <c r="G225" s="518" t="s">
        <v>599</v>
      </c>
      <c r="H225" s="518" t="s">
        <v>602</v>
      </c>
      <c r="I225" s="389"/>
      <c r="J225" s="527" t="s">
        <v>525</v>
      </c>
      <c r="K225" s="528">
        <v>0</v>
      </c>
      <c r="L225" s="528">
        <v>0</v>
      </c>
      <c r="M225" s="528">
        <v>0</v>
      </c>
      <c r="N225" s="528">
        <v>0</v>
      </c>
      <c r="O225" s="528">
        <v>0</v>
      </c>
      <c r="P225" s="518" t="s">
        <v>599</v>
      </c>
      <c r="Q225" s="518" t="s">
        <v>602</v>
      </c>
    </row>
    <row r="226" spans="1:17" ht="14.25" x14ac:dyDescent="0.45">
      <c r="A226" s="527" t="s">
        <v>526</v>
      </c>
      <c r="B226" s="528">
        <v>0</v>
      </c>
      <c r="C226" s="528">
        <v>0</v>
      </c>
      <c r="D226" s="528">
        <v>0</v>
      </c>
      <c r="E226" s="528">
        <v>0</v>
      </c>
      <c r="F226" s="528">
        <v>0</v>
      </c>
      <c r="G226" s="518" t="s">
        <v>599</v>
      </c>
      <c r="H226" s="518" t="s">
        <v>603</v>
      </c>
      <c r="I226" s="389"/>
      <c r="J226" s="527" t="s">
        <v>526</v>
      </c>
      <c r="K226" s="528">
        <v>0</v>
      </c>
      <c r="L226" s="528">
        <v>0</v>
      </c>
      <c r="M226" s="528">
        <v>0</v>
      </c>
      <c r="N226" s="528">
        <v>0</v>
      </c>
      <c r="O226" s="528">
        <v>0</v>
      </c>
      <c r="P226" s="518" t="s">
        <v>599</v>
      </c>
      <c r="Q226" s="518" t="s">
        <v>603</v>
      </c>
    </row>
    <row r="227" spans="1:17" ht="14.25" x14ac:dyDescent="0.45">
      <c r="A227" s="527" t="s">
        <v>527</v>
      </c>
      <c r="B227" s="528">
        <v>0</v>
      </c>
      <c r="C227" s="528">
        <v>0</v>
      </c>
      <c r="D227" s="528">
        <v>0</v>
      </c>
      <c r="E227" s="528">
        <v>0</v>
      </c>
      <c r="F227" s="528">
        <v>0</v>
      </c>
      <c r="G227" s="518" t="s">
        <v>599</v>
      </c>
      <c r="H227" s="518" t="s">
        <v>604</v>
      </c>
      <c r="I227" s="389"/>
      <c r="J227" s="527" t="s">
        <v>527</v>
      </c>
      <c r="K227" s="528">
        <v>0</v>
      </c>
      <c r="L227" s="528">
        <v>0</v>
      </c>
      <c r="M227" s="528">
        <v>0</v>
      </c>
      <c r="N227" s="528">
        <v>0</v>
      </c>
      <c r="O227" s="528">
        <v>0</v>
      </c>
      <c r="P227" s="518" t="s">
        <v>599</v>
      </c>
      <c r="Q227" s="518" t="s">
        <v>604</v>
      </c>
    </row>
    <row r="228" spans="1:17" ht="14.25" x14ac:dyDescent="0.45">
      <c r="A228" s="527" t="s">
        <v>528</v>
      </c>
      <c r="B228" s="528">
        <v>0</v>
      </c>
      <c r="C228" s="528">
        <v>0</v>
      </c>
      <c r="D228" s="528">
        <v>0</v>
      </c>
      <c r="E228" s="528">
        <v>0</v>
      </c>
      <c r="F228" s="528">
        <v>0</v>
      </c>
      <c r="G228" s="518" t="s">
        <v>599</v>
      </c>
      <c r="H228" s="518" t="s">
        <v>605</v>
      </c>
      <c r="I228" s="389"/>
      <c r="J228" s="527" t="s">
        <v>528</v>
      </c>
      <c r="K228" s="528">
        <v>0</v>
      </c>
      <c r="L228" s="528">
        <v>0</v>
      </c>
      <c r="M228" s="528">
        <v>0</v>
      </c>
      <c r="N228" s="528">
        <v>0</v>
      </c>
      <c r="O228" s="528">
        <v>0</v>
      </c>
      <c r="P228" s="518" t="s">
        <v>599</v>
      </c>
      <c r="Q228" s="518" t="s">
        <v>605</v>
      </c>
    </row>
    <row r="229" spans="1:17" ht="14.25" x14ac:dyDescent="0.45">
      <c r="A229" s="527" t="s">
        <v>529</v>
      </c>
      <c r="B229" s="528">
        <v>0</v>
      </c>
      <c r="C229" s="528">
        <v>0</v>
      </c>
      <c r="D229" s="528">
        <v>0</v>
      </c>
      <c r="E229" s="528">
        <v>0</v>
      </c>
      <c r="F229" s="528">
        <v>0</v>
      </c>
      <c r="G229" s="518" t="s">
        <v>599</v>
      </c>
      <c r="H229" s="518" t="s">
        <v>606</v>
      </c>
      <c r="I229" s="389"/>
      <c r="J229" s="527" t="s">
        <v>529</v>
      </c>
      <c r="K229" s="528">
        <v>0</v>
      </c>
      <c r="L229" s="528">
        <v>0</v>
      </c>
      <c r="M229" s="528">
        <v>0</v>
      </c>
      <c r="N229" s="528">
        <v>0</v>
      </c>
      <c r="O229" s="528">
        <v>0</v>
      </c>
      <c r="P229" s="518" t="s">
        <v>599</v>
      </c>
      <c r="Q229" s="518" t="s">
        <v>606</v>
      </c>
    </row>
    <row r="230" spans="1:17" ht="14.25" x14ac:dyDescent="0.45">
      <c r="A230" s="527" t="s">
        <v>530</v>
      </c>
      <c r="B230" s="528">
        <v>0</v>
      </c>
      <c r="C230" s="528">
        <v>0</v>
      </c>
      <c r="D230" s="528">
        <v>0</v>
      </c>
      <c r="E230" s="528">
        <v>0</v>
      </c>
      <c r="F230" s="528">
        <v>0</v>
      </c>
      <c r="G230" s="518" t="s">
        <v>599</v>
      </c>
      <c r="H230" s="518" t="s">
        <v>607</v>
      </c>
      <c r="I230" s="389"/>
      <c r="J230" s="527" t="s">
        <v>530</v>
      </c>
      <c r="K230" s="528">
        <v>0</v>
      </c>
      <c r="L230" s="528">
        <v>0</v>
      </c>
      <c r="M230" s="528">
        <v>0</v>
      </c>
      <c r="N230" s="528">
        <v>0</v>
      </c>
      <c r="O230" s="528">
        <v>0</v>
      </c>
      <c r="P230" s="518" t="s">
        <v>599</v>
      </c>
      <c r="Q230" s="518" t="s">
        <v>607</v>
      </c>
    </row>
    <row r="231" spans="1:17" ht="14.25" x14ac:dyDescent="0.45">
      <c r="A231" s="527" t="s">
        <v>531</v>
      </c>
      <c r="B231" s="528">
        <v>0</v>
      </c>
      <c r="C231" s="528">
        <v>0</v>
      </c>
      <c r="D231" s="528">
        <v>0</v>
      </c>
      <c r="E231" s="528">
        <v>0</v>
      </c>
      <c r="F231" s="528">
        <v>0</v>
      </c>
      <c r="G231" s="518" t="s">
        <v>599</v>
      </c>
      <c r="H231" s="518" t="s">
        <v>608</v>
      </c>
      <c r="I231" s="389"/>
      <c r="J231" s="527" t="s">
        <v>531</v>
      </c>
      <c r="K231" s="528">
        <v>0</v>
      </c>
      <c r="L231" s="528">
        <v>0</v>
      </c>
      <c r="M231" s="528">
        <v>0</v>
      </c>
      <c r="N231" s="528">
        <v>0</v>
      </c>
      <c r="O231" s="528">
        <v>0</v>
      </c>
      <c r="P231" s="518" t="s">
        <v>599</v>
      </c>
      <c r="Q231" s="518" t="s">
        <v>608</v>
      </c>
    </row>
    <row r="232" spans="1:17" ht="14.25" x14ac:dyDescent="0.45">
      <c r="A232" s="527" t="s">
        <v>532</v>
      </c>
      <c r="B232" s="528">
        <v>0</v>
      </c>
      <c r="C232" s="528">
        <v>0</v>
      </c>
      <c r="D232" s="528">
        <v>0</v>
      </c>
      <c r="E232" s="528">
        <v>0</v>
      </c>
      <c r="F232" s="528">
        <v>0</v>
      </c>
      <c r="G232" s="518" t="s">
        <v>599</v>
      </c>
      <c r="H232" s="518" t="s">
        <v>609</v>
      </c>
      <c r="I232" s="389"/>
      <c r="J232" s="527" t="s">
        <v>532</v>
      </c>
      <c r="K232" s="528">
        <v>0</v>
      </c>
      <c r="L232" s="528">
        <v>0</v>
      </c>
      <c r="M232" s="528">
        <v>0</v>
      </c>
      <c r="N232" s="528">
        <v>0</v>
      </c>
      <c r="O232" s="528">
        <v>0</v>
      </c>
      <c r="P232" s="518" t="s">
        <v>599</v>
      </c>
      <c r="Q232" s="518" t="s">
        <v>609</v>
      </c>
    </row>
    <row r="233" spans="1:17" ht="14.25" x14ac:dyDescent="0.45">
      <c r="A233" s="527" t="s">
        <v>533</v>
      </c>
      <c r="B233" s="528">
        <v>0</v>
      </c>
      <c r="C233" s="528">
        <v>0</v>
      </c>
      <c r="D233" s="528">
        <v>0</v>
      </c>
      <c r="E233" s="528">
        <v>0</v>
      </c>
      <c r="F233" s="528">
        <v>0</v>
      </c>
      <c r="G233" s="518" t="s">
        <v>599</v>
      </c>
      <c r="H233" s="518" t="s">
        <v>610</v>
      </c>
      <c r="I233" s="389"/>
      <c r="J233" s="527" t="s">
        <v>533</v>
      </c>
      <c r="K233" s="528">
        <v>0</v>
      </c>
      <c r="L233" s="528">
        <v>0</v>
      </c>
      <c r="M233" s="528">
        <v>0</v>
      </c>
      <c r="N233" s="528">
        <v>0</v>
      </c>
      <c r="O233" s="528">
        <v>0</v>
      </c>
      <c r="P233" s="518" t="s">
        <v>599</v>
      </c>
      <c r="Q233" s="518" t="s">
        <v>610</v>
      </c>
    </row>
    <row r="234" spans="1:17" ht="14.25" x14ac:dyDescent="0.45">
      <c r="A234" s="527" t="s">
        <v>534</v>
      </c>
      <c r="B234" s="528">
        <v>0</v>
      </c>
      <c r="C234" s="528">
        <v>0</v>
      </c>
      <c r="D234" s="528">
        <v>0</v>
      </c>
      <c r="E234" s="528">
        <v>0</v>
      </c>
      <c r="F234" s="528">
        <v>0</v>
      </c>
      <c r="G234" s="518" t="s">
        <v>599</v>
      </c>
      <c r="H234" s="518" t="s">
        <v>611</v>
      </c>
      <c r="I234" s="389"/>
      <c r="J234" s="527" t="s">
        <v>534</v>
      </c>
      <c r="K234" s="528">
        <v>0</v>
      </c>
      <c r="L234" s="528">
        <v>0</v>
      </c>
      <c r="M234" s="528">
        <v>0</v>
      </c>
      <c r="N234" s="528">
        <v>0</v>
      </c>
      <c r="O234" s="528">
        <v>0</v>
      </c>
      <c r="P234" s="518" t="s">
        <v>599</v>
      </c>
      <c r="Q234" s="518" t="s">
        <v>611</v>
      </c>
    </row>
    <row r="235" spans="1:17" ht="14.25" x14ac:dyDescent="0.45">
      <c r="A235" s="527" t="s">
        <v>535</v>
      </c>
      <c r="B235" s="528">
        <v>0</v>
      </c>
      <c r="C235" s="528">
        <v>0</v>
      </c>
      <c r="D235" s="528">
        <v>0</v>
      </c>
      <c r="E235" s="528">
        <v>0</v>
      </c>
      <c r="F235" s="528">
        <v>0</v>
      </c>
      <c r="G235" s="518" t="s">
        <v>599</v>
      </c>
      <c r="H235" s="518" t="s">
        <v>612</v>
      </c>
      <c r="I235" s="389"/>
      <c r="J235" s="527" t="s">
        <v>535</v>
      </c>
      <c r="K235" s="528">
        <v>0</v>
      </c>
      <c r="L235" s="528">
        <v>0</v>
      </c>
      <c r="M235" s="528">
        <v>0</v>
      </c>
      <c r="N235" s="528">
        <v>0</v>
      </c>
      <c r="O235" s="528">
        <v>0</v>
      </c>
      <c r="P235" s="518" t="s">
        <v>599</v>
      </c>
      <c r="Q235" s="518" t="s">
        <v>612</v>
      </c>
    </row>
    <row r="236" spans="1:17" ht="14.25" x14ac:dyDescent="0.45">
      <c r="A236" s="527" t="s">
        <v>536</v>
      </c>
      <c r="B236" s="528">
        <v>0</v>
      </c>
      <c r="C236" s="528">
        <v>0</v>
      </c>
      <c r="D236" s="528">
        <v>0</v>
      </c>
      <c r="E236" s="528">
        <v>0</v>
      </c>
      <c r="F236" s="528">
        <v>0</v>
      </c>
      <c r="G236" s="518" t="s">
        <v>599</v>
      </c>
      <c r="H236" s="518" t="s">
        <v>613</v>
      </c>
      <c r="I236" s="389"/>
      <c r="J236" s="527" t="s">
        <v>536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18" t="s">
        <v>599</v>
      </c>
      <c r="Q236" s="518" t="s">
        <v>613</v>
      </c>
    </row>
    <row r="237" spans="1:17" ht="14.25" x14ac:dyDescent="0.45">
      <c r="A237" s="527" t="s">
        <v>537</v>
      </c>
      <c r="B237" s="528">
        <v>0</v>
      </c>
      <c r="C237" s="528">
        <v>0</v>
      </c>
      <c r="D237" s="528">
        <v>0</v>
      </c>
      <c r="E237" s="528">
        <v>0</v>
      </c>
      <c r="F237" s="528">
        <v>0</v>
      </c>
      <c r="G237" s="518" t="s">
        <v>599</v>
      </c>
      <c r="H237" s="518" t="s">
        <v>614</v>
      </c>
      <c r="I237" s="389"/>
      <c r="J237" s="527" t="s">
        <v>537</v>
      </c>
      <c r="K237" s="528">
        <v>0</v>
      </c>
      <c r="L237" s="528">
        <v>0</v>
      </c>
      <c r="M237" s="528">
        <v>0</v>
      </c>
      <c r="N237" s="528">
        <v>0</v>
      </c>
      <c r="O237" s="528">
        <v>0</v>
      </c>
      <c r="P237" s="518" t="s">
        <v>599</v>
      </c>
      <c r="Q237" s="518" t="s">
        <v>614</v>
      </c>
    </row>
    <row r="238" spans="1:17" ht="14.25" x14ac:dyDescent="0.45">
      <c r="A238" s="527" t="s">
        <v>538</v>
      </c>
      <c r="B238" s="528">
        <v>0</v>
      </c>
      <c r="C238" s="528">
        <v>0</v>
      </c>
      <c r="D238" s="528">
        <v>0</v>
      </c>
      <c r="E238" s="528">
        <v>0</v>
      </c>
      <c r="F238" s="528">
        <v>0</v>
      </c>
      <c r="G238" s="518" t="s">
        <v>599</v>
      </c>
      <c r="H238" s="518" t="s">
        <v>615</v>
      </c>
      <c r="I238" s="389"/>
      <c r="J238" s="527" t="s">
        <v>538</v>
      </c>
      <c r="K238" s="528">
        <v>0</v>
      </c>
      <c r="L238" s="528">
        <v>0</v>
      </c>
      <c r="M238" s="528">
        <v>0</v>
      </c>
      <c r="N238" s="528">
        <v>0</v>
      </c>
      <c r="O238" s="528">
        <v>0</v>
      </c>
      <c r="P238" s="518" t="s">
        <v>599</v>
      </c>
      <c r="Q238" s="518" t="s">
        <v>615</v>
      </c>
    </row>
    <row r="239" spans="1:17" ht="14.25" x14ac:dyDescent="0.45">
      <c r="A239" s="527" t="s">
        <v>539</v>
      </c>
      <c r="B239" s="528">
        <v>0</v>
      </c>
      <c r="C239" s="528">
        <v>0</v>
      </c>
      <c r="D239" s="528">
        <v>0</v>
      </c>
      <c r="E239" s="528">
        <v>0</v>
      </c>
      <c r="F239" s="528">
        <v>0</v>
      </c>
      <c r="G239" s="518" t="s">
        <v>599</v>
      </c>
      <c r="H239" s="518" t="s">
        <v>616</v>
      </c>
      <c r="I239" s="389"/>
      <c r="J239" s="527" t="s">
        <v>539</v>
      </c>
      <c r="K239" s="528">
        <v>0</v>
      </c>
      <c r="L239" s="528">
        <v>0</v>
      </c>
      <c r="M239" s="528">
        <v>0</v>
      </c>
      <c r="N239" s="528">
        <v>0</v>
      </c>
      <c r="O239" s="528">
        <v>0</v>
      </c>
      <c r="P239" s="518" t="s">
        <v>599</v>
      </c>
      <c r="Q239" s="518" t="s">
        <v>616</v>
      </c>
    </row>
    <row r="240" spans="1:17" ht="14.25" x14ac:dyDescent="0.45">
      <c r="A240" s="527" t="s">
        <v>540</v>
      </c>
      <c r="B240" s="528">
        <v>0</v>
      </c>
      <c r="C240" s="528">
        <v>0</v>
      </c>
      <c r="D240" s="528">
        <v>0</v>
      </c>
      <c r="E240" s="528">
        <v>0</v>
      </c>
      <c r="F240" s="528">
        <v>0</v>
      </c>
      <c r="G240" s="518" t="s">
        <v>599</v>
      </c>
      <c r="H240" s="518" t="s">
        <v>617</v>
      </c>
      <c r="I240" s="389"/>
      <c r="J240" s="527" t="s">
        <v>540</v>
      </c>
      <c r="K240" s="528">
        <v>0</v>
      </c>
      <c r="L240" s="528">
        <v>0</v>
      </c>
      <c r="M240" s="528">
        <v>0</v>
      </c>
      <c r="N240" s="528">
        <v>0</v>
      </c>
      <c r="O240" s="528">
        <v>0</v>
      </c>
      <c r="P240" s="518" t="s">
        <v>599</v>
      </c>
      <c r="Q240" s="518" t="s">
        <v>617</v>
      </c>
    </row>
    <row r="241" spans="1:17" ht="14.25" x14ac:dyDescent="0.45">
      <c r="A241" s="527" t="s">
        <v>541</v>
      </c>
      <c r="B241" s="528">
        <v>0</v>
      </c>
      <c r="C241" s="528">
        <v>0</v>
      </c>
      <c r="D241" s="528">
        <v>0</v>
      </c>
      <c r="E241" s="528">
        <v>0</v>
      </c>
      <c r="F241" s="528">
        <v>0</v>
      </c>
      <c r="G241" s="518" t="s">
        <v>599</v>
      </c>
      <c r="H241" s="518" t="s">
        <v>618</v>
      </c>
      <c r="I241" s="389"/>
      <c r="J241" s="527" t="s">
        <v>541</v>
      </c>
      <c r="K241" s="528">
        <v>0</v>
      </c>
      <c r="L241" s="528">
        <v>0</v>
      </c>
      <c r="M241" s="528">
        <v>0</v>
      </c>
      <c r="N241" s="528">
        <v>0</v>
      </c>
      <c r="O241" s="528">
        <v>0</v>
      </c>
      <c r="P241" s="518" t="s">
        <v>599</v>
      </c>
      <c r="Q241" s="518" t="s">
        <v>618</v>
      </c>
    </row>
    <row r="242" spans="1:17" ht="14.25" x14ac:dyDescent="0.45">
      <c r="A242" s="527" t="s">
        <v>542</v>
      </c>
      <c r="B242" s="528">
        <v>0</v>
      </c>
      <c r="C242" s="528">
        <v>0</v>
      </c>
      <c r="D242" s="528">
        <v>0</v>
      </c>
      <c r="E242" s="528">
        <v>0</v>
      </c>
      <c r="F242" s="528">
        <v>0</v>
      </c>
      <c r="G242" s="518" t="s">
        <v>599</v>
      </c>
      <c r="H242" s="518" t="s">
        <v>619</v>
      </c>
      <c r="I242" s="389"/>
      <c r="J242" s="527" t="s">
        <v>542</v>
      </c>
      <c r="K242" s="528">
        <v>0</v>
      </c>
      <c r="L242" s="528">
        <v>0</v>
      </c>
      <c r="M242" s="528">
        <v>0</v>
      </c>
      <c r="N242" s="528">
        <v>0</v>
      </c>
      <c r="O242" s="528">
        <v>0</v>
      </c>
      <c r="P242" s="518" t="s">
        <v>599</v>
      </c>
      <c r="Q242" s="518" t="s">
        <v>619</v>
      </c>
    </row>
    <row r="243" spans="1:17" ht="14.25" x14ac:dyDescent="0.45">
      <c r="A243" s="527" t="s">
        <v>543</v>
      </c>
      <c r="B243" s="528">
        <v>0</v>
      </c>
      <c r="C243" s="528">
        <v>0</v>
      </c>
      <c r="D243" s="528">
        <v>0</v>
      </c>
      <c r="E243" s="528">
        <v>0</v>
      </c>
      <c r="F243" s="528">
        <v>0</v>
      </c>
      <c r="G243" s="518" t="s">
        <v>599</v>
      </c>
      <c r="H243" s="518" t="s">
        <v>620</v>
      </c>
      <c r="I243" s="389"/>
      <c r="J243" s="527" t="s">
        <v>543</v>
      </c>
      <c r="K243" s="528">
        <v>0</v>
      </c>
      <c r="L243" s="528">
        <v>0</v>
      </c>
      <c r="M243" s="528">
        <v>0</v>
      </c>
      <c r="N243" s="528">
        <v>0</v>
      </c>
      <c r="O243" s="528">
        <v>0</v>
      </c>
      <c r="P243" s="518" t="s">
        <v>599</v>
      </c>
      <c r="Q243" s="518" t="s">
        <v>620</v>
      </c>
    </row>
    <row r="244" spans="1:17" ht="14.25" x14ac:dyDescent="0.45">
      <c r="A244" s="527" t="s">
        <v>544</v>
      </c>
      <c r="B244" s="528">
        <v>0</v>
      </c>
      <c r="C244" s="528">
        <v>0</v>
      </c>
      <c r="D244" s="528">
        <v>0</v>
      </c>
      <c r="E244" s="528">
        <v>0</v>
      </c>
      <c r="F244" s="528">
        <v>0</v>
      </c>
      <c r="G244" s="518" t="s">
        <v>599</v>
      </c>
      <c r="H244" s="518" t="s">
        <v>621</v>
      </c>
      <c r="I244" s="389"/>
      <c r="J244" s="527" t="s">
        <v>544</v>
      </c>
      <c r="K244" s="528">
        <v>0</v>
      </c>
      <c r="L244" s="528">
        <v>0</v>
      </c>
      <c r="M244" s="528">
        <v>0</v>
      </c>
      <c r="N244" s="528">
        <v>0</v>
      </c>
      <c r="O244" s="528">
        <v>0</v>
      </c>
      <c r="P244" s="518" t="s">
        <v>599</v>
      </c>
      <c r="Q244" s="518" t="s">
        <v>621</v>
      </c>
    </row>
    <row r="245" spans="1:17" ht="14.25" x14ac:dyDescent="0.45">
      <c r="A245" s="527" t="s">
        <v>545</v>
      </c>
      <c r="B245" s="528">
        <v>0</v>
      </c>
      <c r="C245" s="528">
        <v>0</v>
      </c>
      <c r="D245" s="528">
        <v>0</v>
      </c>
      <c r="E245" s="528">
        <v>0</v>
      </c>
      <c r="F245" s="528">
        <v>0</v>
      </c>
      <c r="G245" s="518" t="s">
        <v>599</v>
      </c>
      <c r="H245" s="518" t="s">
        <v>622</v>
      </c>
      <c r="I245" s="389"/>
      <c r="J245" s="527" t="s">
        <v>545</v>
      </c>
      <c r="K245" s="528">
        <v>0</v>
      </c>
      <c r="L245" s="528">
        <v>0</v>
      </c>
      <c r="M245" s="528">
        <v>0</v>
      </c>
      <c r="N245" s="528">
        <v>0</v>
      </c>
      <c r="O245" s="528">
        <v>0</v>
      </c>
      <c r="P245" s="518" t="s">
        <v>599</v>
      </c>
      <c r="Q245" s="518" t="s">
        <v>622</v>
      </c>
    </row>
    <row r="246" spans="1:17" ht="14.25" x14ac:dyDescent="0.45">
      <c r="A246" s="527" t="s">
        <v>546</v>
      </c>
      <c r="B246" s="528">
        <v>0</v>
      </c>
      <c r="C246" s="528">
        <v>0</v>
      </c>
      <c r="D246" s="528">
        <v>0</v>
      </c>
      <c r="E246" s="528">
        <v>0</v>
      </c>
      <c r="F246" s="528">
        <v>0</v>
      </c>
      <c r="G246" s="518" t="s">
        <v>599</v>
      </c>
      <c r="H246" s="518" t="s">
        <v>623</v>
      </c>
      <c r="I246" s="389"/>
      <c r="J246" s="527" t="s">
        <v>546</v>
      </c>
      <c r="K246" s="528">
        <v>0</v>
      </c>
      <c r="L246" s="528">
        <v>0</v>
      </c>
      <c r="M246" s="528">
        <v>0</v>
      </c>
      <c r="N246" s="528">
        <v>0</v>
      </c>
      <c r="O246" s="528">
        <v>0</v>
      </c>
      <c r="P246" s="518" t="s">
        <v>599</v>
      </c>
      <c r="Q246" s="518" t="s">
        <v>623</v>
      </c>
    </row>
    <row r="247" spans="1:17" ht="14.25" x14ac:dyDescent="0.45">
      <c r="A247" s="527" t="s">
        <v>547</v>
      </c>
      <c r="B247" s="528">
        <v>0</v>
      </c>
      <c r="C247" s="528">
        <v>0</v>
      </c>
      <c r="D247" s="528">
        <v>0</v>
      </c>
      <c r="E247" s="528">
        <v>0</v>
      </c>
      <c r="F247" s="528">
        <v>0</v>
      </c>
      <c r="G247" s="518" t="s">
        <v>599</v>
      </c>
      <c r="H247" s="518" t="s">
        <v>624</v>
      </c>
      <c r="I247" s="389"/>
      <c r="J247" s="527" t="s">
        <v>547</v>
      </c>
      <c r="K247" s="528">
        <v>0</v>
      </c>
      <c r="L247" s="528">
        <v>0</v>
      </c>
      <c r="M247" s="528">
        <v>0</v>
      </c>
      <c r="N247" s="528">
        <v>0</v>
      </c>
      <c r="O247" s="528">
        <v>0</v>
      </c>
      <c r="P247" s="518" t="s">
        <v>599</v>
      </c>
      <c r="Q247" s="518" t="s">
        <v>624</v>
      </c>
    </row>
    <row r="248" spans="1:17" ht="14.65" thickBot="1" x14ac:dyDescent="0.5">
      <c r="A248" s="527" t="s">
        <v>548</v>
      </c>
      <c r="B248" s="528">
        <v>0</v>
      </c>
      <c r="C248" s="528">
        <v>0</v>
      </c>
      <c r="D248" s="528">
        <v>0</v>
      </c>
      <c r="E248" s="528">
        <v>0</v>
      </c>
      <c r="F248" s="528">
        <v>0</v>
      </c>
      <c r="G248" s="518" t="s">
        <v>599</v>
      </c>
      <c r="H248" s="518" t="s">
        <v>625</v>
      </c>
      <c r="I248" s="389"/>
      <c r="J248" s="527" t="s">
        <v>548</v>
      </c>
      <c r="K248" s="528">
        <v>0</v>
      </c>
      <c r="L248" s="528">
        <v>0</v>
      </c>
      <c r="M248" s="528">
        <v>0</v>
      </c>
      <c r="N248" s="528">
        <v>0</v>
      </c>
      <c r="O248" s="528">
        <v>0</v>
      </c>
      <c r="P248" s="518" t="s">
        <v>599</v>
      </c>
      <c r="Q248" s="518" t="s">
        <v>625</v>
      </c>
    </row>
    <row r="249" spans="1:17" ht="13.5" thickTop="1" x14ac:dyDescent="0.4">
      <c r="A249" s="530" t="s">
        <v>479</v>
      </c>
      <c r="B249" s="531">
        <v>0</v>
      </c>
      <c r="C249" s="531">
        <v>0</v>
      </c>
      <c r="D249" s="531">
        <v>0</v>
      </c>
      <c r="E249" s="531">
        <v>0</v>
      </c>
      <c r="F249" s="531">
        <v>0</v>
      </c>
      <c r="G249" s="519"/>
      <c r="H249" s="519"/>
      <c r="I249" s="389"/>
      <c r="J249" s="530" t="s">
        <v>479</v>
      </c>
      <c r="K249" s="531">
        <v>0</v>
      </c>
      <c r="L249" s="531">
        <v>0</v>
      </c>
      <c r="M249" s="531">
        <v>0</v>
      </c>
      <c r="N249" s="531">
        <v>0</v>
      </c>
      <c r="O249" s="531">
        <v>0</v>
      </c>
      <c r="P249" s="519"/>
      <c r="Q249" s="519"/>
    </row>
    <row r="250" spans="1:17" ht="13.15" x14ac:dyDescent="0.4">
      <c r="A250" s="532"/>
      <c r="B250" s="533"/>
      <c r="C250" s="533"/>
      <c r="D250" s="533"/>
      <c r="E250" s="533"/>
      <c r="F250" s="533"/>
      <c r="G250" s="389"/>
      <c r="H250" s="389"/>
      <c r="I250" s="389"/>
      <c r="J250" s="532"/>
      <c r="K250" s="533"/>
      <c r="L250" s="533"/>
      <c r="M250" s="533"/>
      <c r="N250" s="533"/>
      <c r="O250" s="533"/>
      <c r="P250" s="389"/>
      <c r="Q250" s="389"/>
    </row>
    <row r="251" spans="1:17" ht="13.15" x14ac:dyDescent="0.4">
      <c r="A251" s="532"/>
      <c r="B251" s="533"/>
      <c r="C251" s="533"/>
      <c r="D251" s="533"/>
      <c r="E251" s="533"/>
      <c r="F251" s="533"/>
      <c r="G251" s="389"/>
      <c r="H251" s="389"/>
      <c r="I251" s="389"/>
      <c r="J251" s="532"/>
      <c r="K251" s="533"/>
      <c r="L251" s="533"/>
      <c r="M251" s="533"/>
      <c r="N251" s="533"/>
      <c r="O251" s="533"/>
      <c r="P251" s="389"/>
      <c r="Q251" s="389"/>
    </row>
    <row r="252" spans="1:17" ht="14.65" customHeight="1" x14ac:dyDescent="0.45">
      <c r="A252" s="747" t="s">
        <v>494</v>
      </c>
      <c r="B252" s="747"/>
      <c r="C252" s="747"/>
      <c r="D252" s="747"/>
      <c r="E252" s="747"/>
      <c r="F252" s="747"/>
      <c r="G252" s="747"/>
      <c r="H252" s="747"/>
      <c r="I252" s="389"/>
      <c r="J252" s="747" t="s">
        <v>494</v>
      </c>
      <c r="K252" s="747"/>
      <c r="L252" s="747"/>
      <c r="M252" s="747"/>
      <c r="N252" s="747"/>
      <c r="O252" s="747"/>
      <c r="P252" s="747"/>
      <c r="Q252" s="747"/>
    </row>
    <row r="253" spans="1:17" ht="14.65" thickBot="1" x14ac:dyDescent="0.5">
      <c r="A253" s="512" t="s">
        <v>474</v>
      </c>
      <c r="B253" s="513" t="s">
        <v>475</v>
      </c>
      <c r="C253" s="513" t="s">
        <v>476</v>
      </c>
      <c r="D253" s="513" t="s">
        <v>477</v>
      </c>
      <c r="E253" s="513" t="s">
        <v>478</v>
      </c>
      <c r="F253" s="513" t="s">
        <v>479</v>
      </c>
      <c r="G253" s="513" t="s">
        <v>480</v>
      </c>
      <c r="H253" s="513" t="s">
        <v>481</v>
      </c>
      <c r="I253" s="389"/>
      <c r="J253" s="512" t="s">
        <v>474</v>
      </c>
      <c r="K253" s="513" t="s">
        <v>475</v>
      </c>
      <c r="L253" s="513" t="s">
        <v>476</v>
      </c>
      <c r="M253" s="513" t="s">
        <v>477</v>
      </c>
      <c r="N253" s="513" t="s">
        <v>478</v>
      </c>
      <c r="O253" s="513" t="s">
        <v>479</v>
      </c>
      <c r="P253" s="513" t="s">
        <v>480</v>
      </c>
      <c r="Q253" s="513" t="s">
        <v>481</v>
      </c>
    </row>
    <row r="254" spans="1:17" ht="14.65" thickTop="1" x14ac:dyDescent="0.45">
      <c r="A254" s="527" t="s">
        <v>523</v>
      </c>
      <c r="B254" s="528">
        <v>588</v>
      </c>
      <c r="C254" s="528">
        <v>0</v>
      </c>
      <c r="D254" s="528">
        <v>0</v>
      </c>
      <c r="E254" s="528">
        <v>0</v>
      </c>
      <c r="F254" s="528">
        <v>588</v>
      </c>
      <c r="G254" s="518" t="s">
        <v>599</v>
      </c>
      <c r="H254" s="518" t="s">
        <v>600</v>
      </c>
      <c r="I254" s="389"/>
      <c r="J254" s="527" t="s">
        <v>523</v>
      </c>
      <c r="K254" s="528">
        <v>588</v>
      </c>
      <c r="L254" s="528">
        <v>0</v>
      </c>
      <c r="M254" s="528">
        <v>0</v>
      </c>
      <c r="N254" s="528">
        <v>0</v>
      </c>
      <c r="O254" s="528">
        <v>588</v>
      </c>
      <c r="P254" s="518" t="s">
        <v>599</v>
      </c>
      <c r="Q254" s="518" t="s">
        <v>600</v>
      </c>
    </row>
    <row r="255" spans="1:17" ht="14.25" x14ac:dyDescent="0.45">
      <c r="A255" s="527" t="s">
        <v>524</v>
      </c>
      <c r="B255" s="528">
        <v>335</v>
      </c>
      <c r="C255" s="528">
        <v>0</v>
      </c>
      <c r="D255" s="528">
        <v>0</v>
      </c>
      <c r="E255" s="528">
        <v>0</v>
      </c>
      <c r="F255" s="528">
        <v>335</v>
      </c>
      <c r="G255" s="518" t="s">
        <v>599</v>
      </c>
      <c r="H255" s="518" t="s">
        <v>601</v>
      </c>
      <c r="I255" s="389"/>
      <c r="J255" s="527" t="s">
        <v>524</v>
      </c>
      <c r="K255" s="528">
        <v>335</v>
      </c>
      <c r="L255" s="528">
        <v>0</v>
      </c>
      <c r="M255" s="528">
        <v>0</v>
      </c>
      <c r="N255" s="528">
        <v>0</v>
      </c>
      <c r="O255" s="528">
        <v>335</v>
      </c>
      <c r="P255" s="518" t="s">
        <v>599</v>
      </c>
      <c r="Q255" s="518" t="s">
        <v>601</v>
      </c>
    </row>
    <row r="256" spans="1:17" ht="14.65" hidden="1" customHeight="1" x14ac:dyDescent="0.45">
      <c r="A256" s="527" t="s">
        <v>525</v>
      </c>
      <c r="B256" s="528">
        <v>0</v>
      </c>
      <c r="C256" s="528">
        <v>0</v>
      </c>
      <c r="D256" s="528">
        <v>0</v>
      </c>
      <c r="E256" s="528">
        <v>0</v>
      </c>
      <c r="F256" s="528">
        <v>0</v>
      </c>
      <c r="G256" s="518" t="s">
        <v>599</v>
      </c>
      <c r="H256" s="518" t="s">
        <v>602</v>
      </c>
      <c r="I256" s="389"/>
      <c r="J256" s="527" t="s">
        <v>525</v>
      </c>
      <c r="K256" s="528">
        <v>0</v>
      </c>
      <c r="L256" s="528">
        <v>0</v>
      </c>
      <c r="M256" s="528">
        <v>0</v>
      </c>
      <c r="N256" s="528">
        <v>0</v>
      </c>
      <c r="O256" s="528">
        <v>0</v>
      </c>
      <c r="P256" s="518" t="s">
        <v>599</v>
      </c>
      <c r="Q256" s="518" t="s">
        <v>602</v>
      </c>
    </row>
    <row r="257" spans="1:17" ht="14.65" hidden="1" customHeight="1" x14ac:dyDescent="0.45">
      <c r="A257" s="527" t="s">
        <v>526</v>
      </c>
      <c r="B257" s="528">
        <v>0</v>
      </c>
      <c r="C257" s="528">
        <v>0</v>
      </c>
      <c r="D257" s="528">
        <v>0</v>
      </c>
      <c r="E257" s="528">
        <v>0</v>
      </c>
      <c r="F257" s="528">
        <v>0</v>
      </c>
      <c r="G257" s="518" t="s">
        <v>599</v>
      </c>
      <c r="H257" s="518" t="s">
        <v>603</v>
      </c>
      <c r="I257" s="389"/>
      <c r="J257" s="527" t="s">
        <v>526</v>
      </c>
      <c r="K257" s="529">
        <v>0</v>
      </c>
      <c r="L257" s="529">
        <v>0</v>
      </c>
      <c r="M257" s="529">
        <v>0</v>
      </c>
      <c r="N257" s="529">
        <v>0</v>
      </c>
      <c r="O257" s="528">
        <v>0</v>
      </c>
      <c r="P257" s="518" t="s">
        <v>599</v>
      </c>
      <c r="Q257" s="518" t="s">
        <v>603</v>
      </c>
    </row>
    <row r="258" spans="1:17" ht="14.65" hidden="1" customHeight="1" x14ac:dyDescent="0.45">
      <c r="A258" s="527" t="s">
        <v>527</v>
      </c>
      <c r="B258" s="528">
        <v>0</v>
      </c>
      <c r="C258" s="528">
        <v>0</v>
      </c>
      <c r="D258" s="528">
        <v>0</v>
      </c>
      <c r="E258" s="528">
        <v>0</v>
      </c>
      <c r="F258" s="528">
        <v>0</v>
      </c>
      <c r="G258" s="518" t="s">
        <v>599</v>
      </c>
      <c r="H258" s="518" t="s">
        <v>604</v>
      </c>
      <c r="I258" s="389"/>
      <c r="J258" s="527" t="s">
        <v>527</v>
      </c>
      <c r="K258" s="529">
        <v>0</v>
      </c>
      <c r="L258" s="529">
        <v>0</v>
      </c>
      <c r="M258" s="529">
        <v>0</v>
      </c>
      <c r="N258" s="529">
        <v>0</v>
      </c>
      <c r="O258" s="528">
        <v>0</v>
      </c>
      <c r="P258" s="518" t="s">
        <v>599</v>
      </c>
      <c r="Q258" s="518" t="s">
        <v>604</v>
      </c>
    </row>
    <row r="259" spans="1:17" ht="14.65" hidden="1" customHeight="1" x14ac:dyDescent="0.45">
      <c r="A259" s="527" t="s">
        <v>528</v>
      </c>
      <c r="B259" s="528">
        <v>0</v>
      </c>
      <c r="C259" s="528">
        <v>0</v>
      </c>
      <c r="D259" s="528">
        <v>0</v>
      </c>
      <c r="E259" s="528">
        <v>0</v>
      </c>
      <c r="F259" s="528">
        <v>0</v>
      </c>
      <c r="G259" s="518" t="s">
        <v>599</v>
      </c>
      <c r="H259" s="518" t="s">
        <v>605</v>
      </c>
      <c r="I259" s="389"/>
      <c r="J259" s="527" t="s">
        <v>528</v>
      </c>
      <c r="K259" s="529">
        <v>0</v>
      </c>
      <c r="L259" s="528">
        <v>0</v>
      </c>
      <c r="M259" s="528">
        <v>0</v>
      </c>
      <c r="N259" s="528">
        <v>0</v>
      </c>
      <c r="O259" s="528">
        <v>0</v>
      </c>
      <c r="P259" s="518" t="s">
        <v>599</v>
      </c>
      <c r="Q259" s="518" t="s">
        <v>605</v>
      </c>
    </row>
    <row r="260" spans="1:17" ht="14.65" hidden="1" customHeight="1" x14ac:dyDescent="0.45">
      <c r="A260" s="527" t="s">
        <v>529</v>
      </c>
      <c r="B260" s="528">
        <v>0</v>
      </c>
      <c r="C260" s="528">
        <v>0</v>
      </c>
      <c r="D260" s="528">
        <v>0</v>
      </c>
      <c r="E260" s="528">
        <v>0</v>
      </c>
      <c r="F260" s="528">
        <v>0</v>
      </c>
      <c r="G260" s="518" t="s">
        <v>599</v>
      </c>
      <c r="H260" s="518" t="s">
        <v>606</v>
      </c>
      <c r="I260" s="389"/>
      <c r="J260" s="527" t="s">
        <v>529</v>
      </c>
      <c r="K260" s="528">
        <v>0</v>
      </c>
      <c r="L260" s="528">
        <v>0</v>
      </c>
      <c r="M260" s="528">
        <v>0</v>
      </c>
      <c r="N260" s="528">
        <v>0</v>
      </c>
      <c r="O260" s="528">
        <v>0</v>
      </c>
      <c r="P260" s="518" t="s">
        <v>599</v>
      </c>
      <c r="Q260" s="518" t="s">
        <v>606</v>
      </c>
    </row>
    <row r="261" spans="1:17" ht="14.65" hidden="1" customHeight="1" x14ac:dyDescent="0.45">
      <c r="A261" s="527" t="s">
        <v>530</v>
      </c>
      <c r="B261" s="528">
        <v>0</v>
      </c>
      <c r="C261" s="528">
        <v>0</v>
      </c>
      <c r="D261" s="528">
        <v>0</v>
      </c>
      <c r="E261" s="528">
        <v>0</v>
      </c>
      <c r="F261" s="528">
        <v>0</v>
      </c>
      <c r="G261" s="518" t="s">
        <v>599</v>
      </c>
      <c r="H261" s="518" t="s">
        <v>607</v>
      </c>
      <c r="I261" s="389"/>
      <c r="J261" s="527" t="s">
        <v>530</v>
      </c>
      <c r="K261" s="529">
        <v>0</v>
      </c>
      <c r="L261" s="529">
        <v>0</v>
      </c>
      <c r="M261" s="529">
        <v>0</v>
      </c>
      <c r="N261" s="529">
        <v>0</v>
      </c>
      <c r="O261" s="528">
        <v>0</v>
      </c>
      <c r="P261" s="518" t="s">
        <v>599</v>
      </c>
      <c r="Q261" s="518" t="s">
        <v>607</v>
      </c>
    </row>
    <row r="262" spans="1:17" ht="14.65" hidden="1" customHeight="1" x14ac:dyDescent="0.45">
      <c r="A262" s="527" t="s">
        <v>531</v>
      </c>
      <c r="B262" s="528">
        <v>0</v>
      </c>
      <c r="C262" s="528">
        <v>0</v>
      </c>
      <c r="D262" s="528">
        <v>0</v>
      </c>
      <c r="E262" s="528">
        <v>0</v>
      </c>
      <c r="F262" s="528">
        <v>0</v>
      </c>
      <c r="G262" s="518" t="s">
        <v>599</v>
      </c>
      <c r="H262" s="518" t="s">
        <v>608</v>
      </c>
      <c r="I262" s="389"/>
      <c r="J262" s="527" t="s">
        <v>531</v>
      </c>
      <c r="K262" s="529">
        <v>0</v>
      </c>
      <c r="L262" s="529">
        <v>0</v>
      </c>
      <c r="M262" s="529">
        <v>0</v>
      </c>
      <c r="N262" s="529">
        <v>0</v>
      </c>
      <c r="O262" s="528">
        <v>0</v>
      </c>
      <c r="P262" s="518" t="s">
        <v>599</v>
      </c>
      <c r="Q262" s="518" t="s">
        <v>608</v>
      </c>
    </row>
    <row r="263" spans="1:17" ht="14.25" x14ac:dyDescent="0.45">
      <c r="A263" s="527" t="s">
        <v>532</v>
      </c>
      <c r="B263" s="528">
        <v>114</v>
      </c>
      <c r="C263" s="528">
        <v>0</v>
      </c>
      <c r="D263" s="528">
        <v>0</v>
      </c>
      <c r="E263" s="528">
        <v>0</v>
      </c>
      <c r="F263" s="528">
        <v>114</v>
      </c>
      <c r="G263" s="518" t="s">
        <v>599</v>
      </c>
      <c r="H263" s="518" t="s">
        <v>609</v>
      </c>
      <c r="I263" s="389"/>
      <c r="J263" s="527" t="s">
        <v>532</v>
      </c>
      <c r="K263" s="529">
        <v>114</v>
      </c>
      <c r="L263" s="529">
        <v>0</v>
      </c>
      <c r="M263" s="529">
        <v>0</v>
      </c>
      <c r="N263" s="529">
        <v>0</v>
      </c>
      <c r="O263" s="528">
        <v>114</v>
      </c>
      <c r="P263" s="518" t="s">
        <v>599</v>
      </c>
      <c r="Q263" s="518" t="s">
        <v>609</v>
      </c>
    </row>
    <row r="264" spans="1:17" ht="14.65" hidden="1" customHeight="1" x14ac:dyDescent="0.45">
      <c r="A264" s="527" t="s">
        <v>533</v>
      </c>
      <c r="B264" s="528">
        <v>0</v>
      </c>
      <c r="C264" s="528">
        <v>0</v>
      </c>
      <c r="D264" s="528">
        <v>0</v>
      </c>
      <c r="E264" s="528">
        <v>0</v>
      </c>
      <c r="F264" s="528">
        <v>0</v>
      </c>
      <c r="G264" s="518" t="s">
        <v>599</v>
      </c>
      <c r="H264" s="518" t="s">
        <v>610</v>
      </c>
      <c r="I264" s="389"/>
      <c r="J264" s="527" t="s">
        <v>533</v>
      </c>
      <c r="K264" s="529">
        <v>0</v>
      </c>
      <c r="L264" s="529">
        <v>0</v>
      </c>
      <c r="M264" s="529">
        <v>0</v>
      </c>
      <c r="N264" s="529">
        <v>0</v>
      </c>
      <c r="O264" s="528">
        <v>0</v>
      </c>
      <c r="P264" s="518" t="s">
        <v>599</v>
      </c>
      <c r="Q264" s="518" t="s">
        <v>610</v>
      </c>
    </row>
    <row r="265" spans="1:17" ht="14.25" x14ac:dyDescent="0.45">
      <c r="A265" s="527" t="s">
        <v>534</v>
      </c>
      <c r="B265" s="528">
        <v>276</v>
      </c>
      <c r="C265" s="528">
        <v>0</v>
      </c>
      <c r="D265" s="528">
        <v>0</v>
      </c>
      <c r="E265" s="528">
        <v>0</v>
      </c>
      <c r="F265" s="528">
        <v>276</v>
      </c>
      <c r="G265" s="518" t="s">
        <v>599</v>
      </c>
      <c r="H265" s="518" t="s">
        <v>611</v>
      </c>
      <c r="I265" s="389"/>
      <c r="J265" s="527" t="s">
        <v>534</v>
      </c>
      <c r="K265" s="529">
        <v>276</v>
      </c>
      <c r="L265" s="529">
        <v>0</v>
      </c>
      <c r="M265" s="529">
        <v>0</v>
      </c>
      <c r="N265" s="529">
        <v>0</v>
      </c>
      <c r="O265" s="528">
        <v>276</v>
      </c>
      <c r="P265" s="518" t="s">
        <v>599</v>
      </c>
      <c r="Q265" s="518" t="s">
        <v>611</v>
      </c>
    </row>
    <row r="266" spans="1:17" ht="14.65" hidden="1" customHeight="1" x14ac:dyDescent="0.45">
      <c r="A266" s="527" t="s">
        <v>535</v>
      </c>
      <c r="B266" s="528">
        <v>0</v>
      </c>
      <c r="C266" s="528">
        <v>0</v>
      </c>
      <c r="D266" s="528">
        <v>0</v>
      </c>
      <c r="E266" s="528">
        <v>0</v>
      </c>
      <c r="F266" s="528">
        <v>0</v>
      </c>
      <c r="G266" s="518" t="s">
        <v>599</v>
      </c>
      <c r="H266" s="518" t="s">
        <v>612</v>
      </c>
      <c r="I266" s="389"/>
      <c r="J266" s="527" t="s">
        <v>535</v>
      </c>
      <c r="K266" s="529">
        <v>0</v>
      </c>
      <c r="L266" s="529">
        <v>0</v>
      </c>
      <c r="M266" s="529">
        <v>0</v>
      </c>
      <c r="N266" s="529">
        <v>0</v>
      </c>
      <c r="O266" s="528">
        <v>0</v>
      </c>
      <c r="P266" s="518" t="s">
        <v>599</v>
      </c>
      <c r="Q266" s="518" t="s">
        <v>612</v>
      </c>
    </row>
    <row r="267" spans="1:17" ht="14.65" hidden="1" customHeight="1" x14ac:dyDescent="0.45">
      <c r="A267" s="527" t="s">
        <v>536</v>
      </c>
      <c r="B267" s="528">
        <v>0</v>
      </c>
      <c r="C267" s="528">
        <v>0</v>
      </c>
      <c r="D267" s="528">
        <v>0</v>
      </c>
      <c r="E267" s="528">
        <v>0</v>
      </c>
      <c r="F267" s="528">
        <v>0</v>
      </c>
      <c r="G267" s="518" t="s">
        <v>599</v>
      </c>
      <c r="H267" s="518" t="s">
        <v>613</v>
      </c>
      <c r="I267" s="389"/>
      <c r="J267" s="527" t="s">
        <v>536</v>
      </c>
      <c r="K267" s="529">
        <v>0</v>
      </c>
      <c r="L267" s="529">
        <v>0</v>
      </c>
      <c r="M267" s="529">
        <v>0</v>
      </c>
      <c r="N267" s="529">
        <v>0</v>
      </c>
      <c r="O267" s="528">
        <v>0</v>
      </c>
      <c r="P267" s="518" t="s">
        <v>599</v>
      </c>
      <c r="Q267" s="518" t="s">
        <v>613</v>
      </c>
    </row>
    <row r="268" spans="1:17" ht="14.65" hidden="1" customHeight="1" x14ac:dyDescent="0.45">
      <c r="A268" s="527" t="s">
        <v>537</v>
      </c>
      <c r="B268" s="528">
        <v>0</v>
      </c>
      <c r="C268" s="528">
        <v>0</v>
      </c>
      <c r="D268" s="528">
        <v>0</v>
      </c>
      <c r="E268" s="528">
        <v>0</v>
      </c>
      <c r="F268" s="528">
        <v>0</v>
      </c>
      <c r="G268" s="518" t="s">
        <v>599</v>
      </c>
      <c r="H268" s="518" t="s">
        <v>614</v>
      </c>
      <c r="I268" s="389"/>
      <c r="J268" s="527" t="s">
        <v>537</v>
      </c>
      <c r="K268" s="529">
        <v>0</v>
      </c>
      <c r="L268" s="529">
        <v>0</v>
      </c>
      <c r="M268" s="529">
        <v>0</v>
      </c>
      <c r="N268" s="529">
        <v>0</v>
      </c>
      <c r="O268" s="528">
        <v>0</v>
      </c>
      <c r="P268" s="518" t="s">
        <v>599</v>
      </c>
      <c r="Q268" s="518" t="s">
        <v>614</v>
      </c>
    </row>
    <row r="269" spans="1:17" ht="14.65" hidden="1" customHeight="1" x14ac:dyDescent="0.45">
      <c r="A269" s="527" t="s">
        <v>538</v>
      </c>
      <c r="B269" s="528">
        <v>0</v>
      </c>
      <c r="C269" s="528">
        <v>0</v>
      </c>
      <c r="D269" s="528">
        <v>0</v>
      </c>
      <c r="E269" s="528">
        <v>0</v>
      </c>
      <c r="F269" s="528">
        <v>0</v>
      </c>
      <c r="G269" s="518" t="s">
        <v>599</v>
      </c>
      <c r="H269" s="518" t="s">
        <v>615</v>
      </c>
      <c r="I269" s="389"/>
      <c r="J269" s="527" t="s">
        <v>538</v>
      </c>
      <c r="K269" s="529">
        <v>0</v>
      </c>
      <c r="L269" s="529">
        <v>0</v>
      </c>
      <c r="M269" s="529">
        <v>0</v>
      </c>
      <c r="N269" s="529">
        <v>0</v>
      </c>
      <c r="O269" s="528">
        <v>0</v>
      </c>
      <c r="P269" s="518" t="s">
        <v>599</v>
      </c>
      <c r="Q269" s="518" t="s">
        <v>615</v>
      </c>
    </row>
    <row r="270" spans="1:17" ht="14.65" hidden="1" customHeight="1" x14ac:dyDescent="0.45">
      <c r="A270" s="527" t="s">
        <v>539</v>
      </c>
      <c r="B270" s="528">
        <v>0</v>
      </c>
      <c r="C270" s="528">
        <v>0</v>
      </c>
      <c r="D270" s="528">
        <v>0</v>
      </c>
      <c r="E270" s="528">
        <v>0</v>
      </c>
      <c r="F270" s="528">
        <v>0</v>
      </c>
      <c r="G270" s="518" t="s">
        <v>599</v>
      </c>
      <c r="H270" s="518" t="s">
        <v>616</v>
      </c>
      <c r="I270" s="389"/>
      <c r="J270" s="527" t="s">
        <v>539</v>
      </c>
      <c r="K270" s="529">
        <v>0</v>
      </c>
      <c r="L270" s="529">
        <v>0</v>
      </c>
      <c r="M270" s="529">
        <v>0</v>
      </c>
      <c r="N270" s="529">
        <v>0</v>
      </c>
      <c r="O270" s="528">
        <v>0</v>
      </c>
      <c r="P270" s="518" t="s">
        <v>599</v>
      </c>
      <c r="Q270" s="518" t="s">
        <v>616</v>
      </c>
    </row>
    <row r="271" spans="1:17" ht="14.65" hidden="1" customHeight="1" x14ac:dyDescent="0.45">
      <c r="A271" s="527" t="s">
        <v>540</v>
      </c>
      <c r="B271" s="528">
        <v>0</v>
      </c>
      <c r="C271" s="528">
        <v>0</v>
      </c>
      <c r="D271" s="528">
        <v>0</v>
      </c>
      <c r="E271" s="528">
        <v>0</v>
      </c>
      <c r="F271" s="528">
        <v>0</v>
      </c>
      <c r="G271" s="518" t="s">
        <v>599</v>
      </c>
      <c r="H271" s="518" t="s">
        <v>617</v>
      </c>
      <c r="I271" s="389"/>
      <c r="J271" s="527" t="s">
        <v>540</v>
      </c>
      <c r="K271" s="529">
        <v>0</v>
      </c>
      <c r="L271" s="529">
        <v>0</v>
      </c>
      <c r="M271" s="529">
        <v>0</v>
      </c>
      <c r="N271" s="529">
        <v>0</v>
      </c>
      <c r="O271" s="528">
        <v>0</v>
      </c>
      <c r="P271" s="518" t="s">
        <v>599</v>
      </c>
      <c r="Q271" s="518" t="s">
        <v>617</v>
      </c>
    </row>
    <row r="272" spans="1:17" ht="14.25" x14ac:dyDescent="0.45">
      <c r="A272" s="527" t="s">
        <v>541</v>
      </c>
      <c r="B272" s="528">
        <v>57</v>
      </c>
      <c r="C272" s="528">
        <v>0</v>
      </c>
      <c r="D272" s="528">
        <v>0</v>
      </c>
      <c r="E272" s="528">
        <v>0</v>
      </c>
      <c r="F272" s="528">
        <v>57</v>
      </c>
      <c r="G272" s="518" t="s">
        <v>599</v>
      </c>
      <c r="H272" s="518" t="s">
        <v>618</v>
      </c>
      <c r="I272" s="389"/>
      <c r="J272" s="527" t="s">
        <v>541</v>
      </c>
      <c r="K272" s="529">
        <v>57</v>
      </c>
      <c r="L272" s="529">
        <v>0</v>
      </c>
      <c r="M272" s="529">
        <v>0</v>
      </c>
      <c r="N272" s="529">
        <v>0</v>
      </c>
      <c r="O272" s="528">
        <v>57</v>
      </c>
      <c r="P272" s="518" t="s">
        <v>599</v>
      </c>
      <c r="Q272" s="518" t="s">
        <v>618</v>
      </c>
    </row>
    <row r="273" spans="1:17" ht="14.25" x14ac:dyDescent="0.45">
      <c r="A273" s="527" t="s">
        <v>542</v>
      </c>
      <c r="B273" s="528">
        <v>57</v>
      </c>
      <c r="C273" s="528">
        <v>0</v>
      </c>
      <c r="D273" s="528">
        <v>0</v>
      </c>
      <c r="E273" s="528">
        <v>0</v>
      </c>
      <c r="F273" s="528">
        <v>57</v>
      </c>
      <c r="G273" s="518" t="s">
        <v>599</v>
      </c>
      <c r="H273" s="518" t="s">
        <v>619</v>
      </c>
      <c r="I273" s="389"/>
      <c r="J273" s="527" t="s">
        <v>542</v>
      </c>
      <c r="K273" s="529">
        <v>57</v>
      </c>
      <c r="L273" s="529">
        <v>0</v>
      </c>
      <c r="M273" s="529">
        <v>0</v>
      </c>
      <c r="N273" s="529">
        <v>0</v>
      </c>
      <c r="O273" s="528">
        <v>57</v>
      </c>
      <c r="P273" s="518" t="s">
        <v>599</v>
      </c>
      <c r="Q273" s="518" t="s">
        <v>619</v>
      </c>
    </row>
    <row r="274" spans="1:17" ht="14.65" hidden="1" customHeight="1" x14ac:dyDescent="0.45">
      <c r="A274" s="527" t="s">
        <v>543</v>
      </c>
      <c r="B274" s="528">
        <v>0</v>
      </c>
      <c r="C274" s="528">
        <v>0</v>
      </c>
      <c r="D274" s="528">
        <v>0</v>
      </c>
      <c r="E274" s="528">
        <v>0</v>
      </c>
      <c r="F274" s="528">
        <v>0</v>
      </c>
      <c r="G274" s="518" t="s">
        <v>599</v>
      </c>
      <c r="H274" s="518" t="s">
        <v>620</v>
      </c>
      <c r="I274" s="389"/>
      <c r="J274" s="527" t="s">
        <v>543</v>
      </c>
      <c r="K274" s="529">
        <v>0</v>
      </c>
      <c r="L274" s="529">
        <v>0</v>
      </c>
      <c r="M274" s="529">
        <v>0</v>
      </c>
      <c r="N274" s="529">
        <v>0</v>
      </c>
      <c r="O274" s="528">
        <v>0</v>
      </c>
      <c r="P274" s="518" t="s">
        <v>599</v>
      </c>
      <c r="Q274" s="518" t="s">
        <v>620</v>
      </c>
    </row>
    <row r="275" spans="1:17" ht="14.25" x14ac:dyDescent="0.45">
      <c r="A275" s="527" t="s">
        <v>544</v>
      </c>
      <c r="B275" s="528">
        <v>0</v>
      </c>
      <c r="C275" s="528">
        <v>0</v>
      </c>
      <c r="D275" s="528">
        <v>0</v>
      </c>
      <c r="E275" s="528">
        <v>0</v>
      </c>
      <c r="F275" s="528">
        <v>0</v>
      </c>
      <c r="G275" s="518" t="s">
        <v>599</v>
      </c>
      <c r="H275" s="518" t="s">
        <v>621</v>
      </c>
      <c r="I275" s="389"/>
      <c r="J275" s="527" t="s">
        <v>544</v>
      </c>
      <c r="K275" s="529">
        <v>0</v>
      </c>
      <c r="L275" s="529">
        <v>0</v>
      </c>
      <c r="M275" s="529">
        <v>0</v>
      </c>
      <c r="N275" s="529">
        <v>0</v>
      </c>
      <c r="O275" s="528">
        <v>0</v>
      </c>
      <c r="P275" s="518" t="s">
        <v>599</v>
      </c>
      <c r="Q275" s="518" t="s">
        <v>621</v>
      </c>
    </row>
    <row r="276" spans="1:17" ht="14.65" hidden="1" customHeight="1" x14ac:dyDescent="0.45">
      <c r="A276" s="527" t="s">
        <v>545</v>
      </c>
      <c r="B276" s="528">
        <v>0</v>
      </c>
      <c r="C276" s="528">
        <v>0</v>
      </c>
      <c r="D276" s="528">
        <v>0</v>
      </c>
      <c r="E276" s="528">
        <v>0</v>
      </c>
      <c r="F276" s="528">
        <v>0</v>
      </c>
      <c r="G276" s="518" t="s">
        <v>599</v>
      </c>
      <c r="H276" s="518" t="s">
        <v>622</v>
      </c>
      <c r="I276" s="389"/>
      <c r="J276" s="527" t="s">
        <v>545</v>
      </c>
      <c r="K276" s="528">
        <v>0</v>
      </c>
      <c r="L276" s="528">
        <v>0</v>
      </c>
      <c r="M276" s="528">
        <v>0</v>
      </c>
      <c r="N276" s="528">
        <v>0</v>
      </c>
      <c r="O276" s="528">
        <v>0</v>
      </c>
      <c r="P276" s="518" t="s">
        <v>599</v>
      </c>
      <c r="Q276" s="518" t="s">
        <v>622</v>
      </c>
    </row>
    <row r="277" spans="1:17" ht="14.65" thickBot="1" x14ac:dyDescent="0.5">
      <c r="A277" s="527" t="s">
        <v>546</v>
      </c>
      <c r="B277" s="528">
        <v>504</v>
      </c>
      <c r="C277" s="528">
        <v>0</v>
      </c>
      <c r="D277" s="528">
        <v>0</v>
      </c>
      <c r="E277" s="528">
        <v>0</v>
      </c>
      <c r="F277" s="528">
        <v>504</v>
      </c>
      <c r="G277" s="518" t="s">
        <v>599</v>
      </c>
      <c r="H277" s="518" t="s">
        <v>623</v>
      </c>
      <c r="I277" s="389"/>
      <c r="J277" s="527" t="s">
        <v>546</v>
      </c>
      <c r="K277" s="528">
        <v>504</v>
      </c>
      <c r="L277" s="528">
        <v>0</v>
      </c>
      <c r="M277" s="528">
        <v>0</v>
      </c>
      <c r="N277" s="528">
        <v>0</v>
      </c>
      <c r="O277" s="528">
        <v>504</v>
      </c>
      <c r="P277" s="518" t="s">
        <v>599</v>
      </c>
      <c r="Q277" s="518" t="s">
        <v>623</v>
      </c>
    </row>
    <row r="278" spans="1:17" ht="15" hidden="1" customHeight="1" thickBot="1" x14ac:dyDescent="0.5">
      <c r="A278" s="527" t="s">
        <v>547</v>
      </c>
      <c r="B278" s="528">
        <v>0</v>
      </c>
      <c r="C278" s="528">
        <v>0</v>
      </c>
      <c r="D278" s="528">
        <v>0</v>
      </c>
      <c r="E278" s="528">
        <v>0</v>
      </c>
      <c r="F278" s="528">
        <v>0</v>
      </c>
      <c r="G278" s="518" t="s">
        <v>599</v>
      </c>
      <c r="H278" s="518" t="s">
        <v>624</v>
      </c>
      <c r="I278" s="389"/>
      <c r="J278" s="527" t="s">
        <v>547</v>
      </c>
      <c r="K278" s="528">
        <v>0</v>
      </c>
      <c r="L278" s="528">
        <v>0</v>
      </c>
      <c r="M278" s="528">
        <v>0</v>
      </c>
      <c r="N278" s="528">
        <v>0</v>
      </c>
      <c r="O278" s="528">
        <v>0</v>
      </c>
      <c r="P278" s="518" t="s">
        <v>599</v>
      </c>
      <c r="Q278" s="518" t="s">
        <v>624</v>
      </c>
    </row>
    <row r="279" spans="1:17" ht="15" hidden="1" customHeight="1" thickBot="1" x14ac:dyDescent="0.5">
      <c r="A279" s="527" t="s">
        <v>548</v>
      </c>
      <c r="B279" s="528">
        <v>0</v>
      </c>
      <c r="C279" s="528">
        <v>0</v>
      </c>
      <c r="D279" s="528">
        <v>0</v>
      </c>
      <c r="E279" s="528">
        <v>0</v>
      </c>
      <c r="F279" s="528">
        <v>0</v>
      </c>
      <c r="G279" s="518" t="s">
        <v>599</v>
      </c>
      <c r="H279" s="518" t="s">
        <v>625</v>
      </c>
      <c r="I279" s="389"/>
      <c r="J279" s="527" t="s">
        <v>548</v>
      </c>
      <c r="K279" s="528">
        <v>0</v>
      </c>
      <c r="L279" s="528">
        <v>0</v>
      </c>
      <c r="M279" s="528">
        <v>0</v>
      </c>
      <c r="N279" s="528">
        <v>0</v>
      </c>
      <c r="O279" s="528">
        <v>0</v>
      </c>
      <c r="P279" s="518" t="s">
        <v>599</v>
      </c>
      <c r="Q279" s="518" t="s">
        <v>625</v>
      </c>
    </row>
    <row r="280" spans="1:17" ht="13.5" thickTop="1" x14ac:dyDescent="0.4">
      <c r="A280" s="530" t="s">
        <v>479</v>
      </c>
      <c r="B280" s="531">
        <v>1931</v>
      </c>
      <c r="C280" s="531">
        <v>0</v>
      </c>
      <c r="D280" s="531">
        <v>0</v>
      </c>
      <c r="E280" s="531">
        <v>0</v>
      </c>
      <c r="F280" s="531">
        <v>1931</v>
      </c>
      <c r="G280" s="519"/>
      <c r="H280" s="519"/>
      <c r="I280" s="389"/>
      <c r="J280" s="530" t="s">
        <v>479</v>
      </c>
      <c r="K280" s="531">
        <v>1931</v>
      </c>
      <c r="L280" s="531">
        <v>0</v>
      </c>
      <c r="M280" s="531">
        <v>0</v>
      </c>
      <c r="N280" s="531">
        <v>0</v>
      </c>
      <c r="O280" s="531">
        <v>1931</v>
      </c>
      <c r="P280" s="519"/>
      <c r="Q280" s="519"/>
    </row>
    <row r="281" spans="1:17" ht="12.75" x14ac:dyDescent="0.35">
      <c r="A281" s="389"/>
      <c r="B281" s="389"/>
      <c r="C281" s="389"/>
      <c r="D281" s="389"/>
      <c r="E281" s="389"/>
      <c r="F281" s="389"/>
      <c r="G281" s="389"/>
      <c r="H281" s="389"/>
      <c r="I281" s="389"/>
      <c r="J281" s="389"/>
      <c r="K281" s="389"/>
      <c r="L281" s="389"/>
      <c r="M281" s="389"/>
      <c r="N281" s="389"/>
      <c r="O281" s="389"/>
      <c r="P281" s="389"/>
      <c r="Q281" s="389"/>
    </row>
    <row r="282" spans="1:17" ht="12.75" x14ac:dyDescent="0.35">
      <c r="A282" s="389"/>
      <c r="B282" s="389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  <c r="P282" s="389"/>
      <c r="Q282" s="389"/>
    </row>
    <row r="283" spans="1:17" ht="14.65" customHeight="1" x14ac:dyDescent="0.45">
      <c r="A283" s="747" t="s">
        <v>495</v>
      </c>
      <c r="B283" s="747"/>
      <c r="C283" s="747"/>
      <c r="D283" s="747"/>
      <c r="E283" s="747"/>
      <c r="F283" s="747"/>
      <c r="G283" s="747"/>
      <c r="H283" s="747"/>
      <c r="I283" s="389"/>
      <c r="J283" s="747" t="s">
        <v>495</v>
      </c>
      <c r="K283" s="747"/>
      <c r="L283" s="747"/>
      <c r="M283" s="747"/>
      <c r="N283" s="747"/>
      <c r="O283" s="747"/>
      <c r="P283" s="747"/>
      <c r="Q283" s="747"/>
    </row>
    <row r="284" spans="1:17" ht="14.65" thickBot="1" x14ac:dyDescent="0.5">
      <c r="A284" s="512" t="s">
        <v>474</v>
      </c>
      <c r="B284" s="513" t="s">
        <v>475</v>
      </c>
      <c r="C284" s="513" t="s">
        <v>476</v>
      </c>
      <c r="D284" s="513" t="s">
        <v>477</v>
      </c>
      <c r="E284" s="513" t="s">
        <v>478</v>
      </c>
      <c r="F284" s="513" t="s">
        <v>479</v>
      </c>
      <c r="G284" s="513" t="s">
        <v>480</v>
      </c>
      <c r="H284" s="513" t="s">
        <v>481</v>
      </c>
      <c r="I284" s="389"/>
      <c r="J284" s="512" t="s">
        <v>474</v>
      </c>
      <c r="K284" s="513" t="s">
        <v>475</v>
      </c>
      <c r="L284" s="513" t="s">
        <v>476</v>
      </c>
      <c r="M284" s="513" t="s">
        <v>477</v>
      </c>
      <c r="N284" s="513" t="s">
        <v>478</v>
      </c>
      <c r="O284" s="513" t="s">
        <v>479</v>
      </c>
      <c r="P284" s="513" t="s">
        <v>480</v>
      </c>
      <c r="Q284" s="513" t="s">
        <v>481</v>
      </c>
    </row>
    <row r="285" spans="1:17" ht="14.65" thickTop="1" x14ac:dyDescent="0.45">
      <c r="A285" s="527" t="s">
        <v>523</v>
      </c>
      <c r="B285" s="528">
        <v>0</v>
      </c>
      <c r="C285" s="528">
        <v>0</v>
      </c>
      <c r="D285" s="528">
        <v>0</v>
      </c>
      <c r="E285" s="528">
        <v>0</v>
      </c>
      <c r="F285" s="528">
        <v>0</v>
      </c>
      <c r="G285" s="518" t="s">
        <v>599</v>
      </c>
      <c r="H285" s="518" t="s">
        <v>600</v>
      </c>
      <c r="I285" s="389"/>
      <c r="J285" s="527" t="s">
        <v>523</v>
      </c>
      <c r="K285" s="528">
        <v>0</v>
      </c>
      <c r="L285" s="528">
        <v>0</v>
      </c>
      <c r="M285" s="528">
        <v>0</v>
      </c>
      <c r="N285" s="528">
        <v>0</v>
      </c>
      <c r="O285" s="528">
        <v>0</v>
      </c>
      <c r="P285" s="518" t="s">
        <v>599</v>
      </c>
      <c r="Q285" s="518" t="s">
        <v>600</v>
      </c>
    </row>
    <row r="286" spans="1:17" ht="14.25" x14ac:dyDescent="0.45">
      <c r="A286" s="527" t="s">
        <v>524</v>
      </c>
      <c r="B286" s="528">
        <v>0</v>
      </c>
      <c r="C286" s="528">
        <v>0</v>
      </c>
      <c r="D286" s="528">
        <v>0</v>
      </c>
      <c r="E286" s="528">
        <v>0</v>
      </c>
      <c r="F286" s="528">
        <v>0</v>
      </c>
      <c r="G286" s="518" t="s">
        <v>599</v>
      </c>
      <c r="H286" s="518" t="s">
        <v>601</v>
      </c>
      <c r="I286" s="389"/>
      <c r="J286" s="527" t="s">
        <v>524</v>
      </c>
      <c r="K286" s="528">
        <v>0</v>
      </c>
      <c r="L286" s="528">
        <v>0</v>
      </c>
      <c r="M286" s="528">
        <v>0</v>
      </c>
      <c r="N286" s="528">
        <v>0</v>
      </c>
      <c r="O286" s="528">
        <v>0</v>
      </c>
      <c r="P286" s="518" t="s">
        <v>599</v>
      </c>
      <c r="Q286" s="518" t="s">
        <v>601</v>
      </c>
    </row>
    <row r="287" spans="1:17" ht="14.25" x14ac:dyDescent="0.45">
      <c r="A287" s="527" t="s">
        <v>525</v>
      </c>
      <c r="B287" s="528">
        <v>0</v>
      </c>
      <c r="C287" s="528">
        <v>0</v>
      </c>
      <c r="D287" s="528">
        <v>0</v>
      </c>
      <c r="E287" s="528">
        <v>0</v>
      </c>
      <c r="F287" s="528">
        <v>0</v>
      </c>
      <c r="G287" s="518" t="s">
        <v>599</v>
      </c>
      <c r="H287" s="518" t="s">
        <v>602</v>
      </c>
      <c r="I287" s="389"/>
      <c r="J287" s="527" t="s">
        <v>525</v>
      </c>
      <c r="K287" s="528">
        <v>0</v>
      </c>
      <c r="L287" s="528">
        <v>0</v>
      </c>
      <c r="M287" s="528">
        <v>0</v>
      </c>
      <c r="N287" s="528">
        <v>0</v>
      </c>
      <c r="O287" s="528">
        <v>0</v>
      </c>
      <c r="P287" s="518" t="s">
        <v>599</v>
      </c>
      <c r="Q287" s="518" t="s">
        <v>602</v>
      </c>
    </row>
    <row r="288" spans="1:17" ht="14.25" x14ac:dyDescent="0.45">
      <c r="A288" s="527" t="s">
        <v>526</v>
      </c>
      <c r="B288" s="528">
        <v>0</v>
      </c>
      <c r="C288" s="528">
        <v>0</v>
      </c>
      <c r="D288" s="528">
        <v>0</v>
      </c>
      <c r="E288" s="528">
        <v>0</v>
      </c>
      <c r="F288" s="528">
        <v>0</v>
      </c>
      <c r="G288" s="518" t="s">
        <v>599</v>
      </c>
      <c r="H288" s="518" t="s">
        <v>603</v>
      </c>
      <c r="I288" s="389"/>
      <c r="J288" s="527" t="s">
        <v>526</v>
      </c>
      <c r="K288" s="528">
        <v>0</v>
      </c>
      <c r="L288" s="528">
        <v>0</v>
      </c>
      <c r="M288" s="528">
        <v>0</v>
      </c>
      <c r="N288" s="528">
        <v>0</v>
      </c>
      <c r="O288" s="528">
        <v>0</v>
      </c>
      <c r="P288" s="518" t="s">
        <v>599</v>
      </c>
      <c r="Q288" s="518" t="s">
        <v>603</v>
      </c>
    </row>
    <row r="289" spans="1:17" ht="14.25" x14ac:dyDescent="0.45">
      <c r="A289" s="527" t="s">
        <v>527</v>
      </c>
      <c r="B289" s="528">
        <v>0</v>
      </c>
      <c r="C289" s="528">
        <v>0</v>
      </c>
      <c r="D289" s="528">
        <v>0</v>
      </c>
      <c r="E289" s="528">
        <v>0</v>
      </c>
      <c r="F289" s="528">
        <v>0</v>
      </c>
      <c r="G289" s="518" t="s">
        <v>599</v>
      </c>
      <c r="H289" s="518" t="s">
        <v>604</v>
      </c>
      <c r="I289" s="389"/>
      <c r="J289" s="527" t="s">
        <v>527</v>
      </c>
      <c r="K289" s="528">
        <v>0</v>
      </c>
      <c r="L289" s="528">
        <v>0</v>
      </c>
      <c r="M289" s="528">
        <v>0</v>
      </c>
      <c r="N289" s="528">
        <v>0</v>
      </c>
      <c r="O289" s="528">
        <v>0</v>
      </c>
      <c r="P289" s="518" t="s">
        <v>599</v>
      </c>
      <c r="Q289" s="518" t="s">
        <v>604</v>
      </c>
    </row>
    <row r="290" spans="1:17" ht="14.25" x14ac:dyDescent="0.45">
      <c r="A290" s="527" t="s">
        <v>528</v>
      </c>
      <c r="B290" s="528">
        <v>0</v>
      </c>
      <c r="C290" s="528">
        <v>0</v>
      </c>
      <c r="D290" s="528">
        <v>0</v>
      </c>
      <c r="E290" s="528">
        <v>0</v>
      </c>
      <c r="F290" s="528">
        <v>0</v>
      </c>
      <c r="G290" s="518" t="s">
        <v>599</v>
      </c>
      <c r="H290" s="518" t="s">
        <v>605</v>
      </c>
      <c r="I290" s="389"/>
      <c r="J290" s="527" t="s">
        <v>528</v>
      </c>
      <c r="K290" s="528">
        <v>0</v>
      </c>
      <c r="L290" s="528">
        <v>0</v>
      </c>
      <c r="M290" s="528">
        <v>0</v>
      </c>
      <c r="N290" s="528">
        <v>0</v>
      </c>
      <c r="O290" s="528">
        <v>0</v>
      </c>
      <c r="P290" s="518" t="s">
        <v>599</v>
      </c>
      <c r="Q290" s="518" t="s">
        <v>605</v>
      </c>
    </row>
    <row r="291" spans="1:17" ht="14.25" x14ac:dyDescent="0.45">
      <c r="A291" s="527" t="s">
        <v>529</v>
      </c>
      <c r="B291" s="528">
        <v>0</v>
      </c>
      <c r="C291" s="528">
        <v>0</v>
      </c>
      <c r="D291" s="528">
        <v>0</v>
      </c>
      <c r="E291" s="528">
        <v>0</v>
      </c>
      <c r="F291" s="528">
        <v>0</v>
      </c>
      <c r="G291" s="518" t="s">
        <v>599</v>
      </c>
      <c r="H291" s="518" t="s">
        <v>606</v>
      </c>
      <c r="I291" s="389"/>
      <c r="J291" s="527" t="s">
        <v>529</v>
      </c>
      <c r="K291" s="528">
        <v>0</v>
      </c>
      <c r="L291" s="528">
        <v>0</v>
      </c>
      <c r="M291" s="528">
        <v>0</v>
      </c>
      <c r="N291" s="528">
        <v>0</v>
      </c>
      <c r="O291" s="528">
        <v>0</v>
      </c>
      <c r="P291" s="518" t="s">
        <v>599</v>
      </c>
      <c r="Q291" s="518" t="s">
        <v>606</v>
      </c>
    </row>
    <row r="292" spans="1:17" ht="14.25" x14ac:dyDescent="0.45">
      <c r="A292" s="527" t="s">
        <v>530</v>
      </c>
      <c r="B292" s="528">
        <v>0</v>
      </c>
      <c r="C292" s="528">
        <v>0</v>
      </c>
      <c r="D292" s="528">
        <v>0</v>
      </c>
      <c r="E292" s="528">
        <v>0</v>
      </c>
      <c r="F292" s="528">
        <v>0</v>
      </c>
      <c r="G292" s="518" t="s">
        <v>599</v>
      </c>
      <c r="H292" s="518" t="s">
        <v>607</v>
      </c>
      <c r="I292" s="389"/>
      <c r="J292" s="527" t="s">
        <v>530</v>
      </c>
      <c r="K292" s="528">
        <v>0</v>
      </c>
      <c r="L292" s="528">
        <v>0</v>
      </c>
      <c r="M292" s="528">
        <v>0</v>
      </c>
      <c r="N292" s="528">
        <v>0</v>
      </c>
      <c r="O292" s="528">
        <v>0</v>
      </c>
      <c r="P292" s="518" t="s">
        <v>599</v>
      </c>
      <c r="Q292" s="518" t="s">
        <v>607</v>
      </c>
    </row>
    <row r="293" spans="1:17" ht="14.25" x14ac:dyDescent="0.45">
      <c r="A293" s="527" t="s">
        <v>531</v>
      </c>
      <c r="B293" s="528">
        <v>0</v>
      </c>
      <c r="C293" s="528">
        <v>0</v>
      </c>
      <c r="D293" s="528">
        <v>0</v>
      </c>
      <c r="E293" s="528">
        <v>0</v>
      </c>
      <c r="F293" s="528">
        <v>0</v>
      </c>
      <c r="G293" s="518" t="s">
        <v>599</v>
      </c>
      <c r="H293" s="518" t="s">
        <v>608</v>
      </c>
      <c r="I293" s="389"/>
      <c r="J293" s="527" t="s">
        <v>531</v>
      </c>
      <c r="K293" s="528">
        <v>0</v>
      </c>
      <c r="L293" s="528">
        <v>0</v>
      </c>
      <c r="M293" s="528">
        <v>0</v>
      </c>
      <c r="N293" s="528">
        <v>0</v>
      </c>
      <c r="O293" s="528">
        <v>0</v>
      </c>
      <c r="P293" s="518" t="s">
        <v>599</v>
      </c>
      <c r="Q293" s="518" t="s">
        <v>608</v>
      </c>
    </row>
    <row r="294" spans="1:17" ht="14.25" x14ac:dyDescent="0.45">
      <c r="A294" s="527" t="s">
        <v>532</v>
      </c>
      <c r="B294" s="528">
        <v>0</v>
      </c>
      <c r="C294" s="528">
        <v>0</v>
      </c>
      <c r="D294" s="528">
        <v>0</v>
      </c>
      <c r="E294" s="528">
        <v>0</v>
      </c>
      <c r="F294" s="528">
        <v>0</v>
      </c>
      <c r="G294" s="518" t="s">
        <v>599</v>
      </c>
      <c r="H294" s="518" t="s">
        <v>609</v>
      </c>
      <c r="I294" s="389"/>
      <c r="J294" s="527" t="s">
        <v>532</v>
      </c>
      <c r="K294" s="528">
        <v>0</v>
      </c>
      <c r="L294" s="528">
        <v>0</v>
      </c>
      <c r="M294" s="528">
        <v>0</v>
      </c>
      <c r="N294" s="528">
        <v>0</v>
      </c>
      <c r="O294" s="528">
        <v>0</v>
      </c>
      <c r="P294" s="518" t="s">
        <v>599</v>
      </c>
      <c r="Q294" s="518" t="s">
        <v>609</v>
      </c>
    </row>
    <row r="295" spans="1:17" ht="14.25" x14ac:dyDescent="0.45">
      <c r="A295" s="527" t="s">
        <v>533</v>
      </c>
      <c r="B295" s="528">
        <v>0</v>
      </c>
      <c r="C295" s="528">
        <v>0</v>
      </c>
      <c r="D295" s="528">
        <v>0</v>
      </c>
      <c r="E295" s="528">
        <v>0</v>
      </c>
      <c r="F295" s="528">
        <v>0</v>
      </c>
      <c r="G295" s="518" t="s">
        <v>599</v>
      </c>
      <c r="H295" s="518" t="s">
        <v>610</v>
      </c>
      <c r="I295" s="389"/>
      <c r="J295" s="527" t="s">
        <v>533</v>
      </c>
      <c r="K295" s="528">
        <v>0</v>
      </c>
      <c r="L295" s="528">
        <v>0</v>
      </c>
      <c r="M295" s="528">
        <v>0</v>
      </c>
      <c r="N295" s="528">
        <v>0</v>
      </c>
      <c r="O295" s="528">
        <v>0</v>
      </c>
      <c r="P295" s="518" t="s">
        <v>599</v>
      </c>
      <c r="Q295" s="518" t="s">
        <v>610</v>
      </c>
    </row>
    <row r="296" spans="1:17" ht="14.25" x14ac:dyDescent="0.45">
      <c r="A296" s="527" t="s">
        <v>534</v>
      </c>
      <c r="B296" s="528">
        <v>0</v>
      </c>
      <c r="C296" s="528">
        <v>0</v>
      </c>
      <c r="D296" s="528">
        <v>0</v>
      </c>
      <c r="E296" s="528">
        <v>0</v>
      </c>
      <c r="F296" s="528">
        <v>0</v>
      </c>
      <c r="G296" s="518" t="s">
        <v>599</v>
      </c>
      <c r="H296" s="518" t="s">
        <v>611</v>
      </c>
      <c r="I296" s="389"/>
      <c r="J296" s="527" t="s">
        <v>534</v>
      </c>
      <c r="K296" s="528">
        <v>0</v>
      </c>
      <c r="L296" s="528">
        <v>0</v>
      </c>
      <c r="M296" s="528">
        <v>0</v>
      </c>
      <c r="N296" s="528">
        <v>0</v>
      </c>
      <c r="O296" s="528">
        <v>0</v>
      </c>
      <c r="P296" s="518" t="s">
        <v>599</v>
      </c>
      <c r="Q296" s="518" t="s">
        <v>611</v>
      </c>
    </row>
    <row r="297" spans="1:17" ht="14.25" x14ac:dyDescent="0.45">
      <c r="A297" s="527" t="s">
        <v>535</v>
      </c>
      <c r="B297" s="528">
        <v>0</v>
      </c>
      <c r="C297" s="528">
        <v>0</v>
      </c>
      <c r="D297" s="528">
        <v>0</v>
      </c>
      <c r="E297" s="528">
        <v>0</v>
      </c>
      <c r="F297" s="528">
        <v>0</v>
      </c>
      <c r="G297" s="518" t="s">
        <v>599</v>
      </c>
      <c r="H297" s="518" t="s">
        <v>612</v>
      </c>
      <c r="I297" s="389"/>
      <c r="J297" s="527" t="s">
        <v>535</v>
      </c>
      <c r="K297" s="528">
        <v>0</v>
      </c>
      <c r="L297" s="528">
        <v>0</v>
      </c>
      <c r="M297" s="528">
        <v>0</v>
      </c>
      <c r="N297" s="528">
        <v>0</v>
      </c>
      <c r="O297" s="528">
        <v>0</v>
      </c>
      <c r="P297" s="518" t="s">
        <v>599</v>
      </c>
      <c r="Q297" s="518" t="s">
        <v>612</v>
      </c>
    </row>
    <row r="298" spans="1:17" ht="14.25" x14ac:dyDescent="0.45">
      <c r="A298" s="527" t="s">
        <v>536</v>
      </c>
      <c r="B298" s="528">
        <v>0</v>
      </c>
      <c r="C298" s="528">
        <v>0</v>
      </c>
      <c r="D298" s="528">
        <v>0</v>
      </c>
      <c r="E298" s="528">
        <v>0</v>
      </c>
      <c r="F298" s="528">
        <v>0</v>
      </c>
      <c r="G298" s="518" t="s">
        <v>599</v>
      </c>
      <c r="H298" s="518" t="s">
        <v>613</v>
      </c>
      <c r="I298" s="389"/>
      <c r="J298" s="527" t="s">
        <v>536</v>
      </c>
      <c r="K298" s="528">
        <v>0</v>
      </c>
      <c r="L298" s="528">
        <v>0</v>
      </c>
      <c r="M298" s="528">
        <v>0</v>
      </c>
      <c r="N298" s="528">
        <v>0</v>
      </c>
      <c r="O298" s="528">
        <v>0</v>
      </c>
      <c r="P298" s="518" t="s">
        <v>599</v>
      </c>
      <c r="Q298" s="518" t="s">
        <v>613</v>
      </c>
    </row>
    <row r="299" spans="1:17" ht="14.25" x14ac:dyDescent="0.45">
      <c r="A299" s="527" t="s">
        <v>537</v>
      </c>
      <c r="B299" s="528">
        <v>0</v>
      </c>
      <c r="C299" s="528">
        <v>0</v>
      </c>
      <c r="D299" s="528">
        <v>0</v>
      </c>
      <c r="E299" s="528">
        <v>0</v>
      </c>
      <c r="F299" s="528">
        <v>0</v>
      </c>
      <c r="G299" s="518" t="s">
        <v>599</v>
      </c>
      <c r="H299" s="518" t="s">
        <v>614</v>
      </c>
      <c r="I299" s="389"/>
      <c r="J299" s="527" t="s">
        <v>537</v>
      </c>
      <c r="K299" s="528">
        <v>0</v>
      </c>
      <c r="L299" s="528">
        <v>0</v>
      </c>
      <c r="M299" s="528">
        <v>0</v>
      </c>
      <c r="N299" s="528">
        <v>0</v>
      </c>
      <c r="O299" s="528">
        <v>0</v>
      </c>
      <c r="P299" s="518" t="s">
        <v>599</v>
      </c>
      <c r="Q299" s="518" t="s">
        <v>614</v>
      </c>
    </row>
    <row r="300" spans="1:17" ht="14.25" x14ac:dyDescent="0.45">
      <c r="A300" s="527" t="s">
        <v>538</v>
      </c>
      <c r="B300" s="528">
        <v>0</v>
      </c>
      <c r="C300" s="528">
        <v>0</v>
      </c>
      <c r="D300" s="528">
        <v>0</v>
      </c>
      <c r="E300" s="528">
        <v>0</v>
      </c>
      <c r="F300" s="528">
        <v>0</v>
      </c>
      <c r="G300" s="518" t="s">
        <v>599</v>
      </c>
      <c r="H300" s="518" t="s">
        <v>615</v>
      </c>
      <c r="I300" s="389"/>
      <c r="J300" s="527" t="s">
        <v>538</v>
      </c>
      <c r="K300" s="528">
        <v>0</v>
      </c>
      <c r="L300" s="528">
        <v>0</v>
      </c>
      <c r="M300" s="528">
        <v>0</v>
      </c>
      <c r="N300" s="528">
        <v>0</v>
      </c>
      <c r="O300" s="528">
        <v>0</v>
      </c>
      <c r="P300" s="518" t="s">
        <v>599</v>
      </c>
      <c r="Q300" s="518" t="s">
        <v>615</v>
      </c>
    </row>
    <row r="301" spans="1:17" ht="14.25" x14ac:dyDescent="0.45">
      <c r="A301" s="527" t="s">
        <v>539</v>
      </c>
      <c r="B301" s="528">
        <v>0</v>
      </c>
      <c r="C301" s="528">
        <v>0</v>
      </c>
      <c r="D301" s="528">
        <v>0</v>
      </c>
      <c r="E301" s="528">
        <v>0</v>
      </c>
      <c r="F301" s="528">
        <v>0</v>
      </c>
      <c r="G301" s="518" t="s">
        <v>599</v>
      </c>
      <c r="H301" s="518" t="s">
        <v>616</v>
      </c>
      <c r="I301" s="389"/>
      <c r="J301" s="527" t="s">
        <v>539</v>
      </c>
      <c r="K301" s="528">
        <v>0</v>
      </c>
      <c r="L301" s="528">
        <v>0</v>
      </c>
      <c r="M301" s="528">
        <v>0</v>
      </c>
      <c r="N301" s="528">
        <v>0</v>
      </c>
      <c r="O301" s="528">
        <v>0</v>
      </c>
      <c r="P301" s="518" t="s">
        <v>599</v>
      </c>
      <c r="Q301" s="518" t="s">
        <v>616</v>
      </c>
    </row>
    <row r="302" spans="1:17" ht="14.25" x14ac:dyDescent="0.45">
      <c r="A302" s="527" t="s">
        <v>540</v>
      </c>
      <c r="B302" s="528">
        <v>0</v>
      </c>
      <c r="C302" s="528">
        <v>0</v>
      </c>
      <c r="D302" s="528">
        <v>0</v>
      </c>
      <c r="E302" s="528">
        <v>0</v>
      </c>
      <c r="F302" s="528">
        <v>0</v>
      </c>
      <c r="G302" s="518" t="s">
        <v>599</v>
      </c>
      <c r="H302" s="518" t="s">
        <v>617</v>
      </c>
      <c r="I302" s="389"/>
      <c r="J302" s="527" t="s">
        <v>540</v>
      </c>
      <c r="K302" s="528">
        <v>0</v>
      </c>
      <c r="L302" s="528">
        <v>0</v>
      </c>
      <c r="M302" s="528">
        <v>0</v>
      </c>
      <c r="N302" s="528">
        <v>0</v>
      </c>
      <c r="O302" s="528">
        <v>0</v>
      </c>
      <c r="P302" s="518" t="s">
        <v>599</v>
      </c>
      <c r="Q302" s="518" t="s">
        <v>617</v>
      </c>
    </row>
    <row r="303" spans="1:17" ht="14.25" x14ac:dyDescent="0.45">
      <c r="A303" s="527" t="s">
        <v>541</v>
      </c>
      <c r="B303" s="528">
        <v>0</v>
      </c>
      <c r="C303" s="528">
        <v>0</v>
      </c>
      <c r="D303" s="528">
        <v>0</v>
      </c>
      <c r="E303" s="528">
        <v>0</v>
      </c>
      <c r="F303" s="528">
        <v>0</v>
      </c>
      <c r="G303" s="518" t="s">
        <v>599</v>
      </c>
      <c r="H303" s="518" t="s">
        <v>618</v>
      </c>
      <c r="I303" s="389"/>
      <c r="J303" s="527" t="s">
        <v>541</v>
      </c>
      <c r="K303" s="528">
        <v>0</v>
      </c>
      <c r="L303" s="528">
        <v>0</v>
      </c>
      <c r="M303" s="528">
        <v>0</v>
      </c>
      <c r="N303" s="528">
        <v>0</v>
      </c>
      <c r="O303" s="528">
        <v>0</v>
      </c>
      <c r="P303" s="518" t="s">
        <v>599</v>
      </c>
      <c r="Q303" s="518" t="s">
        <v>618</v>
      </c>
    </row>
    <row r="304" spans="1:17" ht="14.25" x14ac:dyDescent="0.45">
      <c r="A304" s="527" t="s">
        <v>542</v>
      </c>
      <c r="B304" s="528">
        <v>0</v>
      </c>
      <c r="C304" s="528">
        <v>0</v>
      </c>
      <c r="D304" s="528">
        <v>0</v>
      </c>
      <c r="E304" s="528">
        <v>0</v>
      </c>
      <c r="F304" s="528">
        <v>0</v>
      </c>
      <c r="G304" s="518" t="s">
        <v>599</v>
      </c>
      <c r="H304" s="518" t="s">
        <v>619</v>
      </c>
      <c r="I304" s="389"/>
      <c r="J304" s="527" t="s">
        <v>542</v>
      </c>
      <c r="K304" s="528">
        <v>0</v>
      </c>
      <c r="L304" s="528">
        <v>0</v>
      </c>
      <c r="M304" s="528">
        <v>0</v>
      </c>
      <c r="N304" s="528">
        <v>0</v>
      </c>
      <c r="O304" s="528">
        <v>0</v>
      </c>
      <c r="P304" s="518" t="s">
        <v>599</v>
      </c>
      <c r="Q304" s="518" t="s">
        <v>619</v>
      </c>
    </row>
    <row r="305" spans="1:17" ht="14.25" x14ac:dyDescent="0.45">
      <c r="A305" s="527" t="s">
        <v>543</v>
      </c>
      <c r="B305" s="528">
        <v>0</v>
      </c>
      <c r="C305" s="528">
        <v>0</v>
      </c>
      <c r="D305" s="528">
        <v>0</v>
      </c>
      <c r="E305" s="528">
        <v>0</v>
      </c>
      <c r="F305" s="528">
        <v>0</v>
      </c>
      <c r="G305" s="518" t="s">
        <v>599</v>
      </c>
      <c r="H305" s="518" t="s">
        <v>620</v>
      </c>
      <c r="I305" s="389"/>
      <c r="J305" s="527" t="s">
        <v>543</v>
      </c>
      <c r="K305" s="528">
        <v>0</v>
      </c>
      <c r="L305" s="528">
        <v>0</v>
      </c>
      <c r="M305" s="528">
        <v>0</v>
      </c>
      <c r="N305" s="528">
        <v>0</v>
      </c>
      <c r="O305" s="528">
        <v>0</v>
      </c>
      <c r="P305" s="518" t="s">
        <v>599</v>
      </c>
      <c r="Q305" s="518" t="s">
        <v>620</v>
      </c>
    </row>
    <row r="306" spans="1:17" ht="14.25" x14ac:dyDescent="0.45">
      <c r="A306" s="527" t="s">
        <v>544</v>
      </c>
      <c r="B306" s="528">
        <v>0</v>
      </c>
      <c r="C306" s="528">
        <v>0</v>
      </c>
      <c r="D306" s="528">
        <v>0</v>
      </c>
      <c r="E306" s="528">
        <v>0</v>
      </c>
      <c r="F306" s="528">
        <v>0</v>
      </c>
      <c r="G306" s="518" t="s">
        <v>599</v>
      </c>
      <c r="H306" s="518" t="s">
        <v>621</v>
      </c>
      <c r="I306" s="389"/>
      <c r="J306" s="527" t="s">
        <v>544</v>
      </c>
      <c r="K306" s="528">
        <v>0</v>
      </c>
      <c r="L306" s="528">
        <v>0</v>
      </c>
      <c r="M306" s="528">
        <v>0</v>
      </c>
      <c r="N306" s="528">
        <v>0</v>
      </c>
      <c r="O306" s="528">
        <v>0</v>
      </c>
      <c r="P306" s="518" t="s">
        <v>599</v>
      </c>
      <c r="Q306" s="518" t="s">
        <v>621</v>
      </c>
    </row>
    <row r="307" spans="1:17" ht="14.25" x14ac:dyDescent="0.45">
      <c r="A307" s="527" t="s">
        <v>545</v>
      </c>
      <c r="B307" s="528">
        <v>0</v>
      </c>
      <c r="C307" s="528">
        <v>0</v>
      </c>
      <c r="D307" s="528">
        <v>0</v>
      </c>
      <c r="E307" s="528">
        <v>0</v>
      </c>
      <c r="F307" s="528">
        <v>0</v>
      </c>
      <c r="G307" s="518" t="s">
        <v>599</v>
      </c>
      <c r="H307" s="518" t="s">
        <v>622</v>
      </c>
      <c r="I307" s="389"/>
      <c r="J307" s="527" t="s">
        <v>545</v>
      </c>
      <c r="K307" s="528">
        <v>0</v>
      </c>
      <c r="L307" s="528">
        <v>0</v>
      </c>
      <c r="M307" s="528">
        <v>0</v>
      </c>
      <c r="N307" s="528">
        <v>0</v>
      </c>
      <c r="O307" s="528">
        <v>0</v>
      </c>
      <c r="P307" s="518" t="s">
        <v>599</v>
      </c>
      <c r="Q307" s="518" t="s">
        <v>622</v>
      </c>
    </row>
    <row r="308" spans="1:17" ht="14.25" x14ac:dyDescent="0.45">
      <c r="A308" s="527" t="s">
        <v>546</v>
      </c>
      <c r="B308" s="528">
        <v>0</v>
      </c>
      <c r="C308" s="528">
        <v>0</v>
      </c>
      <c r="D308" s="528">
        <v>0</v>
      </c>
      <c r="E308" s="528">
        <v>0</v>
      </c>
      <c r="F308" s="528">
        <v>0</v>
      </c>
      <c r="G308" s="518" t="s">
        <v>599</v>
      </c>
      <c r="H308" s="518" t="s">
        <v>623</v>
      </c>
      <c r="I308" s="389"/>
      <c r="J308" s="527" t="s">
        <v>546</v>
      </c>
      <c r="K308" s="528">
        <v>0</v>
      </c>
      <c r="L308" s="528">
        <v>0</v>
      </c>
      <c r="M308" s="528">
        <v>0</v>
      </c>
      <c r="N308" s="528">
        <v>0</v>
      </c>
      <c r="O308" s="528">
        <v>0</v>
      </c>
      <c r="P308" s="518" t="s">
        <v>599</v>
      </c>
      <c r="Q308" s="518" t="s">
        <v>623</v>
      </c>
    </row>
    <row r="309" spans="1:17" ht="14.25" x14ac:dyDescent="0.45">
      <c r="A309" s="527" t="s">
        <v>547</v>
      </c>
      <c r="B309" s="528">
        <v>0</v>
      </c>
      <c r="C309" s="528">
        <v>0</v>
      </c>
      <c r="D309" s="528">
        <v>0</v>
      </c>
      <c r="E309" s="528">
        <v>0</v>
      </c>
      <c r="F309" s="528">
        <v>0</v>
      </c>
      <c r="G309" s="518" t="s">
        <v>599</v>
      </c>
      <c r="H309" s="518" t="s">
        <v>624</v>
      </c>
      <c r="I309" s="389"/>
      <c r="J309" s="527" t="s">
        <v>547</v>
      </c>
      <c r="K309" s="528">
        <v>0</v>
      </c>
      <c r="L309" s="528">
        <v>0</v>
      </c>
      <c r="M309" s="528">
        <v>0</v>
      </c>
      <c r="N309" s="528">
        <v>0</v>
      </c>
      <c r="O309" s="528">
        <v>0</v>
      </c>
      <c r="P309" s="518" t="s">
        <v>599</v>
      </c>
      <c r="Q309" s="518" t="s">
        <v>624</v>
      </c>
    </row>
    <row r="310" spans="1:17" ht="14.65" thickBot="1" x14ac:dyDescent="0.5">
      <c r="A310" s="527" t="s">
        <v>548</v>
      </c>
      <c r="B310" s="528">
        <v>0</v>
      </c>
      <c r="C310" s="528">
        <v>0</v>
      </c>
      <c r="D310" s="528">
        <v>0</v>
      </c>
      <c r="E310" s="528">
        <v>0</v>
      </c>
      <c r="F310" s="528">
        <v>0</v>
      </c>
      <c r="G310" s="518" t="s">
        <v>599</v>
      </c>
      <c r="H310" s="518" t="s">
        <v>625</v>
      </c>
      <c r="I310" s="389"/>
      <c r="J310" s="527" t="s">
        <v>548</v>
      </c>
      <c r="K310" s="528">
        <v>0</v>
      </c>
      <c r="L310" s="528">
        <v>0</v>
      </c>
      <c r="M310" s="528">
        <v>0</v>
      </c>
      <c r="N310" s="528">
        <v>0</v>
      </c>
      <c r="O310" s="528">
        <v>0</v>
      </c>
      <c r="P310" s="518" t="s">
        <v>599</v>
      </c>
      <c r="Q310" s="518" t="s">
        <v>625</v>
      </c>
    </row>
    <row r="311" spans="1:17" ht="13.5" thickTop="1" x14ac:dyDescent="0.4">
      <c r="A311" s="530" t="s">
        <v>479</v>
      </c>
      <c r="B311" s="531">
        <v>0</v>
      </c>
      <c r="C311" s="531">
        <v>0</v>
      </c>
      <c r="D311" s="531">
        <v>0</v>
      </c>
      <c r="E311" s="531">
        <v>0</v>
      </c>
      <c r="F311" s="531">
        <v>0</v>
      </c>
      <c r="G311" s="519"/>
      <c r="H311" s="519"/>
      <c r="I311" s="389"/>
      <c r="J311" s="530" t="s">
        <v>479</v>
      </c>
      <c r="K311" s="531">
        <v>0</v>
      </c>
      <c r="L311" s="531">
        <v>0</v>
      </c>
      <c r="M311" s="531">
        <v>0</v>
      </c>
      <c r="N311" s="531">
        <v>0</v>
      </c>
      <c r="O311" s="531">
        <v>0</v>
      </c>
      <c r="P311" s="519"/>
      <c r="Q311" s="519"/>
    </row>
    <row r="312" spans="1:17" ht="12.75" x14ac:dyDescent="0.35">
      <c r="A312" s="389"/>
      <c r="B312" s="389"/>
      <c r="C312" s="389"/>
      <c r="D312" s="389"/>
      <c r="E312" s="389"/>
      <c r="F312" s="389"/>
      <c r="G312" s="389"/>
      <c r="H312" s="389"/>
      <c r="I312" s="389"/>
      <c r="J312" s="389"/>
      <c r="K312" s="389"/>
      <c r="L312" s="389"/>
      <c r="M312" s="389"/>
      <c r="N312" s="389"/>
      <c r="O312" s="389"/>
      <c r="P312" s="389"/>
      <c r="Q312" s="389"/>
    </row>
    <row r="313" spans="1:17" ht="12.75" x14ac:dyDescent="0.35">
      <c r="A313" s="389"/>
      <c r="B313" s="389"/>
      <c r="C313" s="389"/>
      <c r="D313" s="389"/>
      <c r="E313" s="389"/>
      <c r="F313" s="389"/>
      <c r="G313" s="389"/>
      <c r="H313" s="389"/>
      <c r="I313" s="389"/>
      <c r="J313" s="389"/>
      <c r="K313" s="389"/>
      <c r="L313" s="389"/>
      <c r="M313" s="389"/>
      <c r="N313" s="389"/>
      <c r="O313" s="389"/>
      <c r="P313" s="389"/>
      <c r="Q313" s="389"/>
    </row>
    <row r="314" spans="1:17" ht="14.65" customHeight="1" x14ac:dyDescent="0.45">
      <c r="A314" s="747" t="s">
        <v>496</v>
      </c>
      <c r="B314" s="747"/>
      <c r="C314" s="747"/>
      <c r="D314" s="747"/>
      <c r="E314" s="747"/>
      <c r="F314" s="747"/>
      <c r="G314" s="747"/>
      <c r="H314" s="747"/>
      <c r="I314" s="389"/>
      <c r="J314" s="747" t="s">
        <v>496</v>
      </c>
      <c r="K314" s="747"/>
      <c r="L314" s="747"/>
      <c r="M314" s="747"/>
      <c r="N314" s="747"/>
      <c r="O314" s="747"/>
      <c r="P314" s="747"/>
      <c r="Q314" s="747"/>
    </row>
    <row r="315" spans="1:17" ht="14.65" thickBot="1" x14ac:dyDescent="0.5">
      <c r="A315" s="512" t="s">
        <v>474</v>
      </c>
      <c r="B315" s="513" t="s">
        <v>475</v>
      </c>
      <c r="C315" s="513" t="s">
        <v>476</v>
      </c>
      <c r="D315" s="513" t="s">
        <v>477</v>
      </c>
      <c r="E315" s="513" t="s">
        <v>478</v>
      </c>
      <c r="F315" s="513" t="s">
        <v>479</v>
      </c>
      <c r="G315" s="513" t="s">
        <v>480</v>
      </c>
      <c r="H315" s="513" t="s">
        <v>481</v>
      </c>
      <c r="I315" s="389"/>
      <c r="J315" s="512" t="s">
        <v>474</v>
      </c>
      <c r="K315" s="513" t="s">
        <v>475</v>
      </c>
      <c r="L315" s="513" t="s">
        <v>476</v>
      </c>
      <c r="M315" s="513" t="s">
        <v>477</v>
      </c>
      <c r="N315" s="513" t="s">
        <v>478</v>
      </c>
      <c r="O315" s="513" t="s">
        <v>479</v>
      </c>
      <c r="P315" s="513" t="s">
        <v>480</v>
      </c>
      <c r="Q315" s="513" t="s">
        <v>481</v>
      </c>
    </row>
    <row r="316" spans="1:17" ht="14.65" thickTop="1" x14ac:dyDescent="0.45">
      <c r="A316" s="527" t="s">
        <v>523</v>
      </c>
      <c r="B316" s="528">
        <v>23105</v>
      </c>
      <c r="C316" s="528">
        <v>0</v>
      </c>
      <c r="D316" s="528">
        <v>0</v>
      </c>
      <c r="E316" s="528">
        <v>0</v>
      </c>
      <c r="F316" s="528">
        <v>23105</v>
      </c>
      <c r="G316" s="518" t="s">
        <v>599</v>
      </c>
      <c r="H316" s="518" t="s">
        <v>600</v>
      </c>
      <c r="I316" s="389"/>
      <c r="J316" s="527" t="s">
        <v>523</v>
      </c>
      <c r="K316" s="528">
        <v>23105</v>
      </c>
      <c r="L316" s="528">
        <v>0</v>
      </c>
      <c r="M316" s="528">
        <v>0</v>
      </c>
      <c r="N316" s="528">
        <v>0</v>
      </c>
      <c r="O316" s="528">
        <v>23105</v>
      </c>
      <c r="P316" s="518" t="s">
        <v>599</v>
      </c>
      <c r="Q316" s="518" t="s">
        <v>600</v>
      </c>
    </row>
    <row r="317" spans="1:17" ht="14.25" x14ac:dyDescent="0.45">
      <c r="A317" s="527" t="s">
        <v>524</v>
      </c>
      <c r="B317" s="528">
        <v>9623</v>
      </c>
      <c r="C317" s="528">
        <v>0</v>
      </c>
      <c r="D317" s="528">
        <v>0</v>
      </c>
      <c r="E317" s="528">
        <v>0</v>
      </c>
      <c r="F317" s="528">
        <v>9623</v>
      </c>
      <c r="G317" s="518" t="s">
        <v>599</v>
      </c>
      <c r="H317" s="518" t="s">
        <v>601</v>
      </c>
      <c r="I317" s="389"/>
      <c r="J317" s="527" t="s">
        <v>524</v>
      </c>
      <c r="K317" s="528">
        <v>9623</v>
      </c>
      <c r="L317" s="528">
        <v>0</v>
      </c>
      <c r="M317" s="528">
        <v>0</v>
      </c>
      <c r="N317" s="528">
        <v>0</v>
      </c>
      <c r="O317" s="528">
        <v>9623</v>
      </c>
      <c r="P317" s="518" t="s">
        <v>599</v>
      </c>
      <c r="Q317" s="518" t="s">
        <v>601</v>
      </c>
    </row>
    <row r="318" spans="1:17" ht="14.65" hidden="1" customHeight="1" x14ac:dyDescent="0.45">
      <c r="A318" s="527" t="s">
        <v>525</v>
      </c>
      <c r="B318" s="528">
        <v>0</v>
      </c>
      <c r="C318" s="528">
        <v>0</v>
      </c>
      <c r="D318" s="528">
        <v>0</v>
      </c>
      <c r="E318" s="528">
        <v>0</v>
      </c>
      <c r="F318" s="528">
        <v>0</v>
      </c>
      <c r="G318" s="518" t="s">
        <v>599</v>
      </c>
      <c r="H318" s="518" t="s">
        <v>602</v>
      </c>
      <c r="I318" s="389"/>
      <c r="J318" s="527" t="s">
        <v>525</v>
      </c>
      <c r="K318" s="528">
        <v>0</v>
      </c>
      <c r="L318" s="528">
        <v>0</v>
      </c>
      <c r="M318" s="528">
        <v>0</v>
      </c>
      <c r="N318" s="528">
        <v>0</v>
      </c>
      <c r="O318" s="528">
        <v>0</v>
      </c>
      <c r="P318" s="518" t="s">
        <v>599</v>
      </c>
      <c r="Q318" s="518" t="s">
        <v>602</v>
      </c>
    </row>
    <row r="319" spans="1:17" ht="14.65" hidden="1" customHeight="1" x14ac:dyDescent="0.45">
      <c r="A319" s="527" t="s">
        <v>526</v>
      </c>
      <c r="B319" s="528">
        <v>0</v>
      </c>
      <c r="C319" s="528">
        <v>0</v>
      </c>
      <c r="D319" s="528">
        <v>0</v>
      </c>
      <c r="E319" s="528">
        <v>0</v>
      </c>
      <c r="F319" s="528">
        <v>0</v>
      </c>
      <c r="G319" s="518" t="s">
        <v>599</v>
      </c>
      <c r="H319" s="518" t="s">
        <v>603</v>
      </c>
      <c r="I319" s="389"/>
      <c r="J319" s="527" t="s">
        <v>526</v>
      </c>
      <c r="K319" s="528">
        <v>0</v>
      </c>
      <c r="L319" s="528">
        <v>0</v>
      </c>
      <c r="M319" s="528">
        <v>0</v>
      </c>
      <c r="N319" s="528">
        <v>0</v>
      </c>
      <c r="O319" s="528">
        <v>0</v>
      </c>
      <c r="P319" s="518" t="s">
        <v>599</v>
      </c>
      <c r="Q319" s="518" t="s">
        <v>603</v>
      </c>
    </row>
    <row r="320" spans="1:17" ht="14.65" hidden="1" customHeight="1" x14ac:dyDescent="0.45">
      <c r="A320" s="527" t="s">
        <v>527</v>
      </c>
      <c r="B320" s="528">
        <v>0</v>
      </c>
      <c r="C320" s="528">
        <v>0</v>
      </c>
      <c r="D320" s="528">
        <v>0</v>
      </c>
      <c r="E320" s="528">
        <v>0</v>
      </c>
      <c r="F320" s="528">
        <v>0</v>
      </c>
      <c r="G320" s="518" t="s">
        <v>599</v>
      </c>
      <c r="H320" s="518" t="s">
        <v>604</v>
      </c>
      <c r="I320" s="389"/>
      <c r="J320" s="527" t="s">
        <v>527</v>
      </c>
      <c r="K320" s="528">
        <v>0</v>
      </c>
      <c r="L320" s="528">
        <v>0</v>
      </c>
      <c r="M320" s="528">
        <v>0</v>
      </c>
      <c r="N320" s="528">
        <v>0</v>
      </c>
      <c r="O320" s="528">
        <v>0</v>
      </c>
      <c r="P320" s="518" t="s">
        <v>599</v>
      </c>
      <c r="Q320" s="518" t="s">
        <v>604</v>
      </c>
    </row>
    <row r="321" spans="1:17" ht="14.65" hidden="1" customHeight="1" x14ac:dyDescent="0.45">
      <c r="A321" s="527" t="s">
        <v>528</v>
      </c>
      <c r="B321" s="528">
        <v>0</v>
      </c>
      <c r="C321" s="528">
        <v>0</v>
      </c>
      <c r="D321" s="528">
        <v>0</v>
      </c>
      <c r="E321" s="528">
        <v>0</v>
      </c>
      <c r="F321" s="528">
        <v>0</v>
      </c>
      <c r="G321" s="518" t="s">
        <v>599</v>
      </c>
      <c r="H321" s="518" t="s">
        <v>605</v>
      </c>
      <c r="I321" s="389"/>
      <c r="J321" s="527" t="s">
        <v>528</v>
      </c>
      <c r="K321" s="528">
        <v>0</v>
      </c>
      <c r="L321" s="528">
        <v>0</v>
      </c>
      <c r="M321" s="528">
        <v>0</v>
      </c>
      <c r="N321" s="528">
        <v>0</v>
      </c>
      <c r="O321" s="528">
        <v>0</v>
      </c>
      <c r="P321" s="518" t="s">
        <v>599</v>
      </c>
      <c r="Q321" s="518" t="s">
        <v>605</v>
      </c>
    </row>
    <row r="322" spans="1:17" ht="14.65" hidden="1" customHeight="1" x14ac:dyDescent="0.45">
      <c r="A322" s="527" t="s">
        <v>529</v>
      </c>
      <c r="B322" s="528">
        <v>0</v>
      </c>
      <c r="C322" s="528">
        <v>0</v>
      </c>
      <c r="D322" s="528">
        <v>0</v>
      </c>
      <c r="E322" s="528">
        <v>0</v>
      </c>
      <c r="F322" s="528">
        <v>0</v>
      </c>
      <c r="G322" s="518" t="s">
        <v>599</v>
      </c>
      <c r="H322" s="518" t="s">
        <v>606</v>
      </c>
      <c r="I322" s="389"/>
      <c r="J322" s="527" t="s">
        <v>529</v>
      </c>
      <c r="K322" s="528">
        <v>0</v>
      </c>
      <c r="L322" s="528">
        <v>0</v>
      </c>
      <c r="M322" s="528">
        <v>0</v>
      </c>
      <c r="N322" s="528">
        <v>0</v>
      </c>
      <c r="O322" s="528">
        <v>0</v>
      </c>
      <c r="P322" s="518" t="s">
        <v>599</v>
      </c>
      <c r="Q322" s="518" t="s">
        <v>606</v>
      </c>
    </row>
    <row r="323" spans="1:17" ht="14.65" hidden="1" customHeight="1" x14ac:dyDescent="0.45">
      <c r="A323" s="527" t="s">
        <v>530</v>
      </c>
      <c r="B323" s="528">
        <v>0</v>
      </c>
      <c r="C323" s="528">
        <v>0</v>
      </c>
      <c r="D323" s="528">
        <v>0</v>
      </c>
      <c r="E323" s="528">
        <v>0</v>
      </c>
      <c r="F323" s="528">
        <v>0</v>
      </c>
      <c r="G323" s="518" t="s">
        <v>599</v>
      </c>
      <c r="H323" s="518" t="s">
        <v>607</v>
      </c>
      <c r="I323" s="389"/>
      <c r="J323" s="527" t="s">
        <v>530</v>
      </c>
      <c r="K323" s="528">
        <v>0</v>
      </c>
      <c r="L323" s="528">
        <v>0</v>
      </c>
      <c r="M323" s="528">
        <v>0</v>
      </c>
      <c r="N323" s="528">
        <v>0</v>
      </c>
      <c r="O323" s="528">
        <v>0</v>
      </c>
      <c r="P323" s="518" t="s">
        <v>599</v>
      </c>
      <c r="Q323" s="518" t="s">
        <v>607</v>
      </c>
    </row>
    <row r="324" spans="1:17" ht="14.65" hidden="1" customHeight="1" x14ac:dyDescent="0.45">
      <c r="A324" s="527" t="s">
        <v>531</v>
      </c>
      <c r="B324" s="528">
        <v>0</v>
      </c>
      <c r="C324" s="528">
        <v>0</v>
      </c>
      <c r="D324" s="528">
        <v>0</v>
      </c>
      <c r="E324" s="528">
        <v>0</v>
      </c>
      <c r="F324" s="528">
        <v>0</v>
      </c>
      <c r="G324" s="518" t="s">
        <v>599</v>
      </c>
      <c r="H324" s="518" t="s">
        <v>608</v>
      </c>
      <c r="I324" s="389"/>
      <c r="J324" s="527" t="s">
        <v>531</v>
      </c>
      <c r="K324" s="528">
        <v>0</v>
      </c>
      <c r="L324" s="528">
        <v>0</v>
      </c>
      <c r="M324" s="528">
        <v>0</v>
      </c>
      <c r="N324" s="528">
        <v>0</v>
      </c>
      <c r="O324" s="528">
        <v>0</v>
      </c>
      <c r="P324" s="518" t="s">
        <v>599</v>
      </c>
      <c r="Q324" s="518" t="s">
        <v>608</v>
      </c>
    </row>
    <row r="325" spans="1:17" ht="14.25" x14ac:dyDescent="0.45">
      <c r="A325" s="527" t="s">
        <v>532</v>
      </c>
      <c r="B325" s="528">
        <v>2938</v>
      </c>
      <c r="C325" s="528">
        <v>0</v>
      </c>
      <c r="D325" s="528">
        <v>0</v>
      </c>
      <c r="E325" s="528">
        <v>0</v>
      </c>
      <c r="F325" s="528">
        <v>2938</v>
      </c>
      <c r="G325" s="518" t="s">
        <v>599</v>
      </c>
      <c r="H325" s="518" t="s">
        <v>609</v>
      </c>
      <c r="I325" s="389"/>
      <c r="J325" s="527" t="s">
        <v>532</v>
      </c>
      <c r="K325" s="528">
        <v>2938</v>
      </c>
      <c r="L325" s="528">
        <v>0</v>
      </c>
      <c r="M325" s="528">
        <v>0</v>
      </c>
      <c r="N325" s="528">
        <v>0</v>
      </c>
      <c r="O325" s="528">
        <v>2938</v>
      </c>
      <c r="P325" s="518" t="s">
        <v>599</v>
      </c>
      <c r="Q325" s="518" t="s">
        <v>609</v>
      </c>
    </row>
    <row r="326" spans="1:17" ht="14.65" hidden="1" customHeight="1" x14ac:dyDescent="0.45">
      <c r="A326" s="527" t="s">
        <v>533</v>
      </c>
      <c r="B326" s="528">
        <v>0</v>
      </c>
      <c r="C326" s="528">
        <v>0</v>
      </c>
      <c r="D326" s="528">
        <v>0</v>
      </c>
      <c r="E326" s="528">
        <v>0</v>
      </c>
      <c r="F326" s="528">
        <v>0</v>
      </c>
      <c r="G326" s="518" t="s">
        <v>599</v>
      </c>
      <c r="H326" s="518" t="s">
        <v>610</v>
      </c>
      <c r="I326" s="389"/>
      <c r="J326" s="527" t="s">
        <v>533</v>
      </c>
      <c r="K326" s="528">
        <v>0</v>
      </c>
      <c r="L326" s="528">
        <v>0</v>
      </c>
      <c r="M326" s="528">
        <v>0</v>
      </c>
      <c r="N326" s="528">
        <v>0</v>
      </c>
      <c r="O326" s="528">
        <v>0</v>
      </c>
      <c r="P326" s="518" t="s">
        <v>599</v>
      </c>
      <c r="Q326" s="518" t="s">
        <v>610</v>
      </c>
    </row>
    <row r="327" spans="1:17" ht="14.25" x14ac:dyDescent="0.45">
      <c r="A327" s="527" t="s">
        <v>534</v>
      </c>
      <c r="B327" s="528">
        <v>5225</v>
      </c>
      <c r="C327" s="528">
        <v>0</v>
      </c>
      <c r="D327" s="528">
        <v>0</v>
      </c>
      <c r="E327" s="528">
        <v>0</v>
      </c>
      <c r="F327" s="528">
        <v>5225</v>
      </c>
      <c r="G327" s="518" t="s">
        <v>599</v>
      </c>
      <c r="H327" s="518" t="s">
        <v>611</v>
      </c>
      <c r="I327" s="389"/>
      <c r="J327" s="527" t="s">
        <v>534</v>
      </c>
      <c r="K327" s="528">
        <v>5225</v>
      </c>
      <c r="L327" s="528">
        <v>0</v>
      </c>
      <c r="M327" s="528">
        <v>0</v>
      </c>
      <c r="N327" s="528">
        <v>0</v>
      </c>
      <c r="O327" s="528">
        <v>5225</v>
      </c>
      <c r="P327" s="518" t="s">
        <v>599</v>
      </c>
      <c r="Q327" s="518" t="s">
        <v>611</v>
      </c>
    </row>
    <row r="328" spans="1:17" ht="14.65" hidden="1" customHeight="1" x14ac:dyDescent="0.45">
      <c r="A328" s="527" t="s">
        <v>535</v>
      </c>
      <c r="B328" s="528">
        <v>0</v>
      </c>
      <c r="C328" s="528">
        <v>0</v>
      </c>
      <c r="D328" s="528">
        <v>0</v>
      </c>
      <c r="E328" s="528">
        <v>0</v>
      </c>
      <c r="F328" s="528">
        <v>0</v>
      </c>
      <c r="G328" s="518" t="s">
        <v>599</v>
      </c>
      <c r="H328" s="518" t="s">
        <v>612</v>
      </c>
      <c r="I328" s="389"/>
      <c r="J328" s="527" t="s">
        <v>535</v>
      </c>
      <c r="K328" s="528">
        <v>0</v>
      </c>
      <c r="L328" s="528">
        <v>0</v>
      </c>
      <c r="M328" s="528">
        <v>0</v>
      </c>
      <c r="N328" s="528">
        <v>0</v>
      </c>
      <c r="O328" s="528">
        <v>0</v>
      </c>
      <c r="P328" s="518" t="s">
        <v>599</v>
      </c>
      <c r="Q328" s="518" t="s">
        <v>612</v>
      </c>
    </row>
    <row r="329" spans="1:17" ht="14.65" hidden="1" customHeight="1" x14ac:dyDescent="0.45">
      <c r="A329" s="527" t="s">
        <v>536</v>
      </c>
      <c r="B329" s="528">
        <v>0</v>
      </c>
      <c r="C329" s="528">
        <v>0</v>
      </c>
      <c r="D329" s="528">
        <v>0</v>
      </c>
      <c r="E329" s="528">
        <v>0</v>
      </c>
      <c r="F329" s="528">
        <v>0</v>
      </c>
      <c r="G329" s="518" t="s">
        <v>599</v>
      </c>
      <c r="H329" s="518" t="s">
        <v>613</v>
      </c>
      <c r="I329" s="389"/>
      <c r="J329" s="527" t="s">
        <v>536</v>
      </c>
      <c r="K329" s="528">
        <v>0</v>
      </c>
      <c r="L329" s="528">
        <v>0</v>
      </c>
      <c r="M329" s="528">
        <v>0</v>
      </c>
      <c r="N329" s="528">
        <v>0</v>
      </c>
      <c r="O329" s="528">
        <v>0</v>
      </c>
      <c r="P329" s="518" t="s">
        <v>599</v>
      </c>
      <c r="Q329" s="518" t="s">
        <v>613</v>
      </c>
    </row>
    <row r="330" spans="1:17" ht="14.65" hidden="1" customHeight="1" x14ac:dyDescent="0.45">
      <c r="A330" s="527" t="s">
        <v>537</v>
      </c>
      <c r="B330" s="528">
        <v>0</v>
      </c>
      <c r="C330" s="528">
        <v>0</v>
      </c>
      <c r="D330" s="528">
        <v>0</v>
      </c>
      <c r="E330" s="528">
        <v>0</v>
      </c>
      <c r="F330" s="528">
        <v>0</v>
      </c>
      <c r="G330" s="518" t="s">
        <v>599</v>
      </c>
      <c r="H330" s="518" t="s">
        <v>614</v>
      </c>
      <c r="I330" s="389"/>
      <c r="J330" s="527" t="s">
        <v>537</v>
      </c>
      <c r="K330" s="528">
        <v>0</v>
      </c>
      <c r="L330" s="528">
        <v>0</v>
      </c>
      <c r="M330" s="528">
        <v>0</v>
      </c>
      <c r="N330" s="528">
        <v>0</v>
      </c>
      <c r="O330" s="528">
        <v>0</v>
      </c>
      <c r="P330" s="518" t="s">
        <v>599</v>
      </c>
      <c r="Q330" s="518" t="s">
        <v>614</v>
      </c>
    </row>
    <row r="331" spans="1:17" ht="14.65" hidden="1" customHeight="1" x14ac:dyDescent="0.45">
      <c r="A331" s="527" t="s">
        <v>538</v>
      </c>
      <c r="B331" s="528">
        <v>0</v>
      </c>
      <c r="C331" s="528">
        <v>0</v>
      </c>
      <c r="D331" s="528">
        <v>0</v>
      </c>
      <c r="E331" s="528">
        <v>0</v>
      </c>
      <c r="F331" s="528">
        <v>0</v>
      </c>
      <c r="G331" s="518" t="s">
        <v>599</v>
      </c>
      <c r="H331" s="518" t="s">
        <v>615</v>
      </c>
      <c r="I331" s="389"/>
      <c r="J331" s="527" t="s">
        <v>538</v>
      </c>
      <c r="K331" s="528">
        <v>0</v>
      </c>
      <c r="L331" s="528">
        <v>0</v>
      </c>
      <c r="M331" s="528">
        <v>0</v>
      </c>
      <c r="N331" s="528">
        <v>0</v>
      </c>
      <c r="O331" s="528">
        <v>0</v>
      </c>
      <c r="P331" s="518" t="s">
        <v>599</v>
      </c>
      <c r="Q331" s="518" t="s">
        <v>615</v>
      </c>
    </row>
    <row r="332" spans="1:17" ht="14.65" hidden="1" customHeight="1" x14ac:dyDescent="0.45">
      <c r="A332" s="527" t="s">
        <v>539</v>
      </c>
      <c r="B332" s="528">
        <v>0</v>
      </c>
      <c r="C332" s="528">
        <v>0</v>
      </c>
      <c r="D332" s="528">
        <v>0</v>
      </c>
      <c r="E332" s="528">
        <v>0</v>
      </c>
      <c r="F332" s="528">
        <v>0</v>
      </c>
      <c r="G332" s="518" t="s">
        <v>599</v>
      </c>
      <c r="H332" s="518" t="s">
        <v>616</v>
      </c>
      <c r="I332" s="389"/>
      <c r="J332" s="527" t="s">
        <v>539</v>
      </c>
      <c r="K332" s="528">
        <v>0</v>
      </c>
      <c r="L332" s="528">
        <v>0</v>
      </c>
      <c r="M332" s="528">
        <v>0</v>
      </c>
      <c r="N332" s="528">
        <v>0</v>
      </c>
      <c r="O332" s="528">
        <v>0</v>
      </c>
      <c r="P332" s="518" t="s">
        <v>599</v>
      </c>
      <c r="Q332" s="518" t="s">
        <v>616</v>
      </c>
    </row>
    <row r="333" spans="1:17" ht="14.65" hidden="1" customHeight="1" x14ac:dyDescent="0.45">
      <c r="A333" s="527" t="s">
        <v>540</v>
      </c>
      <c r="B333" s="528">
        <v>0</v>
      </c>
      <c r="C333" s="528">
        <v>0</v>
      </c>
      <c r="D333" s="528">
        <v>0</v>
      </c>
      <c r="E333" s="528">
        <v>0</v>
      </c>
      <c r="F333" s="528">
        <v>0</v>
      </c>
      <c r="G333" s="518" t="s">
        <v>599</v>
      </c>
      <c r="H333" s="518" t="s">
        <v>617</v>
      </c>
      <c r="I333" s="389"/>
      <c r="J333" s="527" t="s">
        <v>540</v>
      </c>
      <c r="K333" s="528">
        <v>0</v>
      </c>
      <c r="L333" s="528">
        <v>0</v>
      </c>
      <c r="M333" s="528">
        <v>0</v>
      </c>
      <c r="N333" s="528">
        <v>0</v>
      </c>
      <c r="O333" s="528">
        <v>0</v>
      </c>
      <c r="P333" s="518" t="s">
        <v>599</v>
      </c>
      <c r="Q333" s="518" t="s">
        <v>617</v>
      </c>
    </row>
    <row r="334" spans="1:17" ht="14.25" x14ac:dyDescent="0.45">
      <c r="A334" s="527" t="s">
        <v>541</v>
      </c>
      <c r="B334" s="528">
        <v>1469</v>
      </c>
      <c r="C334" s="528">
        <v>0</v>
      </c>
      <c r="D334" s="528">
        <v>0</v>
      </c>
      <c r="E334" s="528">
        <v>0</v>
      </c>
      <c r="F334" s="528">
        <v>1469</v>
      </c>
      <c r="G334" s="518" t="s">
        <v>599</v>
      </c>
      <c r="H334" s="518" t="s">
        <v>618</v>
      </c>
      <c r="I334" s="389"/>
      <c r="J334" s="527" t="s">
        <v>541</v>
      </c>
      <c r="K334" s="528">
        <v>1469</v>
      </c>
      <c r="L334" s="528">
        <v>0</v>
      </c>
      <c r="M334" s="528">
        <v>0</v>
      </c>
      <c r="N334" s="528">
        <v>0</v>
      </c>
      <c r="O334" s="528">
        <v>1469</v>
      </c>
      <c r="P334" s="518" t="s">
        <v>599</v>
      </c>
      <c r="Q334" s="518" t="s">
        <v>618</v>
      </c>
    </row>
    <row r="335" spans="1:17" ht="14.25" x14ac:dyDescent="0.45">
      <c r="A335" s="527" t="s">
        <v>542</v>
      </c>
      <c r="B335" s="528">
        <v>1469</v>
      </c>
      <c r="C335" s="528">
        <v>0</v>
      </c>
      <c r="D335" s="528">
        <v>0</v>
      </c>
      <c r="E335" s="528">
        <v>0</v>
      </c>
      <c r="F335" s="528">
        <v>1469</v>
      </c>
      <c r="G335" s="518" t="s">
        <v>599</v>
      </c>
      <c r="H335" s="518" t="s">
        <v>619</v>
      </c>
      <c r="I335" s="389"/>
      <c r="J335" s="527" t="s">
        <v>542</v>
      </c>
      <c r="K335" s="528">
        <v>1469</v>
      </c>
      <c r="L335" s="528">
        <v>0</v>
      </c>
      <c r="M335" s="528">
        <v>0</v>
      </c>
      <c r="N335" s="528">
        <v>0</v>
      </c>
      <c r="O335" s="528">
        <v>1469</v>
      </c>
      <c r="P335" s="518" t="s">
        <v>599</v>
      </c>
      <c r="Q335" s="518" t="s">
        <v>619</v>
      </c>
    </row>
    <row r="336" spans="1:17" ht="14.65" hidden="1" customHeight="1" x14ac:dyDescent="0.45">
      <c r="A336" s="527" t="s">
        <v>543</v>
      </c>
      <c r="B336" s="528">
        <v>0</v>
      </c>
      <c r="C336" s="528">
        <v>0</v>
      </c>
      <c r="D336" s="528">
        <v>0</v>
      </c>
      <c r="E336" s="528">
        <v>0</v>
      </c>
      <c r="F336" s="528">
        <v>0</v>
      </c>
      <c r="G336" s="518" t="s">
        <v>599</v>
      </c>
      <c r="H336" s="518" t="s">
        <v>620</v>
      </c>
      <c r="I336" s="389"/>
      <c r="J336" s="527" t="s">
        <v>543</v>
      </c>
      <c r="K336" s="528">
        <v>0</v>
      </c>
      <c r="L336" s="528">
        <v>0</v>
      </c>
      <c r="M336" s="528">
        <v>0</v>
      </c>
      <c r="N336" s="528">
        <v>0</v>
      </c>
      <c r="O336" s="528">
        <v>0</v>
      </c>
      <c r="P336" s="518" t="s">
        <v>599</v>
      </c>
      <c r="Q336" s="518" t="s">
        <v>620</v>
      </c>
    </row>
    <row r="337" spans="1:17" ht="14.25" x14ac:dyDescent="0.45">
      <c r="A337" s="527" t="s">
        <v>544</v>
      </c>
      <c r="B337" s="528">
        <v>0</v>
      </c>
      <c r="C337" s="528">
        <v>0</v>
      </c>
      <c r="D337" s="528">
        <v>0</v>
      </c>
      <c r="E337" s="528">
        <v>0</v>
      </c>
      <c r="F337" s="528">
        <v>0</v>
      </c>
      <c r="G337" s="518" t="s">
        <v>599</v>
      </c>
      <c r="H337" s="518" t="s">
        <v>621</v>
      </c>
      <c r="I337" s="389"/>
      <c r="J337" s="527" t="s">
        <v>544</v>
      </c>
      <c r="K337" s="528">
        <v>0</v>
      </c>
      <c r="L337" s="528">
        <v>0</v>
      </c>
      <c r="M337" s="528">
        <v>0</v>
      </c>
      <c r="N337" s="528">
        <v>0</v>
      </c>
      <c r="O337" s="528">
        <v>0</v>
      </c>
      <c r="P337" s="518" t="s">
        <v>599</v>
      </c>
      <c r="Q337" s="518" t="s">
        <v>621</v>
      </c>
    </row>
    <row r="338" spans="1:17" ht="14.65" hidden="1" customHeight="1" x14ac:dyDescent="0.45">
      <c r="A338" s="527" t="s">
        <v>545</v>
      </c>
      <c r="B338" s="528">
        <v>0</v>
      </c>
      <c r="C338" s="528">
        <v>0</v>
      </c>
      <c r="D338" s="528">
        <v>0</v>
      </c>
      <c r="E338" s="528">
        <v>0</v>
      </c>
      <c r="F338" s="528">
        <v>0</v>
      </c>
      <c r="G338" s="518" t="s">
        <v>599</v>
      </c>
      <c r="H338" s="518" t="s">
        <v>622</v>
      </c>
      <c r="I338" s="389"/>
      <c r="J338" s="527" t="s">
        <v>545</v>
      </c>
      <c r="K338" s="528">
        <v>0</v>
      </c>
      <c r="L338" s="528">
        <v>0</v>
      </c>
      <c r="M338" s="528">
        <v>0</v>
      </c>
      <c r="N338" s="528">
        <v>0</v>
      </c>
      <c r="O338" s="528">
        <v>0</v>
      </c>
      <c r="P338" s="518" t="s">
        <v>599</v>
      </c>
      <c r="Q338" s="518" t="s">
        <v>622</v>
      </c>
    </row>
    <row r="339" spans="1:17" ht="14.65" thickBot="1" x14ac:dyDescent="0.5">
      <c r="A339" s="527" t="s">
        <v>546</v>
      </c>
      <c r="B339" s="528">
        <v>13992</v>
      </c>
      <c r="C339" s="528">
        <v>0</v>
      </c>
      <c r="D339" s="528">
        <v>0</v>
      </c>
      <c r="E339" s="528">
        <v>0</v>
      </c>
      <c r="F339" s="528">
        <v>13992</v>
      </c>
      <c r="G339" s="518" t="s">
        <v>599</v>
      </c>
      <c r="H339" s="518" t="s">
        <v>623</v>
      </c>
      <c r="I339" s="389"/>
      <c r="J339" s="527" t="s">
        <v>546</v>
      </c>
      <c r="K339" s="528">
        <v>13992</v>
      </c>
      <c r="L339" s="528">
        <v>0</v>
      </c>
      <c r="M339" s="528">
        <v>0</v>
      </c>
      <c r="N339" s="528">
        <v>0</v>
      </c>
      <c r="O339" s="528">
        <v>13992</v>
      </c>
      <c r="P339" s="518" t="s">
        <v>599</v>
      </c>
      <c r="Q339" s="518" t="s">
        <v>623</v>
      </c>
    </row>
    <row r="340" spans="1:17" ht="15" hidden="1" customHeight="1" thickBot="1" x14ac:dyDescent="0.5">
      <c r="A340" s="527" t="s">
        <v>547</v>
      </c>
      <c r="B340" s="528">
        <v>0</v>
      </c>
      <c r="C340" s="528">
        <v>0</v>
      </c>
      <c r="D340" s="528">
        <v>0</v>
      </c>
      <c r="E340" s="528">
        <v>0</v>
      </c>
      <c r="F340" s="528">
        <v>0</v>
      </c>
      <c r="G340" s="518" t="s">
        <v>599</v>
      </c>
      <c r="H340" s="518" t="s">
        <v>624</v>
      </c>
      <c r="I340" s="389"/>
      <c r="J340" s="527" t="s">
        <v>547</v>
      </c>
      <c r="K340" s="528">
        <v>0</v>
      </c>
      <c r="L340" s="528">
        <v>0</v>
      </c>
      <c r="M340" s="528">
        <v>0</v>
      </c>
      <c r="N340" s="528">
        <v>0</v>
      </c>
      <c r="O340" s="528">
        <v>0</v>
      </c>
      <c r="P340" s="518" t="s">
        <v>599</v>
      </c>
      <c r="Q340" s="518" t="s">
        <v>624</v>
      </c>
    </row>
    <row r="341" spans="1:17" ht="15" hidden="1" customHeight="1" thickBot="1" x14ac:dyDescent="0.5">
      <c r="A341" s="527" t="s">
        <v>548</v>
      </c>
      <c r="B341" s="528">
        <v>0</v>
      </c>
      <c r="C341" s="528">
        <v>0</v>
      </c>
      <c r="D341" s="528">
        <v>0</v>
      </c>
      <c r="E341" s="528">
        <v>0</v>
      </c>
      <c r="F341" s="528">
        <v>0</v>
      </c>
      <c r="G341" s="518" t="s">
        <v>599</v>
      </c>
      <c r="H341" s="518" t="s">
        <v>625</v>
      </c>
      <c r="I341" s="389"/>
      <c r="J341" s="527" t="s">
        <v>548</v>
      </c>
      <c r="K341" s="528">
        <v>0</v>
      </c>
      <c r="L341" s="528">
        <v>0</v>
      </c>
      <c r="M341" s="528">
        <v>0</v>
      </c>
      <c r="N341" s="528">
        <v>0</v>
      </c>
      <c r="O341" s="528">
        <v>0</v>
      </c>
      <c r="P341" s="518" t="s">
        <v>599</v>
      </c>
      <c r="Q341" s="518" t="s">
        <v>625</v>
      </c>
    </row>
    <row r="342" spans="1:17" ht="13.5" thickTop="1" x14ac:dyDescent="0.4">
      <c r="A342" s="535" t="s">
        <v>479</v>
      </c>
      <c r="B342" s="534">
        <v>57821</v>
      </c>
      <c r="C342" s="534">
        <v>0</v>
      </c>
      <c r="D342" s="534">
        <v>0</v>
      </c>
      <c r="E342" s="534">
        <v>0</v>
      </c>
      <c r="F342" s="534">
        <v>57821</v>
      </c>
      <c r="G342" s="520"/>
      <c r="H342" s="520"/>
      <c r="I342" s="521"/>
      <c r="J342" s="535" t="s">
        <v>479</v>
      </c>
      <c r="K342" s="534">
        <v>57821</v>
      </c>
      <c r="L342" s="534">
        <v>0</v>
      </c>
      <c r="M342" s="534">
        <v>0</v>
      </c>
      <c r="N342" s="534">
        <v>0</v>
      </c>
      <c r="O342" s="534">
        <v>57821</v>
      </c>
      <c r="P342" s="520"/>
      <c r="Q342" s="520"/>
    </row>
    <row r="343" spans="1:17" ht="12.75" x14ac:dyDescent="0.35">
      <c r="A343" s="389"/>
      <c r="B343" s="389"/>
      <c r="C343" s="389"/>
      <c r="D343" s="389"/>
      <c r="E343" s="389"/>
      <c r="F343" s="389"/>
      <c r="G343" s="389"/>
      <c r="H343" s="389"/>
      <c r="I343" s="389"/>
      <c r="J343" s="389"/>
      <c r="K343" s="389"/>
      <c r="L343" s="389"/>
      <c r="M343" s="389"/>
      <c r="N343" s="389"/>
      <c r="O343" s="389"/>
      <c r="P343" s="389"/>
      <c r="Q343" s="389"/>
    </row>
    <row r="344" spans="1:17" ht="12.75" x14ac:dyDescent="0.35">
      <c r="A344" s="389"/>
      <c r="B344" s="389"/>
      <c r="C344" s="389"/>
      <c r="D344" s="389"/>
      <c r="E344" s="389"/>
      <c r="F344" s="389"/>
      <c r="G344" s="389"/>
      <c r="H344" s="389"/>
      <c r="I344" s="389"/>
      <c r="J344" s="389"/>
      <c r="K344" s="389"/>
      <c r="L344" s="389"/>
      <c r="M344" s="389"/>
      <c r="N344" s="389"/>
      <c r="O344" s="389"/>
      <c r="P344" s="389"/>
      <c r="Q344" s="389"/>
    </row>
    <row r="345" spans="1:17" ht="14.65" customHeight="1" x14ac:dyDescent="0.45">
      <c r="A345" s="747" t="s">
        <v>497</v>
      </c>
      <c r="B345" s="747"/>
      <c r="C345" s="747"/>
      <c r="D345" s="747"/>
      <c r="E345" s="747"/>
      <c r="F345" s="747"/>
      <c r="G345" s="747"/>
      <c r="H345" s="747"/>
      <c r="I345" s="389"/>
      <c r="J345" s="747" t="s">
        <v>497</v>
      </c>
      <c r="K345" s="747"/>
      <c r="L345" s="747"/>
      <c r="M345" s="747"/>
      <c r="N345" s="747"/>
      <c r="O345" s="747"/>
      <c r="P345" s="747"/>
      <c r="Q345" s="747"/>
    </row>
    <row r="346" spans="1:17" ht="14.65" thickBot="1" x14ac:dyDescent="0.5">
      <c r="A346" s="512" t="s">
        <v>474</v>
      </c>
      <c r="B346" s="513" t="s">
        <v>475</v>
      </c>
      <c r="C346" s="513" t="s">
        <v>476</v>
      </c>
      <c r="D346" s="513" t="s">
        <v>477</v>
      </c>
      <c r="E346" s="513" t="s">
        <v>478</v>
      </c>
      <c r="F346" s="513" t="s">
        <v>479</v>
      </c>
      <c r="G346" s="513" t="s">
        <v>480</v>
      </c>
      <c r="H346" s="513" t="s">
        <v>481</v>
      </c>
      <c r="I346" s="389"/>
      <c r="J346" s="512" t="s">
        <v>474</v>
      </c>
      <c r="K346" s="513" t="s">
        <v>475</v>
      </c>
      <c r="L346" s="513" t="s">
        <v>476</v>
      </c>
      <c r="M346" s="513" t="s">
        <v>477</v>
      </c>
      <c r="N346" s="513" t="s">
        <v>478</v>
      </c>
      <c r="O346" s="513" t="s">
        <v>479</v>
      </c>
      <c r="P346" s="513" t="s">
        <v>480</v>
      </c>
      <c r="Q346" s="513" t="s">
        <v>481</v>
      </c>
    </row>
    <row r="347" spans="1:17" ht="14.65" thickTop="1" x14ac:dyDescent="0.45">
      <c r="A347" s="527" t="s">
        <v>523</v>
      </c>
      <c r="B347" s="528">
        <v>4843</v>
      </c>
      <c r="C347" s="528">
        <v>0</v>
      </c>
      <c r="D347" s="528">
        <v>0</v>
      </c>
      <c r="E347" s="528">
        <v>0</v>
      </c>
      <c r="F347" s="528">
        <v>4843</v>
      </c>
      <c r="G347" s="518" t="s">
        <v>599</v>
      </c>
      <c r="H347" s="518" t="s">
        <v>600</v>
      </c>
      <c r="I347" s="389"/>
      <c r="J347" s="527" t="s">
        <v>523</v>
      </c>
      <c r="K347" s="528">
        <v>4843</v>
      </c>
      <c r="L347" s="528">
        <v>0</v>
      </c>
      <c r="M347" s="528">
        <v>0</v>
      </c>
      <c r="N347" s="528">
        <v>0</v>
      </c>
      <c r="O347" s="528">
        <v>4843</v>
      </c>
      <c r="P347" s="518" t="s">
        <v>599</v>
      </c>
      <c r="Q347" s="518" t="s">
        <v>600</v>
      </c>
    </row>
    <row r="348" spans="1:17" ht="14.25" x14ac:dyDescent="0.45">
      <c r="A348" s="527" t="s">
        <v>524</v>
      </c>
      <c r="B348" s="528">
        <v>1993</v>
      </c>
      <c r="C348" s="528">
        <v>0</v>
      </c>
      <c r="D348" s="528">
        <v>0</v>
      </c>
      <c r="E348" s="528">
        <v>0</v>
      </c>
      <c r="F348" s="528">
        <v>1993</v>
      </c>
      <c r="G348" s="518" t="s">
        <v>599</v>
      </c>
      <c r="H348" s="518" t="s">
        <v>601</v>
      </c>
      <c r="I348" s="389"/>
      <c r="J348" s="527" t="s">
        <v>524</v>
      </c>
      <c r="K348" s="528">
        <v>1993</v>
      </c>
      <c r="L348" s="528">
        <v>0</v>
      </c>
      <c r="M348" s="528">
        <v>0</v>
      </c>
      <c r="N348" s="528">
        <v>0</v>
      </c>
      <c r="O348" s="528">
        <v>1993</v>
      </c>
      <c r="P348" s="518" t="s">
        <v>599</v>
      </c>
      <c r="Q348" s="518" t="s">
        <v>601</v>
      </c>
    </row>
    <row r="349" spans="1:17" ht="14.65" hidden="1" customHeight="1" x14ac:dyDescent="0.45">
      <c r="A349" s="527" t="s">
        <v>525</v>
      </c>
      <c r="B349" s="528">
        <v>0</v>
      </c>
      <c r="C349" s="528">
        <v>0</v>
      </c>
      <c r="D349" s="528">
        <v>0</v>
      </c>
      <c r="E349" s="528">
        <v>0</v>
      </c>
      <c r="F349" s="528">
        <v>0</v>
      </c>
      <c r="G349" s="518" t="s">
        <v>599</v>
      </c>
      <c r="H349" s="518" t="s">
        <v>602</v>
      </c>
      <c r="I349" s="389"/>
      <c r="J349" s="527" t="s">
        <v>525</v>
      </c>
      <c r="K349" s="528">
        <v>0</v>
      </c>
      <c r="L349" s="528">
        <v>0</v>
      </c>
      <c r="M349" s="528">
        <v>0</v>
      </c>
      <c r="N349" s="528">
        <v>0</v>
      </c>
      <c r="O349" s="528">
        <v>0</v>
      </c>
      <c r="P349" s="518" t="s">
        <v>599</v>
      </c>
      <c r="Q349" s="518" t="s">
        <v>602</v>
      </c>
    </row>
    <row r="350" spans="1:17" ht="14.65" hidden="1" customHeight="1" x14ac:dyDescent="0.45">
      <c r="A350" s="527" t="s">
        <v>526</v>
      </c>
      <c r="B350" s="528">
        <v>0</v>
      </c>
      <c r="C350" s="528">
        <v>0</v>
      </c>
      <c r="D350" s="528">
        <v>0</v>
      </c>
      <c r="E350" s="528">
        <v>0</v>
      </c>
      <c r="F350" s="528">
        <v>0</v>
      </c>
      <c r="G350" s="518" t="s">
        <v>599</v>
      </c>
      <c r="H350" s="518" t="s">
        <v>603</v>
      </c>
      <c r="I350" s="389"/>
      <c r="J350" s="527" t="s">
        <v>526</v>
      </c>
      <c r="K350" s="528">
        <v>0</v>
      </c>
      <c r="L350" s="528">
        <v>0</v>
      </c>
      <c r="M350" s="528">
        <v>0</v>
      </c>
      <c r="N350" s="528">
        <v>0</v>
      </c>
      <c r="O350" s="528">
        <v>0</v>
      </c>
      <c r="P350" s="518" t="s">
        <v>599</v>
      </c>
      <c r="Q350" s="518" t="s">
        <v>603</v>
      </c>
    </row>
    <row r="351" spans="1:17" ht="14.65" hidden="1" customHeight="1" x14ac:dyDescent="0.45">
      <c r="A351" s="527" t="s">
        <v>527</v>
      </c>
      <c r="B351" s="528">
        <v>0</v>
      </c>
      <c r="C351" s="528">
        <v>0</v>
      </c>
      <c r="D351" s="528">
        <v>0</v>
      </c>
      <c r="E351" s="528">
        <v>0</v>
      </c>
      <c r="F351" s="528">
        <v>0</v>
      </c>
      <c r="G351" s="518" t="s">
        <v>599</v>
      </c>
      <c r="H351" s="518" t="s">
        <v>604</v>
      </c>
      <c r="I351" s="389"/>
      <c r="J351" s="527" t="s">
        <v>527</v>
      </c>
      <c r="K351" s="528">
        <v>0</v>
      </c>
      <c r="L351" s="528">
        <v>0</v>
      </c>
      <c r="M351" s="528">
        <v>0</v>
      </c>
      <c r="N351" s="528">
        <v>0</v>
      </c>
      <c r="O351" s="528">
        <v>0</v>
      </c>
      <c r="P351" s="518" t="s">
        <v>599</v>
      </c>
      <c r="Q351" s="518" t="s">
        <v>604</v>
      </c>
    </row>
    <row r="352" spans="1:17" ht="14.65" hidden="1" customHeight="1" x14ac:dyDescent="0.45">
      <c r="A352" s="527" t="s">
        <v>528</v>
      </c>
      <c r="B352" s="528">
        <v>0</v>
      </c>
      <c r="C352" s="528">
        <v>0</v>
      </c>
      <c r="D352" s="528">
        <v>0</v>
      </c>
      <c r="E352" s="528">
        <v>0</v>
      </c>
      <c r="F352" s="528">
        <v>0</v>
      </c>
      <c r="G352" s="518" t="s">
        <v>599</v>
      </c>
      <c r="H352" s="518" t="s">
        <v>605</v>
      </c>
      <c r="I352" s="389"/>
      <c r="J352" s="527" t="s">
        <v>528</v>
      </c>
      <c r="K352" s="528">
        <v>0</v>
      </c>
      <c r="L352" s="528">
        <v>0</v>
      </c>
      <c r="M352" s="528">
        <v>0</v>
      </c>
      <c r="N352" s="528">
        <v>0</v>
      </c>
      <c r="O352" s="528">
        <v>0</v>
      </c>
      <c r="P352" s="518" t="s">
        <v>599</v>
      </c>
      <c r="Q352" s="518" t="s">
        <v>605</v>
      </c>
    </row>
    <row r="353" spans="1:17" ht="14.65" hidden="1" customHeight="1" x14ac:dyDescent="0.45">
      <c r="A353" s="527" t="s">
        <v>529</v>
      </c>
      <c r="B353" s="528">
        <v>0</v>
      </c>
      <c r="C353" s="528">
        <v>0</v>
      </c>
      <c r="D353" s="528">
        <v>0</v>
      </c>
      <c r="E353" s="528">
        <v>0</v>
      </c>
      <c r="F353" s="528">
        <v>0</v>
      </c>
      <c r="G353" s="518" t="s">
        <v>599</v>
      </c>
      <c r="H353" s="518" t="s">
        <v>606</v>
      </c>
      <c r="I353" s="389"/>
      <c r="J353" s="527" t="s">
        <v>529</v>
      </c>
      <c r="K353" s="528">
        <v>0</v>
      </c>
      <c r="L353" s="528">
        <v>0</v>
      </c>
      <c r="M353" s="528">
        <v>0</v>
      </c>
      <c r="N353" s="528">
        <v>0</v>
      </c>
      <c r="O353" s="528">
        <v>0</v>
      </c>
      <c r="P353" s="518" t="s">
        <v>599</v>
      </c>
      <c r="Q353" s="518" t="s">
        <v>606</v>
      </c>
    </row>
    <row r="354" spans="1:17" ht="14.65" hidden="1" customHeight="1" x14ac:dyDescent="0.45">
      <c r="A354" s="527" t="s">
        <v>530</v>
      </c>
      <c r="B354" s="528">
        <v>0</v>
      </c>
      <c r="C354" s="528">
        <v>0</v>
      </c>
      <c r="D354" s="528">
        <v>0</v>
      </c>
      <c r="E354" s="528">
        <v>0</v>
      </c>
      <c r="F354" s="528">
        <v>0</v>
      </c>
      <c r="G354" s="518" t="s">
        <v>599</v>
      </c>
      <c r="H354" s="518" t="s">
        <v>607</v>
      </c>
      <c r="I354" s="389"/>
      <c r="J354" s="527" t="s">
        <v>530</v>
      </c>
      <c r="K354" s="528">
        <v>0</v>
      </c>
      <c r="L354" s="528">
        <v>0</v>
      </c>
      <c r="M354" s="528">
        <v>0</v>
      </c>
      <c r="N354" s="528">
        <v>0</v>
      </c>
      <c r="O354" s="528">
        <v>0</v>
      </c>
      <c r="P354" s="518" t="s">
        <v>599</v>
      </c>
      <c r="Q354" s="518" t="s">
        <v>607</v>
      </c>
    </row>
    <row r="355" spans="1:17" ht="14.65" hidden="1" customHeight="1" x14ac:dyDescent="0.45">
      <c r="A355" s="527" t="s">
        <v>531</v>
      </c>
      <c r="B355" s="528">
        <v>0</v>
      </c>
      <c r="C355" s="528">
        <v>0</v>
      </c>
      <c r="D355" s="528">
        <v>0</v>
      </c>
      <c r="E355" s="528">
        <v>0</v>
      </c>
      <c r="F355" s="528">
        <v>0</v>
      </c>
      <c r="G355" s="518" t="s">
        <v>599</v>
      </c>
      <c r="H355" s="518" t="s">
        <v>608</v>
      </c>
      <c r="I355" s="389"/>
      <c r="J355" s="527" t="s">
        <v>531</v>
      </c>
      <c r="K355" s="528">
        <v>0</v>
      </c>
      <c r="L355" s="528">
        <v>0</v>
      </c>
      <c r="M355" s="528">
        <v>0</v>
      </c>
      <c r="N355" s="528">
        <v>0</v>
      </c>
      <c r="O355" s="528">
        <v>0</v>
      </c>
      <c r="P355" s="518" t="s">
        <v>599</v>
      </c>
      <c r="Q355" s="518" t="s">
        <v>608</v>
      </c>
    </row>
    <row r="356" spans="1:17" ht="14.25" x14ac:dyDescent="0.45">
      <c r="A356" s="527" t="s">
        <v>532</v>
      </c>
      <c r="B356" s="528">
        <v>609</v>
      </c>
      <c r="C356" s="528">
        <v>0</v>
      </c>
      <c r="D356" s="528">
        <v>0</v>
      </c>
      <c r="E356" s="528">
        <v>0</v>
      </c>
      <c r="F356" s="528">
        <v>609</v>
      </c>
      <c r="G356" s="518" t="s">
        <v>599</v>
      </c>
      <c r="H356" s="518" t="s">
        <v>609</v>
      </c>
      <c r="I356" s="389"/>
      <c r="J356" s="527" t="s">
        <v>532</v>
      </c>
      <c r="K356" s="528">
        <v>609</v>
      </c>
      <c r="L356" s="528">
        <v>0</v>
      </c>
      <c r="M356" s="528">
        <v>0</v>
      </c>
      <c r="N356" s="528">
        <v>0</v>
      </c>
      <c r="O356" s="528">
        <v>609</v>
      </c>
      <c r="P356" s="518" t="s">
        <v>599</v>
      </c>
      <c r="Q356" s="518" t="s">
        <v>609</v>
      </c>
    </row>
    <row r="357" spans="1:17" ht="14.65" hidden="1" customHeight="1" x14ac:dyDescent="0.45">
      <c r="A357" s="527" t="s">
        <v>533</v>
      </c>
      <c r="B357" s="528">
        <v>0</v>
      </c>
      <c r="C357" s="528">
        <v>0</v>
      </c>
      <c r="D357" s="528">
        <v>0</v>
      </c>
      <c r="E357" s="528">
        <v>0</v>
      </c>
      <c r="F357" s="528">
        <v>0</v>
      </c>
      <c r="G357" s="518" t="s">
        <v>599</v>
      </c>
      <c r="H357" s="518" t="s">
        <v>610</v>
      </c>
      <c r="I357" s="389"/>
      <c r="J357" s="527" t="s">
        <v>533</v>
      </c>
      <c r="K357" s="528">
        <v>0</v>
      </c>
      <c r="L357" s="528">
        <v>0</v>
      </c>
      <c r="M357" s="528">
        <v>0</v>
      </c>
      <c r="N357" s="528">
        <v>0</v>
      </c>
      <c r="O357" s="528">
        <v>0</v>
      </c>
      <c r="P357" s="518" t="s">
        <v>599</v>
      </c>
      <c r="Q357" s="518" t="s">
        <v>610</v>
      </c>
    </row>
    <row r="358" spans="1:17" ht="14.25" x14ac:dyDescent="0.45">
      <c r="A358" s="527" t="s">
        <v>534</v>
      </c>
      <c r="B358" s="528">
        <v>1082</v>
      </c>
      <c r="C358" s="528">
        <v>0</v>
      </c>
      <c r="D358" s="528">
        <v>0</v>
      </c>
      <c r="E358" s="528">
        <v>0</v>
      </c>
      <c r="F358" s="528">
        <v>1082</v>
      </c>
      <c r="G358" s="518" t="s">
        <v>599</v>
      </c>
      <c r="H358" s="518" t="s">
        <v>611</v>
      </c>
      <c r="I358" s="389"/>
      <c r="J358" s="527" t="s">
        <v>534</v>
      </c>
      <c r="K358" s="528">
        <v>1082</v>
      </c>
      <c r="L358" s="528">
        <v>0</v>
      </c>
      <c r="M358" s="528">
        <v>0</v>
      </c>
      <c r="N358" s="528">
        <v>0</v>
      </c>
      <c r="O358" s="528">
        <v>1082</v>
      </c>
      <c r="P358" s="518" t="s">
        <v>599</v>
      </c>
      <c r="Q358" s="518" t="s">
        <v>611</v>
      </c>
    </row>
    <row r="359" spans="1:17" ht="14.65" hidden="1" customHeight="1" x14ac:dyDescent="0.45">
      <c r="A359" s="527" t="s">
        <v>535</v>
      </c>
      <c r="B359" s="528">
        <v>0</v>
      </c>
      <c r="C359" s="528">
        <v>0</v>
      </c>
      <c r="D359" s="528">
        <v>0</v>
      </c>
      <c r="E359" s="528">
        <v>0</v>
      </c>
      <c r="F359" s="528">
        <v>0</v>
      </c>
      <c r="G359" s="518" t="s">
        <v>599</v>
      </c>
      <c r="H359" s="518" t="s">
        <v>612</v>
      </c>
      <c r="I359" s="389"/>
      <c r="J359" s="527" t="s">
        <v>535</v>
      </c>
      <c r="K359" s="528">
        <v>0</v>
      </c>
      <c r="L359" s="528">
        <v>0</v>
      </c>
      <c r="M359" s="528">
        <v>0</v>
      </c>
      <c r="N359" s="528">
        <v>0</v>
      </c>
      <c r="O359" s="528">
        <v>0</v>
      </c>
      <c r="P359" s="518" t="s">
        <v>599</v>
      </c>
      <c r="Q359" s="518" t="s">
        <v>612</v>
      </c>
    </row>
    <row r="360" spans="1:17" ht="14.65" hidden="1" customHeight="1" x14ac:dyDescent="0.45">
      <c r="A360" s="527" t="s">
        <v>536</v>
      </c>
      <c r="B360" s="528">
        <v>0</v>
      </c>
      <c r="C360" s="528">
        <v>0</v>
      </c>
      <c r="D360" s="528">
        <v>0</v>
      </c>
      <c r="E360" s="528">
        <v>0</v>
      </c>
      <c r="F360" s="528">
        <v>0</v>
      </c>
      <c r="G360" s="518" t="s">
        <v>599</v>
      </c>
      <c r="H360" s="518" t="s">
        <v>613</v>
      </c>
      <c r="I360" s="389"/>
      <c r="J360" s="527" t="s">
        <v>536</v>
      </c>
      <c r="K360" s="528">
        <v>0</v>
      </c>
      <c r="L360" s="528">
        <v>0</v>
      </c>
      <c r="M360" s="528">
        <v>0</v>
      </c>
      <c r="N360" s="528">
        <v>0</v>
      </c>
      <c r="O360" s="528">
        <v>0</v>
      </c>
      <c r="P360" s="518" t="s">
        <v>599</v>
      </c>
      <c r="Q360" s="518" t="s">
        <v>613</v>
      </c>
    </row>
    <row r="361" spans="1:17" ht="14.65" hidden="1" customHeight="1" x14ac:dyDescent="0.45">
      <c r="A361" s="527" t="s">
        <v>537</v>
      </c>
      <c r="B361" s="528">
        <v>0</v>
      </c>
      <c r="C361" s="528">
        <v>0</v>
      </c>
      <c r="D361" s="528">
        <v>0</v>
      </c>
      <c r="E361" s="528">
        <v>0</v>
      </c>
      <c r="F361" s="528">
        <v>0</v>
      </c>
      <c r="G361" s="518" t="s">
        <v>599</v>
      </c>
      <c r="H361" s="518" t="s">
        <v>614</v>
      </c>
      <c r="I361" s="389"/>
      <c r="J361" s="527" t="s">
        <v>537</v>
      </c>
      <c r="K361" s="528">
        <v>0</v>
      </c>
      <c r="L361" s="528">
        <v>0</v>
      </c>
      <c r="M361" s="528">
        <v>0</v>
      </c>
      <c r="N361" s="528">
        <v>0</v>
      </c>
      <c r="O361" s="528">
        <v>0</v>
      </c>
      <c r="P361" s="518" t="s">
        <v>599</v>
      </c>
      <c r="Q361" s="518" t="s">
        <v>614</v>
      </c>
    </row>
    <row r="362" spans="1:17" ht="14.65" hidden="1" customHeight="1" x14ac:dyDescent="0.45">
      <c r="A362" s="527" t="s">
        <v>538</v>
      </c>
      <c r="B362" s="528">
        <v>0</v>
      </c>
      <c r="C362" s="528">
        <v>0</v>
      </c>
      <c r="D362" s="528">
        <v>0</v>
      </c>
      <c r="E362" s="528">
        <v>0</v>
      </c>
      <c r="F362" s="528">
        <v>0</v>
      </c>
      <c r="G362" s="518" t="s">
        <v>599</v>
      </c>
      <c r="H362" s="518" t="s">
        <v>615</v>
      </c>
      <c r="I362" s="389"/>
      <c r="J362" s="527" t="s">
        <v>538</v>
      </c>
      <c r="K362" s="528">
        <v>0</v>
      </c>
      <c r="L362" s="528">
        <v>0</v>
      </c>
      <c r="M362" s="528">
        <v>0</v>
      </c>
      <c r="N362" s="528">
        <v>0</v>
      </c>
      <c r="O362" s="528">
        <v>0</v>
      </c>
      <c r="P362" s="518" t="s">
        <v>599</v>
      </c>
      <c r="Q362" s="518" t="s">
        <v>615</v>
      </c>
    </row>
    <row r="363" spans="1:17" ht="14.65" hidden="1" customHeight="1" x14ac:dyDescent="0.45">
      <c r="A363" s="527" t="s">
        <v>539</v>
      </c>
      <c r="B363" s="528">
        <v>0</v>
      </c>
      <c r="C363" s="528">
        <v>0</v>
      </c>
      <c r="D363" s="528">
        <v>0</v>
      </c>
      <c r="E363" s="528">
        <v>0</v>
      </c>
      <c r="F363" s="528">
        <v>0</v>
      </c>
      <c r="G363" s="518" t="s">
        <v>599</v>
      </c>
      <c r="H363" s="518" t="s">
        <v>616</v>
      </c>
      <c r="I363" s="389"/>
      <c r="J363" s="527" t="s">
        <v>539</v>
      </c>
      <c r="K363" s="528">
        <v>0</v>
      </c>
      <c r="L363" s="528">
        <v>0</v>
      </c>
      <c r="M363" s="528">
        <v>0</v>
      </c>
      <c r="N363" s="528">
        <v>0</v>
      </c>
      <c r="O363" s="528">
        <v>0</v>
      </c>
      <c r="P363" s="518" t="s">
        <v>599</v>
      </c>
      <c r="Q363" s="518" t="s">
        <v>616</v>
      </c>
    </row>
    <row r="364" spans="1:17" ht="14.65" hidden="1" customHeight="1" x14ac:dyDescent="0.45">
      <c r="A364" s="527" t="s">
        <v>540</v>
      </c>
      <c r="B364" s="528">
        <v>0</v>
      </c>
      <c r="C364" s="528">
        <v>0</v>
      </c>
      <c r="D364" s="528">
        <v>0</v>
      </c>
      <c r="E364" s="528">
        <v>0</v>
      </c>
      <c r="F364" s="528">
        <v>0</v>
      </c>
      <c r="G364" s="518" t="s">
        <v>599</v>
      </c>
      <c r="H364" s="518" t="s">
        <v>617</v>
      </c>
      <c r="I364" s="389"/>
      <c r="J364" s="527" t="s">
        <v>540</v>
      </c>
      <c r="K364" s="528">
        <v>0</v>
      </c>
      <c r="L364" s="528">
        <v>0</v>
      </c>
      <c r="M364" s="528">
        <v>0</v>
      </c>
      <c r="N364" s="528">
        <v>0</v>
      </c>
      <c r="O364" s="528">
        <v>0</v>
      </c>
      <c r="P364" s="518" t="s">
        <v>599</v>
      </c>
      <c r="Q364" s="518" t="s">
        <v>617</v>
      </c>
    </row>
    <row r="365" spans="1:17" ht="14.25" x14ac:dyDescent="0.45">
      <c r="A365" s="527" t="s">
        <v>541</v>
      </c>
      <c r="B365" s="528">
        <v>304</v>
      </c>
      <c r="C365" s="528">
        <v>0</v>
      </c>
      <c r="D365" s="528">
        <v>0</v>
      </c>
      <c r="E365" s="528">
        <v>0</v>
      </c>
      <c r="F365" s="528">
        <v>304</v>
      </c>
      <c r="G365" s="518" t="s">
        <v>599</v>
      </c>
      <c r="H365" s="518" t="s">
        <v>618</v>
      </c>
      <c r="I365" s="389"/>
      <c r="J365" s="527" t="s">
        <v>541</v>
      </c>
      <c r="K365" s="528">
        <v>304</v>
      </c>
      <c r="L365" s="528">
        <v>0</v>
      </c>
      <c r="M365" s="528">
        <v>0</v>
      </c>
      <c r="N365" s="528">
        <v>0</v>
      </c>
      <c r="O365" s="528">
        <v>304</v>
      </c>
      <c r="P365" s="518" t="s">
        <v>599</v>
      </c>
      <c r="Q365" s="518" t="s">
        <v>618</v>
      </c>
    </row>
    <row r="366" spans="1:17" ht="14.25" x14ac:dyDescent="0.45">
      <c r="A366" s="527" t="s">
        <v>542</v>
      </c>
      <c r="B366" s="528">
        <v>304</v>
      </c>
      <c r="C366" s="528">
        <v>0</v>
      </c>
      <c r="D366" s="528">
        <v>0</v>
      </c>
      <c r="E366" s="528">
        <v>0</v>
      </c>
      <c r="F366" s="528">
        <v>304</v>
      </c>
      <c r="G366" s="518" t="s">
        <v>599</v>
      </c>
      <c r="H366" s="518" t="s">
        <v>619</v>
      </c>
      <c r="I366" s="389"/>
      <c r="J366" s="527" t="s">
        <v>542</v>
      </c>
      <c r="K366" s="528">
        <v>304</v>
      </c>
      <c r="L366" s="528">
        <v>0</v>
      </c>
      <c r="M366" s="528">
        <v>0</v>
      </c>
      <c r="N366" s="528">
        <v>0</v>
      </c>
      <c r="O366" s="528">
        <v>304</v>
      </c>
      <c r="P366" s="518" t="s">
        <v>599</v>
      </c>
      <c r="Q366" s="518" t="s">
        <v>619</v>
      </c>
    </row>
    <row r="367" spans="1:17" ht="14.65" hidden="1" customHeight="1" x14ac:dyDescent="0.45">
      <c r="A367" s="527" t="s">
        <v>543</v>
      </c>
      <c r="B367" s="528">
        <v>0</v>
      </c>
      <c r="C367" s="528">
        <v>0</v>
      </c>
      <c r="D367" s="528">
        <v>0</v>
      </c>
      <c r="E367" s="528">
        <v>0</v>
      </c>
      <c r="F367" s="528">
        <v>0</v>
      </c>
      <c r="G367" s="518" t="s">
        <v>599</v>
      </c>
      <c r="H367" s="518" t="s">
        <v>620</v>
      </c>
      <c r="I367" s="389"/>
      <c r="J367" s="527" t="s">
        <v>543</v>
      </c>
      <c r="K367" s="528">
        <v>0</v>
      </c>
      <c r="L367" s="528">
        <v>0</v>
      </c>
      <c r="M367" s="528">
        <v>0</v>
      </c>
      <c r="N367" s="528">
        <v>0</v>
      </c>
      <c r="O367" s="528">
        <v>0</v>
      </c>
      <c r="P367" s="518" t="s">
        <v>599</v>
      </c>
      <c r="Q367" s="518" t="s">
        <v>620</v>
      </c>
    </row>
    <row r="368" spans="1:17" ht="14.25" x14ac:dyDescent="0.45">
      <c r="A368" s="527" t="s">
        <v>544</v>
      </c>
      <c r="B368" s="528">
        <v>0</v>
      </c>
      <c r="C368" s="528">
        <v>0</v>
      </c>
      <c r="D368" s="528">
        <v>0</v>
      </c>
      <c r="E368" s="528">
        <v>0</v>
      </c>
      <c r="F368" s="528">
        <v>0</v>
      </c>
      <c r="G368" s="518" t="s">
        <v>599</v>
      </c>
      <c r="H368" s="518" t="s">
        <v>621</v>
      </c>
      <c r="I368" s="389"/>
      <c r="J368" s="527" t="s">
        <v>544</v>
      </c>
      <c r="K368" s="528">
        <v>0</v>
      </c>
      <c r="L368" s="528">
        <v>0</v>
      </c>
      <c r="M368" s="528">
        <v>0</v>
      </c>
      <c r="N368" s="528">
        <v>0</v>
      </c>
      <c r="O368" s="528">
        <v>0</v>
      </c>
      <c r="P368" s="518" t="s">
        <v>599</v>
      </c>
      <c r="Q368" s="518" t="s">
        <v>621</v>
      </c>
    </row>
    <row r="369" spans="1:17" ht="14.65" hidden="1" customHeight="1" x14ac:dyDescent="0.45">
      <c r="A369" s="527" t="s">
        <v>545</v>
      </c>
      <c r="B369" s="528">
        <v>0</v>
      </c>
      <c r="C369" s="528">
        <v>0</v>
      </c>
      <c r="D369" s="528">
        <v>0</v>
      </c>
      <c r="E369" s="528">
        <v>0</v>
      </c>
      <c r="F369" s="528">
        <v>0</v>
      </c>
      <c r="G369" s="518" t="s">
        <v>599</v>
      </c>
      <c r="H369" s="518" t="s">
        <v>622</v>
      </c>
      <c r="I369" s="389"/>
      <c r="J369" s="527" t="s">
        <v>545</v>
      </c>
      <c r="K369" s="528">
        <v>0</v>
      </c>
      <c r="L369" s="528">
        <v>0</v>
      </c>
      <c r="M369" s="528">
        <v>0</v>
      </c>
      <c r="N369" s="528">
        <v>0</v>
      </c>
      <c r="O369" s="528">
        <v>0</v>
      </c>
      <c r="P369" s="518" t="s">
        <v>599</v>
      </c>
      <c r="Q369" s="518" t="s">
        <v>622</v>
      </c>
    </row>
    <row r="370" spans="1:17" ht="14.65" thickBot="1" x14ac:dyDescent="0.5">
      <c r="A370" s="527" t="s">
        <v>546</v>
      </c>
      <c r="B370" s="528">
        <v>2898</v>
      </c>
      <c r="C370" s="528">
        <v>0</v>
      </c>
      <c r="D370" s="528">
        <v>0</v>
      </c>
      <c r="E370" s="528">
        <v>0</v>
      </c>
      <c r="F370" s="528">
        <v>2898</v>
      </c>
      <c r="G370" s="518" t="s">
        <v>599</v>
      </c>
      <c r="H370" s="518" t="s">
        <v>623</v>
      </c>
      <c r="I370" s="389"/>
      <c r="J370" s="527" t="s">
        <v>546</v>
      </c>
      <c r="K370" s="528">
        <v>2898</v>
      </c>
      <c r="L370" s="528">
        <v>0</v>
      </c>
      <c r="M370" s="528">
        <v>0</v>
      </c>
      <c r="N370" s="528">
        <v>0</v>
      </c>
      <c r="O370" s="528">
        <v>2898</v>
      </c>
      <c r="P370" s="518" t="s">
        <v>599</v>
      </c>
      <c r="Q370" s="518" t="s">
        <v>623</v>
      </c>
    </row>
    <row r="371" spans="1:17" ht="15" hidden="1" customHeight="1" thickBot="1" x14ac:dyDescent="0.5">
      <c r="A371" s="527" t="s">
        <v>547</v>
      </c>
      <c r="B371" s="528">
        <v>0</v>
      </c>
      <c r="C371" s="528">
        <v>0</v>
      </c>
      <c r="D371" s="528">
        <v>0</v>
      </c>
      <c r="E371" s="528">
        <v>0</v>
      </c>
      <c r="F371" s="528">
        <v>0</v>
      </c>
      <c r="G371" s="518" t="s">
        <v>599</v>
      </c>
      <c r="H371" s="518" t="s">
        <v>624</v>
      </c>
      <c r="I371" s="389"/>
      <c r="J371" s="527" t="s">
        <v>547</v>
      </c>
      <c r="K371" s="528">
        <v>0</v>
      </c>
      <c r="L371" s="528">
        <v>0</v>
      </c>
      <c r="M371" s="528">
        <v>0</v>
      </c>
      <c r="N371" s="528">
        <v>0</v>
      </c>
      <c r="O371" s="528">
        <v>0</v>
      </c>
      <c r="P371" s="518" t="s">
        <v>599</v>
      </c>
      <c r="Q371" s="518" t="s">
        <v>624</v>
      </c>
    </row>
    <row r="372" spans="1:17" ht="15" hidden="1" customHeight="1" thickBot="1" x14ac:dyDescent="0.5">
      <c r="A372" s="527" t="s">
        <v>548</v>
      </c>
      <c r="B372" s="528">
        <v>0</v>
      </c>
      <c r="C372" s="528">
        <v>0</v>
      </c>
      <c r="D372" s="528">
        <v>0</v>
      </c>
      <c r="E372" s="528">
        <v>0</v>
      </c>
      <c r="F372" s="528">
        <v>0</v>
      </c>
      <c r="G372" s="518" t="s">
        <v>599</v>
      </c>
      <c r="H372" s="518" t="s">
        <v>625</v>
      </c>
      <c r="I372" s="389"/>
      <c r="J372" s="527" t="s">
        <v>548</v>
      </c>
      <c r="K372" s="528">
        <v>0</v>
      </c>
      <c r="L372" s="528">
        <v>0</v>
      </c>
      <c r="M372" s="528">
        <v>0</v>
      </c>
      <c r="N372" s="528">
        <v>0</v>
      </c>
      <c r="O372" s="528">
        <v>0</v>
      </c>
      <c r="P372" s="518" t="s">
        <v>599</v>
      </c>
      <c r="Q372" s="518" t="s">
        <v>625</v>
      </c>
    </row>
    <row r="373" spans="1:17" ht="13.5" thickTop="1" x14ac:dyDescent="0.4">
      <c r="A373" s="530" t="s">
        <v>479</v>
      </c>
      <c r="B373" s="531">
        <v>12033</v>
      </c>
      <c r="C373" s="531">
        <v>0</v>
      </c>
      <c r="D373" s="531">
        <v>0</v>
      </c>
      <c r="E373" s="531">
        <v>0</v>
      </c>
      <c r="F373" s="531">
        <v>12033</v>
      </c>
      <c r="G373" s="519"/>
      <c r="H373" s="519"/>
      <c r="I373" s="389"/>
      <c r="J373" s="530" t="s">
        <v>479</v>
      </c>
      <c r="K373" s="531">
        <v>12033</v>
      </c>
      <c r="L373" s="531">
        <v>0</v>
      </c>
      <c r="M373" s="531">
        <v>0</v>
      </c>
      <c r="N373" s="531">
        <v>0</v>
      </c>
      <c r="O373" s="531">
        <v>12033</v>
      </c>
      <c r="P373" s="519"/>
      <c r="Q373" s="519"/>
    </row>
    <row r="374" spans="1:17" ht="12.75" x14ac:dyDescent="0.35">
      <c r="A374" s="389"/>
      <c r="B374" s="389"/>
      <c r="C374" s="389"/>
      <c r="D374" s="389"/>
      <c r="E374" s="389"/>
      <c r="F374" s="389"/>
      <c r="G374" s="389"/>
      <c r="H374" s="389"/>
      <c r="I374" s="389"/>
      <c r="J374" s="389"/>
      <c r="K374" s="389"/>
      <c r="L374" s="389"/>
      <c r="M374" s="389"/>
      <c r="N374" s="389"/>
      <c r="O374" s="389"/>
      <c r="P374" s="389"/>
      <c r="Q374" s="389"/>
    </row>
    <row r="375" spans="1:17" ht="13.15" thickBot="1" x14ac:dyDescent="0.4">
      <c r="A375" s="389"/>
      <c r="B375" s="389"/>
      <c r="C375" s="389"/>
      <c r="D375" s="389"/>
      <c r="E375" s="389"/>
      <c r="F375" s="389"/>
      <c r="G375" s="389"/>
      <c r="H375" s="389"/>
      <c r="I375" s="389"/>
      <c r="J375" s="389"/>
      <c r="K375" s="389"/>
      <c r="L375" s="389"/>
      <c r="M375" s="389"/>
      <c r="N375" s="389"/>
      <c r="O375" s="389"/>
      <c r="P375" s="389"/>
      <c r="Q375" s="389"/>
    </row>
    <row r="376" spans="1:17" s="514" customFormat="1" ht="14.65" thickTop="1" x14ac:dyDescent="0.45">
      <c r="A376" s="536" t="s">
        <v>498</v>
      </c>
      <c r="B376" s="537">
        <v>1299575</v>
      </c>
      <c r="C376" s="537">
        <v>0</v>
      </c>
      <c r="D376" s="537">
        <v>0</v>
      </c>
      <c r="E376" s="537">
        <v>0</v>
      </c>
      <c r="F376" s="537">
        <v>1299575</v>
      </c>
      <c r="G376" s="522"/>
      <c r="H376" s="522"/>
      <c r="I376" s="522"/>
      <c r="J376" s="522"/>
      <c r="K376" s="537">
        <v>1306011</v>
      </c>
      <c r="L376" s="537">
        <v>0</v>
      </c>
      <c r="M376" s="537">
        <v>0</v>
      </c>
      <c r="N376" s="537">
        <v>0</v>
      </c>
      <c r="O376" s="537">
        <v>1306011</v>
      </c>
      <c r="P376" s="522"/>
      <c r="Q376" s="522"/>
    </row>
    <row r="377" spans="1:17" ht="14.65" thickBot="1" x14ac:dyDescent="0.5">
      <c r="A377" s="389"/>
      <c r="B377" s="389"/>
      <c r="C377" s="389"/>
      <c r="D377" s="389"/>
      <c r="E377" s="389"/>
      <c r="F377" s="523">
        <v>-57821</v>
      </c>
      <c r="G377" s="524"/>
      <c r="H377" s="524"/>
      <c r="I377" s="524"/>
      <c r="J377" s="524"/>
      <c r="K377" s="524"/>
      <c r="L377" s="524"/>
      <c r="M377" s="524"/>
      <c r="N377" s="524"/>
      <c r="O377" s="523">
        <v>-57821</v>
      </c>
      <c r="P377" s="389"/>
      <c r="Q377" s="389"/>
    </row>
    <row r="378" spans="1:17" ht="14.65" thickTop="1" x14ac:dyDescent="0.45">
      <c r="A378" s="389"/>
      <c r="B378" s="389"/>
      <c r="C378" s="389"/>
      <c r="D378" s="389"/>
      <c r="E378" s="389"/>
      <c r="F378" s="537">
        <v>1241754</v>
      </c>
      <c r="G378" s="389"/>
      <c r="H378" s="389"/>
      <c r="I378" s="389"/>
      <c r="J378" s="389"/>
      <c r="K378" s="389"/>
      <c r="L378" s="389"/>
      <c r="M378" s="389"/>
      <c r="N378" s="389"/>
      <c r="O378" s="537">
        <v>1248190</v>
      </c>
      <c r="P378" s="389"/>
      <c r="Q378" s="389"/>
    </row>
  </sheetData>
  <mergeCells count="25">
    <mergeCell ref="A283:H283"/>
    <mergeCell ref="J283:Q283"/>
    <mergeCell ref="A314:H314"/>
    <mergeCell ref="J314:Q314"/>
    <mergeCell ref="A345:H345"/>
    <mergeCell ref="J345:Q345"/>
    <mergeCell ref="A190:H190"/>
    <mergeCell ref="J190:Q190"/>
    <mergeCell ref="A221:H221"/>
    <mergeCell ref="J221:Q221"/>
    <mergeCell ref="A252:H252"/>
    <mergeCell ref="J252:Q252"/>
    <mergeCell ref="A97:H97"/>
    <mergeCell ref="J97:Q97"/>
    <mergeCell ref="A128:H128"/>
    <mergeCell ref="J128:Q128"/>
    <mergeCell ref="A159:H159"/>
    <mergeCell ref="J159:Q159"/>
    <mergeCell ref="A66:H66"/>
    <mergeCell ref="J66:Q66"/>
    <mergeCell ref="A1:Q1"/>
    <mergeCell ref="A4:H4"/>
    <mergeCell ref="J4:Q4"/>
    <mergeCell ref="A35:H35"/>
    <mergeCell ref="J35:Q35"/>
  </mergeCells>
  <pageMargins left="0.25" right="0.25" top="0.5" bottom="0.5" header="0.3" footer="0.3"/>
  <pageSetup scale="71" fitToHeight="0" orientation="landscape" r:id="rId1"/>
  <headerFoot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6CA8-48E3-4EC1-9BCB-6774DDC77F10}">
  <sheetPr>
    <tabColor rgb="FF92D050"/>
    <pageSetUpPr fitToPage="1"/>
  </sheetPr>
  <dimension ref="A1:V63"/>
  <sheetViews>
    <sheetView workbookViewId="0">
      <pane xSplit="6" ySplit="5" topLeftCell="L6" activePane="bottomRight" state="frozen"/>
      <selection pane="topRight" activeCell="G1" sqref="G1"/>
      <selection pane="bottomLeft" activeCell="A6" sqref="A6"/>
      <selection pane="bottomRight" activeCell="L4" sqref="L4"/>
    </sheetView>
  </sheetViews>
  <sheetFormatPr defaultColWidth="9.1328125" defaultRowHeight="15.4" x14ac:dyDescent="0.45"/>
  <cols>
    <col min="1" max="1" width="36.53125" style="123" customWidth="1"/>
    <col min="2" max="3" width="15.86328125" style="123" hidden="1" customWidth="1"/>
    <col min="4" max="4" width="16" style="123" hidden="1" customWidth="1"/>
    <col min="5" max="6" width="15.86328125" style="123" hidden="1" customWidth="1"/>
    <col min="7" max="7" width="17" style="123" hidden="1" customWidth="1"/>
    <col min="8" max="11" width="16.6640625" style="123" hidden="1" customWidth="1"/>
    <col min="12" max="13" width="16.6640625" style="623" customWidth="1"/>
    <col min="14" max="14" width="16.6640625" style="439" customWidth="1"/>
    <col min="15" max="15" width="16.6640625" style="123" customWidth="1"/>
    <col min="16" max="16" width="16.6640625" style="345" customWidth="1"/>
    <col min="17" max="17" width="16.6640625" style="439" customWidth="1"/>
    <col min="18" max="18" width="14" style="131" hidden="1" customWidth="1"/>
    <col min="19" max="19" width="0" style="123" hidden="1" customWidth="1"/>
    <col min="20" max="20" width="5" style="123" customWidth="1"/>
    <col min="21" max="21" width="16.6640625" style="123" customWidth="1"/>
    <col min="22" max="22" width="10.86328125" style="123" customWidth="1"/>
    <col min="23" max="16384" width="9.1328125" style="123"/>
  </cols>
  <sheetData>
    <row r="1" spans="1:22" x14ac:dyDescent="0.45">
      <c r="A1" s="710" t="s">
        <v>386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</row>
    <row r="2" spans="1:22" x14ac:dyDescent="0.45">
      <c r="A2" s="710"/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</row>
    <row r="3" spans="1:22" x14ac:dyDescent="0.45">
      <c r="A3" s="710"/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</row>
    <row r="5" spans="1:22" s="169" customFormat="1" ht="61.9" thickBot="1" x14ac:dyDescent="0.5">
      <c r="A5" s="124" t="s">
        <v>387</v>
      </c>
      <c r="B5" s="125" t="s">
        <v>388</v>
      </c>
      <c r="C5" s="125" t="s">
        <v>389</v>
      </c>
      <c r="D5" s="125" t="s">
        <v>390</v>
      </c>
      <c r="E5" s="125" t="s">
        <v>391</v>
      </c>
      <c r="F5" s="125" t="s">
        <v>392</v>
      </c>
      <c r="G5" s="125" t="s">
        <v>319</v>
      </c>
      <c r="H5" s="125" t="s">
        <v>393</v>
      </c>
      <c r="I5" s="125" t="s">
        <v>394</v>
      </c>
      <c r="J5" s="125" t="s">
        <v>322</v>
      </c>
      <c r="K5" s="125" t="s">
        <v>395</v>
      </c>
      <c r="L5" s="638" t="s">
        <v>324</v>
      </c>
      <c r="M5" s="638" t="s">
        <v>464</v>
      </c>
      <c r="N5" s="580" t="s">
        <v>720</v>
      </c>
      <c r="O5" s="125" t="s">
        <v>325</v>
      </c>
      <c r="P5" s="346" t="s">
        <v>462</v>
      </c>
      <c r="Q5" s="428" t="s">
        <v>466</v>
      </c>
      <c r="R5" s="168" t="s">
        <v>396</v>
      </c>
      <c r="U5" s="130" t="s">
        <v>724</v>
      </c>
    </row>
    <row r="6" spans="1:22" s="145" customFormat="1" x14ac:dyDescent="0.45">
      <c r="A6" s="145" t="s">
        <v>397</v>
      </c>
      <c r="L6" s="639"/>
      <c r="M6" s="639"/>
      <c r="N6" s="581"/>
      <c r="P6" s="613"/>
      <c r="Q6" s="429"/>
      <c r="R6" s="170"/>
    </row>
    <row r="7" spans="1:22" ht="18" x14ac:dyDescent="0.55000000000000004">
      <c r="A7" s="171" t="s">
        <v>398</v>
      </c>
      <c r="B7" s="172">
        <v>22973363</v>
      </c>
      <c r="C7" s="172">
        <v>24234292.499999996</v>
      </c>
      <c r="D7" s="172">
        <v>26689839.969999999</v>
      </c>
      <c r="E7" s="172">
        <v>28564845.779999994</v>
      </c>
      <c r="F7" s="172">
        <v>28752482.465071879</v>
      </c>
      <c r="G7" s="173">
        <v>29801183.190000005</v>
      </c>
      <c r="H7" s="173">
        <v>29890900</v>
      </c>
      <c r="I7" s="173">
        <v>31939265.359999999</v>
      </c>
      <c r="J7" s="173">
        <v>31062500</v>
      </c>
      <c r="K7" s="173">
        <v>33754000</v>
      </c>
      <c r="L7" s="640">
        <v>36323160</v>
      </c>
      <c r="M7" s="640">
        <f>L7</f>
        <v>36323160</v>
      </c>
      <c r="N7" s="582">
        <f>'Revenue Summary'!U16</f>
        <v>34917890</v>
      </c>
      <c r="O7" s="173">
        <v>38879216.299999997</v>
      </c>
      <c r="P7" s="656">
        <f>'Revenue Summary'!Y16</f>
        <v>36284716.299999997</v>
      </c>
      <c r="Q7" s="430">
        <f>P7-O7</f>
        <v>-2594500</v>
      </c>
      <c r="R7" s="174">
        <v>7.6114238312496293E-2</v>
      </c>
      <c r="U7" s="173">
        <f>P7+1200000</f>
        <v>37484716.299999997</v>
      </c>
      <c r="V7" s="592">
        <v>0.04</v>
      </c>
    </row>
    <row r="8" spans="1:22" ht="18" x14ac:dyDescent="0.55000000000000004">
      <c r="A8" s="171" t="s">
        <v>399</v>
      </c>
      <c r="B8" s="172">
        <v>104225</v>
      </c>
      <c r="C8" s="172">
        <v>106158</v>
      </c>
      <c r="D8" s="172">
        <v>178274.97</v>
      </c>
      <c r="E8" s="172">
        <v>356362.99</v>
      </c>
      <c r="F8" s="172">
        <v>209000</v>
      </c>
      <c r="G8" s="175">
        <v>355611.86999999994</v>
      </c>
      <c r="H8" s="175">
        <v>219000</v>
      </c>
      <c r="I8" s="175">
        <v>253215.87999999998</v>
      </c>
      <c r="J8" s="175">
        <v>234000</v>
      </c>
      <c r="K8" s="175">
        <v>374000</v>
      </c>
      <c r="L8" s="641">
        <v>386900</v>
      </c>
      <c r="M8" s="641">
        <f>L8</f>
        <v>386900</v>
      </c>
      <c r="N8" s="583">
        <f>'Revenue Summary'!U20</f>
        <v>386900</v>
      </c>
      <c r="O8" s="175">
        <v>405045</v>
      </c>
      <c r="P8" s="657">
        <f>'Revenue Summary'!Y20</f>
        <v>405045</v>
      </c>
      <c r="Q8" s="431">
        <f>P8-O8</f>
        <v>0</v>
      </c>
      <c r="R8" s="176">
        <v>3.4491978609625669E-2</v>
      </c>
      <c r="U8" s="173">
        <f>P8</f>
        <v>405045</v>
      </c>
    </row>
    <row r="9" spans="1:22" ht="18" x14ac:dyDescent="0.55000000000000004">
      <c r="A9" s="171" t="s">
        <v>400</v>
      </c>
      <c r="B9" s="172">
        <v>7960091</v>
      </c>
      <c r="C9" s="172">
        <v>7996418</v>
      </c>
      <c r="D9" s="172">
        <v>8384859.3200000003</v>
      </c>
      <c r="E9" s="172">
        <v>8458159.3500000015</v>
      </c>
      <c r="F9" s="172">
        <v>8417199.5</v>
      </c>
      <c r="G9" s="175">
        <v>8419444.9199999999</v>
      </c>
      <c r="H9" s="175">
        <v>8310100</v>
      </c>
      <c r="I9" s="175">
        <v>8701900.2299999986</v>
      </c>
      <c r="J9" s="175">
        <v>8433200</v>
      </c>
      <c r="K9" s="175">
        <v>9189540</v>
      </c>
      <c r="L9" s="641">
        <v>8633080</v>
      </c>
      <c r="M9" s="641">
        <f>L9</f>
        <v>8633080</v>
      </c>
      <c r="N9" s="583">
        <f>'Revenue Summary'!U27</f>
        <v>7806042</v>
      </c>
      <c r="O9" s="175">
        <v>8701616.1999999993</v>
      </c>
      <c r="P9" s="657">
        <f>'Revenue Summary'!Y27</f>
        <v>7600756.2000000002</v>
      </c>
      <c r="Q9" s="431">
        <f>P9-O9</f>
        <v>-1100859.9999999991</v>
      </c>
      <c r="R9" s="176">
        <v>-6.0553629452616782E-2</v>
      </c>
      <c r="U9" s="173">
        <f>P9+1000000</f>
        <v>8600756.1999999993</v>
      </c>
    </row>
    <row r="10" spans="1:22" ht="18.399999999999999" thickBot="1" x14ac:dyDescent="0.6">
      <c r="A10" s="177" t="s">
        <v>401</v>
      </c>
      <c r="B10" s="172">
        <v>237350</v>
      </c>
      <c r="C10" s="172">
        <v>166257</v>
      </c>
      <c r="D10" s="172">
        <v>112675.27999999998</v>
      </c>
      <c r="E10" s="172">
        <v>236413.33</v>
      </c>
      <c r="F10" s="172">
        <v>124060</v>
      </c>
      <c r="G10" s="178">
        <v>335797.04</v>
      </c>
      <c r="H10" s="178">
        <v>130400</v>
      </c>
      <c r="I10" s="178">
        <v>232846.7</v>
      </c>
      <c r="J10" s="178">
        <v>130400</v>
      </c>
      <c r="K10" s="178">
        <v>130400</v>
      </c>
      <c r="L10" s="642">
        <v>131476</v>
      </c>
      <c r="M10" s="642">
        <f>L10</f>
        <v>131476</v>
      </c>
      <c r="N10" s="584">
        <f>'Revenue Summary'!U29</f>
        <v>131476</v>
      </c>
      <c r="O10" s="178">
        <v>116876</v>
      </c>
      <c r="P10" s="658">
        <f>'Revenue Summary'!Y29</f>
        <v>616752</v>
      </c>
      <c r="Q10" s="432">
        <f>P10-O10</f>
        <v>499876</v>
      </c>
      <c r="R10" s="179">
        <v>8.2515337423312886E-3</v>
      </c>
      <c r="U10" s="173">
        <f>P10</f>
        <v>616752</v>
      </c>
    </row>
    <row r="11" spans="1:22" ht="18" x14ac:dyDescent="0.55000000000000004">
      <c r="A11" s="180" t="s">
        <v>402</v>
      </c>
      <c r="B11" s="181">
        <v>31275029</v>
      </c>
      <c r="C11" s="181">
        <v>32503125.499999996</v>
      </c>
      <c r="D11" s="181">
        <v>35365649.539999999</v>
      </c>
      <c r="E11" s="181">
        <v>37615781.449999988</v>
      </c>
      <c r="F11" s="181">
        <v>37502741.965071879</v>
      </c>
      <c r="G11" s="181">
        <v>38912037.020000003</v>
      </c>
      <c r="H11" s="181">
        <v>38550400</v>
      </c>
      <c r="I11" s="181">
        <v>41127228.170000002</v>
      </c>
      <c r="J11" s="181">
        <v>39860100</v>
      </c>
      <c r="K11" s="181">
        <v>43447940</v>
      </c>
      <c r="L11" s="643">
        <v>45474616</v>
      </c>
      <c r="M11" s="643">
        <f>SUM(M7:M10)</f>
        <v>45474616</v>
      </c>
      <c r="N11" s="585">
        <f>SUM(N7:N10)</f>
        <v>43242308</v>
      </c>
      <c r="O11" s="181">
        <v>48102753.5</v>
      </c>
      <c r="P11" s="659">
        <f>SUM(P7:P10)</f>
        <v>44907269.5</v>
      </c>
      <c r="Q11" s="433">
        <f>SUM(Q7:Q10)</f>
        <v>-3195483.9999999991</v>
      </c>
      <c r="R11" s="182">
        <v>4.6646078041904862E-2</v>
      </c>
      <c r="U11" s="181">
        <f>SUM(U7:U10)</f>
        <v>47107269.5</v>
      </c>
    </row>
    <row r="12" spans="1:22" ht="18" x14ac:dyDescent="0.55000000000000004">
      <c r="A12" s="171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644"/>
      <c r="M12" s="644"/>
      <c r="N12" s="586"/>
      <c r="O12" s="171"/>
      <c r="P12" s="660"/>
      <c r="Q12" s="434"/>
      <c r="R12" s="183"/>
      <c r="U12" s="171"/>
    </row>
    <row r="13" spans="1:22" ht="18" x14ac:dyDescent="0.55000000000000004">
      <c r="A13" s="171" t="s">
        <v>403</v>
      </c>
      <c r="B13" s="172">
        <v>0</v>
      </c>
      <c r="C13" s="172">
        <v>0</v>
      </c>
      <c r="D13" s="172">
        <v>0</v>
      </c>
      <c r="E13" s="172">
        <v>0</v>
      </c>
      <c r="F13" s="172">
        <v>0</v>
      </c>
      <c r="G13" s="172"/>
      <c r="H13" s="172">
        <v>0</v>
      </c>
      <c r="I13" s="172" t="s">
        <v>385</v>
      </c>
      <c r="J13" s="184" t="s">
        <v>385</v>
      </c>
      <c r="K13" s="172" t="s">
        <v>385</v>
      </c>
      <c r="L13" s="645">
        <v>9700000</v>
      </c>
      <c r="M13" s="645">
        <v>0</v>
      </c>
      <c r="N13" s="586">
        <f>'Revenue Summary'!U33</f>
        <v>0</v>
      </c>
      <c r="O13" s="171"/>
      <c r="P13" s="661">
        <f>'Revenue Summary'!Y33</f>
        <v>10000000</v>
      </c>
      <c r="Q13" s="434">
        <f>P13-O13</f>
        <v>10000000</v>
      </c>
      <c r="R13" s="183"/>
      <c r="U13" s="586">
        <v>0</v>
      </c>
    </row>
    <row r="14" spans="1:22" ht="18" x14ac:dyDescent="0.55000000000000004">
      <c r="A14" s="171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644"/>
      <c r="M14" s="644"/>
      <c r="N14" s="586"/>
      <c r="O14" s="171"/>
      <c r="P14" s="660"/>
      <c r="Q14" s="434"/>
      <c r="R14" s="183"/>
      <c r="U14" s="586">
        <f>'Revenue Summary'!AD34</f>
        <v>0</v>
      </c>
    </row>
    <row r="15" spans="1:22" ht="18" x14ac:dyDescent="0.55000000000000004">
      <c r="A15" s="171" t="s">
        <v>404</v>
      </c>
      <c r="B15" s="172">
        <v>282395</v>
      </c>
      <c r="C15" s="172">
        <v>308087</v>
      </c>
      <c r="D15" s="172">
        <v>539718</v>
      </c>
      <c r="E15" s="172">
        <v>0</v>
      </c>
      <c r="F15" s="172">
        <v>291900</v>
      </c>
      <c r="G15" s="184" t="s">
        <v>385</v>
      </c>
      <c r="H15" s="172">
        <v>160000</v>
      </c>
      <c r="I15" s="172">
        <v>158507</v>
      </c>
      <c r="J15" s="172">
        <v>160000</v>
      </c>
      <c r="K15" s="172">
        <v>160000</v>
      </c>
      <c r="L15" s="646">
        <v>160000</v>
      </c>
      <c r="M15" s="646">
        <v>160000</v>
      </c>
      <c r="N15" s="586">
        <f>'Revenue Summary'!U35</f>
        <v>160000</v>
      </c>
      <c r="O15" s="172">
        <v>160000</v>
      </c>
      <c r="P15" s="662">
        <f>'Revenue Summary'!Y35</f>
        <v>160000</v>
      </c>
      <c r="Q15" s="434">
        <f>P15-O15</f>
        <v>0</v>
      </c>
      <c r="R15" s="185" t="s">
        <v>385</v>
      </c>
      <c r="U15" s="586">
        <f>P15</f>
        <v>160000</v>
      </c>
    </row>
    <row r="16" spans="1:22" ht="18.399999999999999" thickBot="1" x14ac:dyDescent="0.6">
      <c r="A16" s="177"/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647"/>
      <c r="M16" s="647"/>
      <c r="N16" s="584"/>
      <c r="O16" s="177"/>
      <c r="P16" s="663"/>
      <c r="Q16" s="432"/>
      <c r="R16" s="187"/>
      <c r="U16" s="177"/>
    </row>
    <row r="17" spans="1:22" s="145" customFormat="1" ht="36.4" thickBot="1" x14ac:dyDescent="0.6">
      <c r="A17" s="188" t="s">
        <v>405</v>
      </c>
      <c r="B17" s="189">
        <v>31557424</v>
      </c>
      <c r="C17" s="189">
        <v>32811212.499999996</v>
      </c>
      <c r="D17" s="189">
        <v>35905367.539999999</v>
      </c>
      <c r="E17" s="189">
        <v>37615781.449999988</v>
      </c>
      <c r="F17" s="189">
        <v>37794641.965071879</v>
      </c>
      <c r="G17" s="189">
        <v>38912037.020000003</v>
      </c>
      <c r="H17" s="189">
        <v>38710400</v>
      </c>
      <c r="I17" s="189">
        <v>41285735.170000002</v>
      </c>
      <c r="J17" s="189">
        <v>40020100</v>
      </c>
      <c r="K17" s="189">
        <v>43607940</v>
      </c>
      <c r="L17" s="648">
        <v>55334616</v>
      </c>
      <c r="M17" s="648">
        <f>SUM(M11:M15)</f>
        <v>45634616</v>
      </c>
      <c r="N17" s="587">
        <f>SUM(N11:N15)</f>
        <v>43402308</v>
      </c>
      <c r="O17" s="189">
        <v>48262753.5</v>
      </c>
      <c r="P17" s="664">
        <f>SUM(P11:P15)</f>
        <v>55067269.5</v>
      </c>
      <c r="Q17" s="435">
        <f>SUM(Q11:Q15)</f>
        <v>6804516.0000000009</v>
      </c>
      <c r="R17" s="190">
        <v>0.26891148721998792</v>
      </c>
      <c r="U17" s="189">
        <f>SUM(U11:U15)</f>
        <v>47267269.5</v>
      </c>
    </row>
    <row r="18" spans="1:22" ht="18" hidden="1" x14ac:dyDescent="0.55000000000000004">
      <c r="A18" s="171"/>
      <c r="B18" s="191"/>
      <c r="C18" s="191"/>
      <c r="D18" s="191"/>
      <c r="E18" s="191"/>
      <c r="F18" s="191"/>
      <c r="G18" s="191"/>
      <c r="H18" s="191"/>
      <c r="I18" s="191"/>
      <c r="J18" s="191"/>
      <c r="K18" s="191" t="s">
        <v>406</v>
      </c>
      <c r="L18" s="644" t="s">
        <v>406</v>
      </c>
      <c r="M18" s="644"/>
      <c r="N18" s="586"/>
      <c r="O18" s="171" t="s">
        <v>406</v>
      </c>
      <c r="P18" s="660"/>
      <c r="Q18" s="434"/>
      <c r="R18" s="183"/>
      <c r="U18" s="171"/>
    </row>
    <row r="19" spans="1:22" ht="18" x14ac:dyDescent="0.55000000000000004">
      <c r="A19" s="180" t="s">
        <v>407</v>
      </c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643"/>
      <c r="M19" s="643"/>
      <c r="N19" s="585"/>
      <c r="O19" s="181"/>
      <c r="P19" s="659"/>
      <c r="Q19" s="433"/>
      <c r="R19" s="192"/>
      <c r="S19" s="146"/>
      <c r="T19" s="146"/>
      <c r="U19" s="181"/>
      <c r="V19" s="146"/>
    </row>
    <row r="20" spans="1:22" s="132" customFormat="1" ht="18" x14ac:dyDescent="0.55000000000000004">
      <c r="A20" s="171" t="s">
        <v>337</v>
      </c>
      <c r="B20" s="193">
        <v>132336</v>
      </c>
      <c r="C20" s="193">
        <v>126463</v>
      </c>
      <c r="D20" s="194">
        <v>107869.57</v>
      </c>
      <c r="E20" s="194">
        <v>228335.06</v>
      </c>
      <c r="F20" s="194">
        <v>285565</v>
      </c>
      <c r="G20" s="195">
        <v>219647.27000000002</v>
      </c>
      <c r="H20" s="195">
        <v>303430</v>
      </c>
      <c r="I20" s="195">
        <v>236342.23</v>
      </c>
      <c r="J20" s="195">
        <v>254773</v>
      </c>
      <c r="K20" s="195">
        <v>247129.81</v>
      </c>
      <c r="L20" s="649">
        <v>295774</v>
      </c>
      <c r="M20" s="649">
        <f>'Expense Summary'!M9</f>
        <v>238017</v>
      </c>
      <c r="N20" s="582">
        <f>'Expense Summary'!N9</f>
        <v>314213</v>
      </c>
      <c r="O20" s="196">
        <v>300326</v>
      </c>
      <c r="P20" s="665">
        <f>'Expense Summary'!T9</f>
        <v>298684</v>
      </c>
      <c r="Q20" s="430">
        <f>P20-O20</f>
        <v>-1642</v>
      </c>
      <c r="R20" s="174">
        <v>0.19683659369138837</v>
      </c>
      <c r="S20" s="145"/>
      <c r="T20" s="145"/>
      <c r="U20" s="196">
        <f>P20</f>
        <v>298684</v>
      </c>
      <c r="V20" s="145"/>
    </row>
    <row r="21" spans="1:22" s="145" customFormat="1" ht="18" x14ac:dyDescent="0.55000000000000004">
      <c r="A21" s="632" t="s">
        <v>335</v>
      </c>
      <c r="B21" s="197">
        <v>1397658</v>
      </c>
      <c r="C21" s="197">
        <v>1210681</v>
      </c>
      <c r="D21" s="172">
        <v>1238107.0499999998</v>
      </c>
      <c r="E21" s="172">
        <v>2073749.2000000002</v>
      </c>
      <c r="F21" s="172">
        <v>1691456</v>
      </c>
      <c r="G21" s="175">
        <v>1676685.37</v>
      </c>
      <c r="H21" s="175">
        <v>1906355.4741326226</v>
      </c>
      <c r="I21" s="175">
        <v>1724473.66</v>
      </c>
      <c r="J21" s="175">
        <v>2676949</v>
      </c>
      <c r="K21" s="175">
        <v>2676949</v>
      </c>
      <c r="L21" s="650">
        <v>2634408</v>
      </c>
      <c r="M21" s="650">
        <f>'Expense Summary'!M15</f>
        <v>2634408</v>
      </c>
      <c r="N21" s="633">
        <f>'Expense Summary'!N15</f>
        <v>2953048</v>
      </c>
      <c r="O21" s="198">
        <v>2831626</v>
      </c>
      <c r="P21" s="666">
        <f>'Expense Summary'!T15</f>
        <v>3746394</v>
      </c>
      <c r="Q21" s="634">
        <f t="shared" ref="Q21:Q27" si="0">P21-O21</f>
        <v>914768</v>
      </c>
      <c r="R21" s="176">
        <v>-1.5891598980779985E-2</v>
      </c>
      <c r="S21" s="123" t="s">
        <v>408</v>
      </c>
      <c r="T21" s="123"/>
      <c r="U21" s="196">
        <f t="shared" ref="U21:U27" si="1">P21</f>
        <v>3746394</v>
      </c>
      <c r="V21" s="123"/>
    </row>
    <row r="22" spans="1:22" ht="18" x14ac:dyDescent="0.55000000000000004">
      <c r="A22" s="171" t="s">
        <v>409</v>
      </c>
      <c r="B22" s="197">
        <v>2927877</v>
      </c>
      <c r="C22" s="197">
        <v>2297523</v>
      </c>
      <c r="D22" s="172">
        <v>2374444.0299999998</v>
      </c>
      <c r="E22" s="172">
        <v>4049412.52</v>
      </c>
      <c r="F22" s="172">
        <v>3158691.98</v>
      </c>
      <c r="G22" s="175">
        <v>2648440.2000000002</v>
      </c>
      <c r="H22" s="175">
        <v>3395937</v>
      </c>
      <c r="I22" s="175">
        <v>2812098.9399999995</v>
      </c>
      <c r="J22" s="175">
        <v>3462476.5</v>
      </c>
      <c r="K22" s="175">
        <v>3358602.2050000001</v>
      </c>
      <c r="L22" s="650">
        <v>3617217</v>
      </c>
      <c r="M22" s="650">
        <f>'Expense Summary'!M22</f>
        <v>3661671.5</v>
      </c>
      <c r="N22" s="583">
        <f>'Expense Summary'!N22</f>
        <v>3955398</v>
      </c>
      <c r="O22" s="198">
        <v>3836817</v>
      </c>
      <c r="P22" s="666">
        <f>'Expense Summary'!T22</f>
        <v>3546622</v>
      </c>
      <c r="Q22" s="431">
        <f t="shared" si="0"/>
        <v>-290195</v>
      </c>
      <c r="R22" s="176">
        <v>7.7000722090575749E-2</v>
      </c>
      <c r="U22" s="196">
        <f t="shared" si="1"/>
        <v>3546622</v>
      </c>
    </row>
    <row r="23" spans="1:22" ht="18" x14ac:dyDescent="0.55000000000000004">
      <c r="A23" s="171" t="s">
        <v>332</v>
      </c>
      <c r="B23" s="197">
        <v>2700582</v>
      </c>
      <c r="C23" s="197">
        <v>2675807</v>
      </c>
      <c r="D23" s="172">
        <v>2719386</v>
      </c>
      <c r="E23" s="172">
        <v>2706267.9620577497</v>
      </c>
      <c r="F23" s="172">
        <v>2915045.67</v>
      </c>
      <c r="G23" s="175">
        <v>2808270.9899999998</v>
      </c>
      <c r="H23" s="175">
        <v>3215898.83</v>
      </c>
      <c r="I23" s="175">
        <v>3067910.77</v>
      </c>
      <c r="J23" s="175">
        <v>3084823.4299999997</v>
      </c>
      <c r="K23" s="175">
        <v>2992278.7270999998</v>
      </c>
      <c r="L23" s="650">
        <v>3840000</v>
      </c>
      <c r="M23" s="650">
        <f>'Expense Summary'!M28</f>
        <v>3840000</v>
      </c>
      <c r="N23" s="583">
        <f>'Expense Summary'!N28</f>
        <v>3153514</v>
      </c>
      <c r="O23" s="198">
        <v>3979870</v>
      </c>
      <c r="P23" s="666">
        <f>'Expense Summary'!T28</f>
        <v>3638580</v>
      </c>
      <c r="Q23" s="431">
        <f t="shared" si="0"/>
        <v>-341290</v>
      </c>
      <c r="R23" s="176">
        <v>0.28330291066219582</v>
      </c>
      <c r="U23" s="196">
        <f t="shared" si="1"/>
        <v>3638580</v>
      </c>
    </row>
    <row r="24" spans="1:22" ht="18" x14ac:dyDescent="0.55000000000000004">
      <c r="A24" s="171" t="s">
        <v>352</v>
      </c>
      <c r="B24" s="197">
        <v>5853278.459999999</v>
      </c>
      <c r="C24" s="197">
        <v>5845592.0199999996</v>
      </c>
      <c r="D24" s="191">
        <v>4100088.49</v>
      </c>
      <c r="E24" s="191">
        <v>4605286.7799999993</v>
      </c>
      <c r="F24" s="172">
        <v>5366162.3100000005</v>
      </c>
      <c r="G24" s="175">
        <v>2113597.2000000007</v>
      </c>
      <c r="H24" s="175">
        <v>2643436.3790962943</v>
      </c>
      <c r="I24" s="175">
        <v>2358128.11</v>
      </c>
      <c r="J24" s="175">
        <v>2761307</v>
      </c>
      <c r="K24" s="175">
        <v>2678467.79</v>
      </c>
      <c r="L24" s="650">
        <v>2964442</v>
      </c>
      <c r="M24" s="650">
        <f>'Expense Summary'!M34</f>
        <v>3152245.38</v>
      </c>
      <c r="N24" s="583">
        <f>'Expense Summary'!N34</f>
        <v>2529760</v>
      </c>
      <c r="O24" s="198">
        <v>3032807</v>
      </c>
      <c r="P24" s="666">
        <f>'Expense Summary'!T34</f>
        <v>3118417</v>
      </c>
      <c r="Q24" s="431">
        <f t="shared" si="0"/>
        <v>85610</v>
      </c>
      <c r="R24" s="176">
        <v>0.10676783609930958</v>
      </c>
      <c r="U24" s="196">
        <f t="shared" si="1"/>
        <v>3118417</v>
      </c>
    </row>
    <row r="25" spans="1:22" ht="18" x14ac:dyDescent="0.55000000000000004">
      <c r="A25" s="171" t="s">
        <v>410</v>
      </c>
      <c r="B25" s="197"/>
      <c r="C25" s="197"/>
      <c r="D25" s="191"/>
      <c r="E25" s="191"/>
      <c r="F25" s="172"/>
      <c r="G25" s="175">
        <v>5008796.79</v>
      </c>
      <c r="H25" s="175">
        <v>5570954.5</v>
      </c>
      <c r="I25" s="175">
        <v>5538384.7599999998</v>
      </c>
      <c r="J25" s="175">
        <v>5480907</v>
      </c>
      <c r="K25" s="175">
        <v>5316479.79</v>
      </c>
      <c r="L25" s="650">
        <v>5617365</v>
      </c>
      <c r="M25" s="650">
        <f>'Expense Summary'!M42</f>
        <v>5646558.1100000003</v>
      </c>
      <c r="N25" s="583">
        <f>'Expense Summary'!N42</f>
        <v>5177352</v>
      </c>
      <c r="O25" s="198">
        <v>5910110</v>
      </c>
      <c r="P25" s="666">
        <f>'Expense Summary'!T42</f>
        <v>5445779</v>
      </c>
      <c r="Q25" s="431">
        <f>P25-O25</f>
        <v>-464331</v>
      </c>
      <c r="R25" s="176">
        <v>5.659481873060971E-2</v>
      </c>
      <c r="U25" s="196">
        <f t="shared" si="1"/>
        <v>5445779</v>
      </c>
    </row>
    <row r="26" spans="1:22" s="145" customFormat="1" ht="18" x14ac:dyDescent="0.55000000000000004">
      <c r="A26" s="171" t="s">
        <v>328</v>
      </c>
      <c r="B26" s="197">
        <v>14194039</v>
      </c>
      <c r="C26" s="197">
        <v>14893826</v>
      </c>
      <c r="D26" s="172">
        <v>15127727.830000002</v>
      </c>
      <c r="E26" s="172">
        <v>16195288.9</v>
      </c>
      <c r="F26" s="172">
        <v>17433841</v>
      </c>
      <c r="G26" s="175">
        <v>16441423.58</v>
      </c>
      <c r="H26" s="175">
        <v>17477996.302973881</v>
      </c>
      <c r="I26" s="175">
        <v>17465713.199999999</v>
      </c>
      <c r="J26" s="175">
        <v>18711248</v>
      </c>
      <c r="K26" s="175">
        <v>18149910.559999999</v>
      </c>
      <c r="L26" s="650">
        <v>19615686</v>
      </c>
      <c r="M26" s="650">
        <f>'Expense Summary'!M52</f>
        <v>19615686</v>
      </c>
      <c r="N26" s="583">
        <f>'Expense Summary'!N52</f>
        <v>18614070</v>
      </c>
      <c r="O26" s="198">
        <v>20785378</v>
      </c>
      <c r="P26" s="666">
        <f>'Expense Summary'!T52</f>
        <v>20593895</v>
      </c>
      <c r="Q26" s="431">
        <f t="shared" si="0"/>
        <v>-191483</v>
      </c>
      <c r="R26" s="176">
        <v>8.0759375378431697E-2</v>
      </c>
      <c r="U26" s="196">
        <f t="shared" si="1"/>
        <v>20593895</v>
      </c>
    </row>
    <row r="27" spans="1:22" s="145" customFormat="1" ht="18.399999999999999" thickBot="1" x14ac:dyDescent="0.6">
      <c r="A27" s="199" t="s">
        <v>411</v>
      </c>
      <c r="B27" s="200">
        <v>2101714</v>
      </c>
      <c r="C27" s="200">
        <v>2228903</v>
      </c>
      <c r="D27" s="201">
        <v>2100609.48</v>
      </c>
      <c r="E27" s="201">
        <v>2146678.4</v>
      </c>
      <c r="F27" s="201">
        <v>2572680</v>
      </c>
      <c r="G27" s="201">
        <v>2342771.8499999996</v>
      </c>
      <c r="H27" s="201">
        <v>2424971</v>
      </c>
      <c r="I27" s="201">
        <v>2509279.2000000007</v>
      </c>
      <c r="J27" s="201">
        <v>2773792</v>
      </c>
      <c r="K27" s="201">
        <v>2690578.2399999998</v>
      </c>
      <c r="L27" s="651">
        <v>2666978</v>
      </c>
      <c r="M27" s="651">
        <f>'Expense Summary'!M64</f>
        <v>2666978</v>
      </c>
      <c r="N27" s="588">
        <f>'Expense Summary'!N64</f>
        <v>2484751</v>
      </c>
      <c r="O27" s="202">
        <v>2791099</v>
      </c>
      <c r="P27" s="667">
        <f>'Expense Summary'!T64</f>
        <v>2545024</v>
      </c>
      <c r="Q27" s="436">
        <f t="shared" si="0"/>
        <v>-246075</v>
      </c>
      <c r="R27" s="203">
        <v>-8.7714379196048801E-3</v>
      </c>
      <c r="T27" s="158">
        <v>8.8175821741267424E-2</v>
      </c>
      <c r="U27" s="196">
        <f t="shared" si="1"/>
        <v>2545024</v>
      </c>
    </row>
    <row r="28" spans="1:22" ht="18.399999999999999" hidden="1" thickBot="1" x14ac:dyDescent="0.6">
      <c r="A28" s="204" t="s">
        <v>412</v>
      </c>
      <c r="B28" s="204"/>
      <c r="C28" s="204"/>
      <c r="D28" s="205">
        <v>0</v>
      </c>
      <c r="E28" s="205">
        <v>0</v>
      </c>
      <c r="F28" s="205">
        <v>-414401.99527807371</v>
      </c>
      <c r="G28" s="205">
        <v>0</v>
      </c>
      <c r="H28" s="205">
        <v>0</v>
      </c>
      <c r="I28" s="205">
        <v>0</v>
      </c>
      <c r="J28" s="205" t="e">
        <v>#REF!</v>
      </c>
      <c r="K28" s="172" t="e">
        <v>#REF!</v>
      </c>
      <c r="L28" s="644"/>
      <c r="M28" s="644"/>
      <c r="N28" s="586"/>
      <c r="O28" s="171"/>
      <c r="P28" s="660"/>
      <c r="Q28" s="434"/>
      <c r="R28" s="206" t="e">
        <v>#REF!</v>
      </c>
      <c r="U28" s="171"/>
    </row>
    <row r="29" spans="1:22" ht="18.399999999999999" thickBot="1" x14ac:dyDescent="0.6">
      <c r="A29" s="207" t="s">
        <v>384</v>
      </c>
      <c r="B29" s="208">
        <v>29307484.460000001</v>
      </c>
      <c r="C29" s="208">
        <v>29278795.02</v>
      </c>
      <c r="D29" s="209">
        <v>27768232.450000003</v>
      </c>
      <c r="E29" s="209">
        <v>32005018.822057746</v>
      </c>
      <c r="F29" s="209">
        <v>33009039.964721926</v>
      </c>
      <c r="G29" s="209">
        <v>33259633.25</v>
      </c>
      <c r="H29" s="209">
        <v>36938979.486202799</v>
      </c>
      <c r="I29" s="209">
        <v>35712330.869999997</v>
      </c>
      <c r="J29" s="209">
        <v>39206275.93</v>
      </c>
      <c r="K29" s="209">
        <v>38110396.122100003</v>
      </c>
      <c r="L29" s="652">
        <v>41251870</v>
      </c>
      <c r="M29" s="652">
        <f>SUM(M20:M27)</f>
        <v>41455563.989999995</v>
      </c>
      <c r="N29" s="589">
        <f>SUM(N20:N28)</f>
        <v>39182106</v>
      </c>
      <c r="O29" s="209">
        <v>43468033</v>
      </c>
      <c r="P29" s="668">
        <f>SUM(P20:P27)</f>
        <v>42933395</v>
      </c>
      <c r="Q29" s="635">
        <f>SUM(Q20:Q27)</f>
        <v>-534638</v>
      </c>
      <c r="R29" s="210">
        <v>8.2430890191620809E-2</v>
      </c>
      <c r="U29" s="209">
        <f>SUM(U20:U27)*1.02</f>
        <v>43792062.899999999</v>
      </c>
    </row>
    <row r="30" spans="1:22" ht="18" x14ac:dyDescent="0.55000000000000004">
      <c r="A30" s="171"/>
      <c r="B30" s="171"/>
      <c r="C30" s="172"/>
      <c r="D30" s="172"/>
      <c r="E30" s="172"/>
      <c r="F30" s="172"/>
      <c r="G30" s="172"/>
      <c r="H30" s="172"/>
      <c r="I30" s="172"/>
      <c r="J30" s="172"/>
      <c r="K30" s="172"/>
      <c r="L30" s="644"/>
      <c r="M30" s="644"/>
      <c r="N30" s="586"/>
      <c r="O30" s="171"/>
      <c r="P30" s="660"/>
      <c r="Q30" s="434"/>
      <c r="R30" s="183"/>
      <c r="U30" s="171"/>
    </row>
    <row r="31" spans="1:22" ht="18" x14ac:dyDescent="0.55000000000000004">
      <c r="A31" s="171" t="s">
        <v>339</v>
      </c>
      <c r="B31" s="171">
        <v>167383</v>
      </c>
      <c r="C31" s="172">
        <v>164533</v>
      </c>
      <c r="D31" s="172">
        <v>168778.5</v>
      </c>
      <c r="E31" s="172">
        <v>168568</v>
      </c>
      <c r="F31" s="172">
        <v>168568</v>
      </c>
      <c r="G31" s="172">
        <v>164892</v>
      </c>
      <c r="H31" s="172">
        <v>166060</v>
      </c>
      <c r="I31" s="172">
        <v>166060</v>
      </c>
      <c r="J31" s="172">
        <v>166060</v>
      </c>
      <c r="K31" s="172">
        <v>166060</v>
      </c>
      <c r="L31" s="646">
        <v>878755</v>
      </c>
      <c r="M31" s="646">
        <v>167200</v>
      </c>
      <c r="N31" s="586">
        <f>M31</f>
        <v>167200</v>
      </c>
      <c r="O31" s="172">
        <v>885905</v>
      </c>
      <c r="P31" s="662">
        <f>167400+700000+10000000</f>
        <v>10867400</v>
      </c>
      <c r="Q31" s="434">
        <f>P31-O31</f>
        <v>9981495</v>
      </c>
      <c r="R31" s="185"/>
      <c r="U31" s="172">
        <f>O31</f>
        <v>885905</v>
      </c>
    </row>
    <row r="32" spans="1:22" ht="18.399999999999999" thickBot="1" x14ac:dyDescent="0.6">
      <c r="A32" s="177"/>
      <c r="B32" s="177"/>
      <c r="C32" s="178"/>
      <c r="D32" s="178"/>
      <c r="E32" s="178"/>
      <c r="F32" s="178"/>
      <c r="G32" s="178"/>
      <c r="H32" s="178"/>
      <c r="I32" s="178"/>
      <c r="J32" s="178"/>
      <c r="K32" s="178"/>
      <c r="L32" s="647"/>
      <c r="M32" s="647"/>
      <c r="N32" s="584"/>
      <c r="O32" s="177"/>
      <c r="P32" s="663"/>
      <c r="Q32" s="432"/>
      <c r="R32" s="187"/>
      <c r="U32" s="177"/>
    </row>
    <row r="33" spans="1:22" ht="36.4" thickBot="1" x14ac:dyDescent="0.6">
      <c r="A33" s="188" t="s">
        <v>413</v>
      </c>
      <c r="B33" s="189">
        <v>29474867.460000001</v>
      </c>
      <c r="C33" s="189">
        <v>29443328.02</v>
      </c>
      <c r="D33" s="189">
        <v>27937010.950000003</v>
      </c>
      <c r="E33" s="189">
        <v>32173586.822057746</v>
      </c>
      <c r="F33" s="189">
        <v>33177607.964721926</v>
      </c>
      <c r="G33" s="189">
        <v>33424525.25</v>
      </c>
      <c r="H33" s="189">
        <v>37105039.486202799</v>
      </c>
      <c r="I33" s="189">
        <v>35878390.869999997</v>
      </c>
      <c r="J33" s="189">
        <v>39372335.93</v>
      </c>
      <c r="K33" s="189">
        <v>38276456.122100003</v>
      </c>
      <c r="L33" s="648">
        <v>42130625</v>
      </c>
      <c r="M33" s="648">
        <f>M29+M31</f>
        <v>41622763.989999995</v>
      </c>
      <c r="N33" s="587">
        <f>N29+N31</f>
        <v>39349306</v>
      </c>
      <c r="O33" s="189">
        <v>44353938</v>
      </c>
      <c r="P33" s="664">
        <f>P29+P31</f>
        <v>53800795</v>
      </c>
      <c r="Q33" s="435">
        <f>Q29+Q31</f>
        <v>9446857</v>
      </c>
      <c r="R33" s="190">
        <v>0.10069293943006084</v>
      </c>
      <c r="U33" s="189">
        <f>U29+U31</f>
        <v>44677967.899999999</v>
      </c>
      <c r="V33" s="123" t="s">
        <v>723</v>
      </c>
    </row>
    <row r="34" spans="1:22" ht="18.399999999999999" thickBot="1" x14ac:dyDescent="0.6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653"/>
      <c r="M34" s="653"/>
      <c r="N34" s="590"/>
      <c r="O34" s="211"/>
      <c r="P34" s="669"/>
      <c r="Q34" s="438"/>
      <c r="R34" s="212"/>
      <c r="U34" s="211"/>
    </row>
    <row r="35" spans="1:22" s="145" customFormat="1" ht="18.399999999999999" thickBot="1" x14ac:dyDescent="0.6">
      <c r="A35" s="213" t="s">
        <v>414</v>
      </c>
      <c r="B35" s="214">
        <v>2082556.5399999991</v>
      </c>
      <c r="C35" s="214">
        <v>3367884.4799999967</v>
      </c>
      <c r="D35" s="214">
        <v>7968356.5899999961</v>
      </c>
      <c r="E35" s="214">
        <v>5442194.6279422417</v>
      </c>
      <c r="F35" s="214">
        <v>4617034.0003499538</v>
      </c>
      <c r="G35" s="214">
        <v>5487511.7700000033</v>
      </c>
      <c r="H35" s="214">
        <v>1605360.5137972012</v>
      </c>
      <c r="I35" s="214">
        <v>5407344.3000000045</v>
      </c>
      <c r="J35" s="214">
        <v>647764.0700000003</v>
      </c>
      <c r="K35" s="214">
        <v>5331483.8778999969</v>
      </c>
      <c r="L35" s="654">
        <v>13203991</v>
      </c>
      <c r="M35" s="654">
        <f>M17-M33</f>
        <v>4011852.0100000054</v>
      </c>
      <c r="N35" s="636">
        <f>N17-N33</f>
        <v>4053002</v>
      </c>
      <c r="O35" s="214">
        <v>3908815.5</v>
      </c>
      <c r="P35" s="670">
        <f>P17-P33</f>
        <v>1266474.5</v>
      </c>
      <c r="Q35" s="437">
        <f>Q17-Q33</f>
        <v>-2642340.9999999991</v>
      </c>
      <c r="R35" s="210"/>
      <c r="U35" s="636">
        <f>U17-U33</f>
        <v>2589301.6000000015</v>
      </c>
    </row>
    <row r="36" spans="1:22" x14ac:dyDescent="0.45">
      <c r="O36" s="439"/>
    </row>
    <row r="37" spans="1:22" ht="15.75" customHeight="1" x14ac:dyDescent="0.45">
      <c r="A37" s="711" t="s">
        <v>719</v>
      </c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</row>
    <row r="38" spans="1:22" x14ac:dyDescent="0.45">
      <c r="C38" s="138"/>
      <c r="D38" s="138"/>
      <c r="E38" s="138"/>
      <c r="F38" s="138"/>
      <c r="G38" s="138"/>
      <c r="H38" s="138"/>
      <c r="I38" s="138"/>
      <c r="J38" s="138"/>
      <c r="K38" s="138"/>
      <c r="N38" s="624" t="s">
        <v>749</v>
      </c>
      <c r="T38" s="637"/>
    </row>
    <row r="39" spans="1:22" x14ac:dyDescent="0.45">
      <c r="A39" s="123" t="s">
        <v>414</v>
      </c>
      <c r="C39" s="138"/>
      <c r="D39" s="138"/>
      <c r="E39" s="138"/>
      <c r="F39" s="138"/>
      <c r="G39" s="138"/>
      <c r="H39" s="138"/>
      <c r="I39" s="138"/>
      <c r="J39" s="138"/>
      <c r="K39" s="138">
        <f>8313808+6841453-6840465</f>
        <v>8314796</v>
      </c>
      <c r="N39" s="619">
        <f>N11-N29</f>
        <v>4060202</v>
      </c>
      <c r="P39" s="671">
        <f>P11-P29</f>
        <v>1973874.5</v>
      </c>
    </row>
    <row r="40" spans="1:22" x14ac:dyDescent="0.45">
      <c r="A40" s="123" t="s">
        <v>727</v>
      </c>
      <c r="C40" s="138"/>
      <c r="D40" s="138"/>
      <c r="E40" s="138"/>
      <c r="F40" s="138"/>
      <c r="G40" s="138"/>
      <c r="H40" s="138"/>
      <c r="I40" s="138"/>
      <c r="J40" s="138"/>
      <c r="K40" s="138">
        <v>166431</v>
      </c>
      <c r="N40" s="620">
        <f>N15</f>
        <v>160000</v>
      </c>
      <c r="P40" s="359">
        <f>P15+P13</f>
        <v>10160000</v>
      </c>
    </row>
    <row r="41" spans="1:22" x14ac:dyDescent="0.45">
      <c r="A41" s="123" t="s">
        <v>728</v>
      </c>
      <c r="C41" s="138"/>
      <c r="D41" s="138"/>
      <c r="E41" s="138"/>
      <c r="F41" s="138"/>
      <c r="G41" s="138"/>
      <c r="H41" s="138"/>
      <c r="I41" s="138"/>
      <c r="J41" s="138"/>
      <c r="K41" s="138">
        <v>-4593959</v>
      </c>
      <c r="N41" s="620">
        <f>-N31</f>
        <v>-167200</v>
      </c>
      <c r="P41" s="359">
        <f>-P31</f>
        <v>-10867400</v>
      </c>
    </row>
    <row r="42" spans="1:22" s="145" customFormat="1" x14ac:dyDescent="0.45">
      <c r="A42" s="145" t="s">
        <v>729</v>
      </c>
      <c r="C42" s="146"/>
      <c r="D42" s="146"/>
      <c r="E42" s="146"/>
      <c r="F42" s="146"/>
      <c r="G42" s="146"/>
      <c r="H42" s="146"/>
      <c r="I42" s="146"/>
      <c r="J42" s="146"/>
      <c r="K42" s="612">
        <f>SUM(K39:K41)</f>
        <v>3887268</v>
      </c>
      <c r="L42" s="639"/>
      <c r="M42" s="639"/>
      <c r="N42" s="621">
        <f>SUM(N39:N41)</f>
        <v>4053002</v>
      </c>
      <c r="P42" s="672">
        <f>SUM(P39:P41)</f>
        <v>1266474.5</v>
      </c>
      <c r="Q42" s="429"/>
      <c r="R42" s="170"/>
    </row>
    <row r="43" spans="1:22" x14ac:dyDescent="0.45">
      <c r="A43" s="123" t="s">
        <v>731</v>
      </c>
      <c r="C43" s="138"/>
      <c r="D43" s="138"/>
      <c r="E43" s="138"/>
      <c r="F43" s="138"/>
      <c r="G43" s="138"/>
      <c r="H43" s="138"/>
      <c r="I43" s="138"/>
      <c r="J43" s="138"/>
      <c r="K43" s="611">
        <f>-41624-1831397</f>
        <v>-1873021</v>
      </c>
      <c r="N43" s="622">
        <f>-N61+200000</f>
        <v>-1705311.71</v>
      </c>
      <c r="P43" s="673">
        <v>-1500000</v>
      </c>
    </row>
    <row r="44" spans="1:22" x14ac:dyDescent="0.45">
      <c r="A44" s="123" t="s">
        <v>735</v>
      </c>
      <c r="C44" s="138"/>
      <c r="D44" s="138"/>
      <c r="E44" s="138"/>
      <c r="F44" s="138"/>
      <c r="G44" s="138"/>
      <c r="H44" s="138"/>
      <c r="I44" s="138"/>
      <c r="J44" s="138"/>
      <c r="K44" s="611">
        <v>256296</v>
      </c>
      <c r="N44" s="625" t="s">
        <v>385</v>
      </c>
      <c r="P44" s="674">
        <v>0</v>
      </c>
    </row>
    <row r="45" spans="1:22" s="145" customFormat="1" x14ac:dyDescent="0.45">
      <c r="A45" s="145" t="s">
        <v>730</v>
      </c>
      <c r="C45" s="146"/>
      <c r="D45" s="146"/>
      <c r="E45" s="146"/>
      <c r="F45" s="146"/>
      <c r="G45" s="146"/>
      <c r="H45" s="146"/>
      <c r="I45" s="146"/>
      <c r="J45" s="146"/>
      <c r="K45" s="146">
        <v>4570910</v>
      </c>
      <c r="L45" s="639"/>
      <c r="M45" s="639"/>
      <c r="N45" s="618">
        <f>K50</f>
        <v>6841453</v>
      </c>
      <c r="P45" s="675">
        <f>N50</f>
        <v>2347690.2899999991</v>
      </c>
      <c r="Q45" s="429"/>
      <c r="R45" s="170"/>
    </row>
    <row r="46" spans="1:22" x14ac:dyDescent="0.45">
      <c r="N46" s="623"/>
    </row>
    <row r="47" spans="1:22" x14ac:dyDescent="0.45">
      <c r="A47" s="145" t="s">
        <v>732</v>
      </c>
      <c r="N47" s="623"/>
    </row>
    <row r="48" spans="1:22" x14ac:dyDescent="0.45">
      <c r="A48" s="123" t="s">
        <v>734</v>
      </c>
      <c r="N48" s="624">
        <v>-3850000</v>
      </c>
      <c r="P48" s="706" t="s">
        <v>385</v>
      </c>
    </row>
    <row r="49" spans="1:18" x14ac:dyDescent="0.45">
      <c r="A49" s="123" t="s">
        <v>733</v>
      </c>
      <c r="N49" s="624">
        <v>-2991453</v>
      </c>
      <c r="P49" s="673">
        <v>-1700000</v>
      </c>
    </row>
    <row r="50" spans="1:18" s="613" customFormat="1" ht="15.75" thickBot="1" x14ac:dyDescent="0.5">
      <c r="A50" s="613" t="s">
        <v>784</v>
      </c>
      <c r="K50" s="626">
        <f>SUM(K42:K49)</f>
        <v>6841453</v>
      </c>
      <c r="L50" s="655"/>
      <c r="M50" s="655"/>
      <c r="N50" s="628">
        <f>SUM(N42:N49)</f>
        <v>2347690.2899999991</v>
      </c>
      <c r="O50" s="627"/>
      <c r="P50" s="628">
        <f>SUM(P42:P49)</f>
        <v>414164.78999999911</v>
      </c>
      <c r="Q50" s="613" t="s">
        <v>770</v>
      </c>
      <c r="R50" s="614"/>
    </row>
    <row r="51" spans="1:18" ht="15.75" thickTop="1" x14ac:dyDescent="0.45">
      <c r="Q51" s="624"/>
    </row>
    <row r="52" spans="1:18" x14ac:dyDescent="0.45">
      <c r="Q52" s="624"/>
    </row>
    <row r="55" spans="1:18" hidden="1" x14ac:dyDescent="0.45">
      <c r="J55" s="123" t="s">
        <v>736</v>
      </c>
      <c r="K55" s="123" t="s">
        <v>737</v>
      </c>
      <c r="N55" s="615">
        <v>0</v>
      </c>
    </row>
    <row r="56" spans="1:18" hidden="1" x14ac:dyDescent="0.45">
      <c r="J56" s="123" t="s">
        <v>738</v>
      </c>
      <c r="K56" s="123" t="s">
        <v>739</v>
      </c>
      <c r="N56" s="615">
        <v>10420</v>
      </c>
    </row>
    <row r="57" spans="1:18" hidden="1" x14ac:dyDescent="0.45">
      <c r="J57" s="123" t="s">
        <v>740</v>
      </c>
      <c r="K57" s="123" t="s">
        <v>741</v>
      </c>
      <c r="N57" s="615">
        <v>99547</v>
      </c>
    </row>
    <row r="58" spans="1:18" hidden="1" x14ac:dyDescent="0.45">
      <c r="J58" s="123" t="s">
        <v>742</v>
      </c>
      <c r="K58" s="123" t="s">
        <v>743</v>
      </c>
      <c r="N58" s="615">
        <v>13552.95</v>
      </c>
    </row>
    <row r="59" spans="1:18" hidden="1" x14ac:dyDescent="0.45">
      <c r="K59" s="123" t="s">
        <v>744</v>
      </c>
      <c r="L59" s="623" t="s">
        <v>745</v>
      </c>
      <c r="N59" s="616">
        <f>SUM(N55:N58)</f>
        <v>123519.95</v>
      </c>
    </row>
    <row r="60" spans="1:18" hidden="1" x14ac:dyDescent="0.45">
      <c r="J60" s="123" t="s">
        <v>746</v>
      </c>
      <c r="K60" s="123" t="s">
        <v>747</v>
      </c>
      <c r="L60" s="623" t="s">
        <v>748</v>
      </c>
      <c r="N60" s="615">
        <v>1781791.76</v>
      </c>
    </row>
    <row r="61" spans="1:18" hidden="1" x14ac:dyDescent="0.45">
      <c r="N61" s="617">
        <f>SUM(N59:N60)</f>
        <v>1905311.71</v>
      </c>
    </row>
    <row r="62" spans="1:18" hidden="1" x14ac:dyDescent="0.45"/>
    <row r="63" spans="1:18" hidden="1" x14ac:dyDescent="0.45"/>
  </sheetData>
  <mergeCells count="2">
    <mergeCell ref="A1:R3"/>
    <mergeCell ref="A37:R37"/>
  </mergeCells>
  <pageMargins left="0.25" right="0.25" top="0.75" bottom="0.75" header="0.3" footer="0.3"/>
  <pageSetup scale="67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26D1E-9492-4DD4-9D7D-A8A5A63A839C}">
  <sheetPr>
    <tabColor theme="9" tint="-0.249977111117893"/>
    <pageSetUpPr fitToPage="1"/>
  </sheetPr>
  <dimension ref="A1:Q375"/>
  <sheetViews>
    <sheetView topLeftCell="A320" workbookViewId="0">
      <selection activeCell="F9" sqref="F9"/>
    </sheetView>
  </sheetViews>
  <sheetFormatPr defaultColWidth="9.265625" defaultRowHeight="12.4" x14ac:dyDescent="0.35"/>
  <cols>
    <col min="1" max="1" width="8.53125" style="511" bestFit="1" customWidth="1"/>
    <col min="2" max="2" width="12.33203125" style="511" bestFit="1" customWidth="1"/>
    <col min="3" max="5" width="6.6640625" style="511" bestFit="1" customWidth="1"/>
    <col min="6" max="6" width="12.33203125" style="511" bestFit="1" customWidth="1"/>
    <col min="7" max="7" width="13.73046875" style="511" bestFit="1" customWidth="1"/>
    <col min="8" max="8" width="30.73046875" style="511" bestFit="1" customWidth="1"/>
    <col min="9" max="9" width="3.46484375" style="511" customWidth="1"/>
    <col min="10" max="10" width="8.53125" style="511" bestFit="1" customWidth="1"/>
    <col min="11" max="11" width="12.33203125" style="511" bestFit="1" customWidth="1"/>
    <col min="12" max="14" width="6.6640625" style="511" bestFit="1" customWidth="1"/>
    <col min="15" max="15" width="12.33203125" style="511" bestFit="1" customWidth="1"/>
    <col min="16" max="16" width="13.73046875" style="511" bestFit="1" customWidth="1"/>
    <col min="17" max="17" width="30.73046875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15" t="s">
        <v>511</v>
      </c>
      <c r="K2" s="509"/>
      <c r="L2" s="509"/>
      <c r="M2" s="509"/>
      <c r="N2" s="509"/>
      <c r="O2" s="509"/>
    </row>
    <row r="3" spans="1:17" ht="13.15" x14ac:dyDescent="0.4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7" ht="14.65" customHeight="1" x14ac:dyDescent="0.45">
      <c r="A4" s="752" t="s">
        <v>473</v>
      </c>
      <c r="B4" s="752"/>
      <c r="C4" s="752"/>
      <c r="D4" s="752"/>
      <c r="E4" s="752"/>
      <c r="F4" s="752"/>
      <c r="G4" s="752"/>
      <c r="H4" s="752"/>
      <c r="I4" s="551"/>
      <c r="J4" s="752" t="s">
        <v>473</v>
      </c>
      <c r="K4" s="752"/>
      <c r="L4" s="752"/>
      <c r="M4" s="752"/>
      <c r="N4" s="752"/>
      <c r="O4" s="752"/>
      <c r="P4" s="752"/>
      <c r="Q4" s="752"/>
    </row>
    <row r="5" spans="1:17" ht="14.65" thickBot="1" x14ac:dyDescent="0.5">
      <c r="A5" s="512" t="s">
        <v>474</v>
      </c>
      <c r="B5" s="513" t="s">
        <v>475</v>
      </c>
      <c r="C5" s="513" t="s">
        <v>476</v>
      </c>
      <c r="D5" s="513" t="s">
        <v>477</v>
      </c>
      <c r="E5" s="513" t="s">
        <v>478</v>
      </c>
      <c r="F5" s="513" t="s">
        <v>479</v>
      </c>
      <c r="G5" s="513" t="s">
        <v>480</v>
      </c>
      <c r="H5" s="513" t="s">
        <v>481</v>
      </c>
      <c r="I5" s="389"/>
      <c r="J5" s="512" t="s">
        <v>474</v>
      </c>
      <c r="K5" s="513" t="s">
        <v>475</v>
      </c>
      <c r="L5" s="513" t="s">
        <v>476</v>
      </c>
      <c r="M5" s="513" t="s">
        <v>477</v>
      </c>
      <c r="N5" s="513" t="s">
        <v>478</v>
      </c>
      <c r="O5" s="513" t="s">
        <v>479</v>
      </c>
      <c r="P5" s="513" t="s">
        <v>480</v>
      </c>
      <c r="Q5" s="513" t="s">
        <v>481</v>
      </c>
    </row>
    <row r="6" spans="1:17" ht="14.65" thickTop="1" x14ac:dyDescent="0.45">
      <c r="A6" s="527" t="s">
        <v>549</v>
      </c>
      <c r="B6" s="552">
        <v>285414</v>
      </c>
      <c r="C6" s="552">
        <v>0</v>
      </c>
      <c r="D6" s="552">
        <v>0</v>
      </c>
      <c r="E6" s="552">
        <v>0</v>
      </c>
      <c r="F6" s="552">
        <v>285414</v>
      </c>
      <c r="G6" s="518" t="s">
        <v>626</v>
      </c>
      <c r="H6" s="518" t="s">
        <v>627</v>
      </c>
      <c r="I6" s="389"/>
      <c r="J6" s="527" t="s">
        <v>549</v>
      </c>
      <c r="K6" s="553">
        <v>285414</v>
      </c>
      <c r="L6" s="553">
        <v>0</v>
      </c>
      <c r="M6" s="553">
        <v>0</v>
      </c>
      <c r="N6" s="553">
        <v>0</v>
      </c>
      <c r="O6" s="552">
        <v>285414</v>
      </c>
      <c r="P6" s="518" t="s">
        <v>626</v>
      </c>
      <c r="Q6" s="518" t="s">
        <v>627</v>
      </c>
    </row>
    <row r="7" spans="1:17" ht="14.25" x14ac:dyDescent="0.45">
      <c r="A7" s="527" t="s">
        <v>550</v>
      </c>
      <c r="B7" s="552">
        <v>0</v>
      </c>
      <c r="C7" s="552">
        <v>0</v>
      </c>
      <c r="D7" s="552">
        <v>0</v>
      </c>
      <c r="E7" s="552">
        <v>0</v>
      </c>
      <c r="F7" s="552">
        <v>0</v>
      </c>
      <c r="G7" s="518" t="s">
        <v>626</v>
      </c>
      <c r="H7" s="518" t="s">
        <v>628</v>
      </c>
      <c r="I7" s="389"/>
      <c r="J7" s="527" t="s">
        <v>550</v>
      </c>
      <c r="K7" s="553">
        <v>0</v>
      </c>
      <c r="L7" s="553">
        <v>0</v>
      </c>
      <c r="M7" s="553">
        <v>0</v>
      </c>
      <c r="N7" s="553">
        <v>0</v>
      </c>
      <c r="O7" s="552">
        <v>0</v>
      </c>
      <c r="P7" s="518" t="s">
        <v>626</v>
      </c>
      <c r="Q7" s="518" t="s">
        <v>628</v>
      </c>
    </row>
    <row r="8" spans="1:17" ht="14.25" x14ac:dyDescent="0.45">
      <c r="A8" s="527" t="s">
        <v>551</v>
      </c>
      <c r="B8" s="552">
        <v>84841</v>
      </c>
      <c r="C8" s="552">
        <v>0</v>
      </c>
      <c r="D8" s="552">
        <v>0</v>
      </c>
      <c r="E8" s="552">
        <v>0</v>
      </c>
      <c r="F8" s="552">
        <v>84841</v>
      </c>
      <c r="G8" s="518" t="s">
        <v>626</v>
      </c>
      <c r="H8" s="518" t="s">
        <v>629</v>
      </c>
      <c r="I8" s="389"/>
      <c r="J8" s="527" t="s">
        <v>551</v>
      </c>
      <c r="K8" s="553">
        <v>84841</v>
      </c>
      <c r="L8" s="553">
        <v>0</v>
      </c>
      <c r="M8" s="553">
        <v>0</v>
      </c>
      <c r="N8" s="553">
        <v>0</v>
      </c>
      <c r="O8" s="552">
        <v>84841</v>
      </c>
      <c r="P8" s="518" t="s">
        <v>626</v>
      </c>
      <c r="Q8" s="518" t="s">
        <v>629</v>
      </c>
    </row>
    <row r="9" spans="1:17" ht="14.25" x14ac:dyDescent="0.45">
      <c r="A9" s="527" t="s">
        <v>552</v>
      </c>
      <c r="B9" s="552">
        <v>523233</v>
      </c>
      <c r="C9" s="552">
        <v>0</v>
      </c>
      <c r="D9" s="552">
        <v>0</v>
      </c>
      <c r="E9" s="552">
        <v>0</v>
      </c>
      <c r="F9" s="552">
        <v>523233</v>
      </c>
      <c r="G9" s="518" t="s">
        <v>626</v>
      </c>
      <c r="H9" s="518" t="s">
        <v>630</v>
      </c>
      <c r="I9" s="389"/>
      <c r="J9" s="527" t="s">
        <v>552</v>
      </c>
      <c r="K9" s="553">
        <v>523233</v>
      </c>
      <c r="L9" s="553">
        <v>0</v>
      </c>
      <c r="M9" s="553">
        <v>0</v>
      </c>
      <c r="N9" s="553">
        <v>0</v>
      </c>
      <c r="O9" s="552">
        <v>523233</v>
      </c>
      <c r="P9" s="518" t="s">
        <v>626</v>
      </c>
      <c r="Q9" s="518" t="s">
        <v>630</v>
      </c>
    </row>
    <row r="10" spans="1:17" ht="14.25" x14ac:dyDescent="0.45">
      <c r="A10" s="527" t="s">
        <v>553</v>
      </c>
      <c r="B10" s="552">
        <v>0</v>
      </c>
      <c r="C10" s="552">
        <v>0</v>
      </c>
      <c r="D10" s="552">
        <v>0</v>
      </c>
      <c r="E10" s="552">
        <v>0</v>
      </c>
      <c r="F10" s="552">
        <v>0</v>
      </c>
      <c r="G10" s="518" t="s">
        <v>626</v>
      </c>
      <c r="H10" s="518" t="s">
        <v>631</v>
      </c>
      <c r="I10" s="389"/>
      <c r="J10" s="527" t="s">
        <v>553</v>
      </c>
      <c r="K10" s="553">
        <v>0</v>
      </c>
      <c r="L10" s="553">
        <v>0</v>
      </c>
      <c r="M10" s="553">
        <v>0</v>
      </c>
      <c r="N10" s="553">
        <v>0</v>
      </c>
      <c r="O10" s="552">
        <v>0</v>
      </c>
      <c r="P10" s="518" t="s">
        <v>626</v>
      </c>
      <c r="Q10" s="518" t="s">
        <v>631</v>
      </c>
    </row>
    <row r="11" spans="1:17" ht="14.25" x14ac:dyDescent="0.45">
      <c r="A11" s="527" t="s">
        <v>554</v>
      </c>
      <c r="B11" s="552">
        <v>0</v>
      </c>
      <c r="C11" s="552">
        <v>0</v>
      </c>
      <c r="D11" s="552">
        <v>0</v>
      </c>
      <c r="E11" s="552">
        <v>0</v>
      </c>
      <c r="F11" s="552">
        <v>0</v>
      </c>
      <c r="G11" s="518" t="s">
        <v>626</v>
      </c>
      <c r="H11" s="518" t="s">
        <v>632</v>
      </c>
      <c r="I11" s="389"/>
      <c r="J11" s="527" t="s">
        <v>554</v>
      </c>
      <c r="K11" s="553">
        <v>0</v>
      </c>
      <c r="L11" s="553">
        <v>0</v>
      </c>
      <c r="M11" s="553">
        <v>0</v>
      </c>
      <c r="N11" s="553">
        <v>0</v>
      </c>
      <c r="O11" s="552">
        <v>0</v>
      </c>
      <c r="P11" s="518" t="s">
        <v>626</v>
      </c>
      <c r="Q11" s="518" t="s">
        <v>632</v>
      </c>
    </row>
    <row r="12" spans="1:17" ht="14.25" x14ac:dyDescent="0.45">
      <c r="A12" s="527" t="s">
        <v>555</v>
      </c>
      <c r="B12" s="552">
        <v>0</v>
      </c>
      <c r="C12" s="552">
        <v>0</v>
      </c>
      <c r="D12" s="552">
        <v>0</v>
      </c>
      <c r="E12" s="552">
        <v>0</v>
      </c>
      <c r="F12" s="552">
        <v>0</v>
      </c>
      <c r="G12" s="518" t="s">
        <v>626</v>
      </c>
      <c r="H12" s="518" t="s">
        <v>633</v>
      </c>
      <c r="I12" s="389"/>
      <c r="J12" s="527" t="s">
        <v>555</v>
      </c>
      <c r="K12" s="553">
        <v>0</v>
      </c>
      <c r="L12" s="553">
        <v>0</v>
      </c>
      <c r="M12" s="553">
        <v>0</v>
      </c>
      <c r="N12" s="553">
        <v>0</v>
      </c>
      <c r="O12" s="552">
        <v>0</v>
      </c>
      <c r="P12" s="518" t="s">
        <v>626</v>
      </c>
      <c r="Q12" s="518" t="s">
        <v>633</v>
      </c>
    </row>
    <row r="13" spans="1:17" ht="14.25" x14ac:dyDescent="0.45">
      <c r="A13" s="527" t="s">
        <v>556</v>
      </c>
      <c r="B13" s="552">
        <v>0</v>
      </c>
      <c r="C13" s="552">
        <v>0</v>
      </c>
      <c r="D13" s="552">
        <v>0</v>
      </c>
      <c r="E13" s="552">
        <v>0</v>
      </c>
      <c r="F13" s="552">
        <v>0</v>
      </c>
      <c r="G13" s="518" t="s">
        <v>626</v>
      </c>
      <c r="H13" s="518" t="s">
        <v>634</v>
      </c>
      <c r="I13" s="389"/>
      <c r="J13" s="527" t="s">
        <v>556</v>
      </c>
      <c r="K13" s="553">
        <v>0</v>
      </c>
      <c r="L13" s="553">
        <v>0</v>
      </c>
      <c r="M13" s="553">
        <v>0</v>
      </c>
      <c r="N13" s="553">
        <v>0</v>
      </c>
      <c r="O13" s="552">
        <v>0</v>
      </c>
      <c r="P13" s="518" t="s">
        <v>626</v>
      </c>
      <c r="Q13" s="518" t="s">
        <v>634</v>
      </c>
    </row>
    <row r="14" spans="1:17" ht="14.25" x14ac:dyDescent="0.45">
      <c r="A14" s="527" t="s">
        <v>557</v>
      </c>
      <c r="B14" s="552">
        <v>978900</v>
      </c>
      <c r="C14" s="552">
        <v>0</v>
      </c>
      <c r="D14" s="552">
        <v>0</v>
      </c>
      <c r="E14" s="552">
        <v>0</v>
      </c>
      <c r="F14" s="552">
        <v>978900</v>
      </c>
      <c r="G14" s="518" t="s">
        <v>626</v>
      </c>
      <c r="H14" s="518" t="s">
        <v>635</v>
      </c>
      <c r="I14" s="389"/>
      <c r="J14" s="527" t="s">
        <v>557</v>
      </c>
      <c r="K14" s="553">
        <v>978900</v>
      </c>
      <c r="L14" s="553">
        <v>0</v>
      </c>
      <c r="M14" s="553">
        <v>0</v>
      </c>
      <c r="N14" s="553">
        <v>0</v>
      </c>
      <c r="O14" s="552">
        <v>978900</v>
      </c>
      <c r="P14" s="518" t="s">
        <v>626</v>
      </c>
      <c r="Q14" s="518" t="s">
        <v>635</v>
      </c>
    </row>
    <row r="15" spans="1:17" ht="14.25" x14ac:dyDescent="0.45">
      <c r="A15" s="527" t="s">
        <v>558</v>
      </c>
      <c r="B15" s="552">
        <v>0</v>
      </c>
      <c r="C15" s="552">
        <v>0</v>
      </c>
      <c r="D15" s="552">
        <v>0</v>
      </c>
      <c r="E15" s="552">
        <v>0</v>
      </c>
      <c r="F15" s="552">
        <v>0</v>
      </c>
      <c r="G15" s="518" t="s">
        <v>626</v>
      </c>
      <c r="H15" s="518" t="s">
        <v>636</v>
      </c>
      <c r="I15" s="389"/>
      <c r="J15" s="527" t="s">
        <v>558</v>
      </c>
      <c r="K15" s="553">
        <v>0</v>
      </c>
      <c r="L15" s="553">
        <v>0</v>
      </c>
      <c r="M15" s="553">
        <v>0</v>
      </c>
      <c r="N15" s="553">
        <v>0</v>
      </c>
      <c r="O15" s="552">
        <v>0</v>
      </c>
      <c r="P15" s="518" t="s">
        <v>626</v>
      </c>
      <c r="Q15" s="518" t="s">
        <v>636</v>
      </c>
    </row>
    <row r="16" spans="1:17" ht="14.25" x14ac:dyDescent="0.45">
      <c r="A16" s="527" t="s">
        <v>559</v>
      </c>
      <c r="B16" s="552">
        <v>0</v>
      </c>
      <c r="C16" s="552">
        <v>0</v>
      </c>
      <c r="D16" s="552">
        <v>0</v>
      </c>
      <c r="E16" s="552">
        <v>0</v>
      </c>
      <c r="F16" s="552">
        <v>0</v>
      </c>
      <c r="G16" s="518" t="s">
        <v>626</v>
      </c>
      <c r="H16" s="518" t="s">
        <v>637</v>
      </c>
      <c r="I16" s="389"/>
      <c r="J16" s="527" t="s">
        <v>559</v>
      </c>
      <c r="K16" s="553">
        <v>0</v>
      </c>
      <c r="L16" s="553">
        <v>0</v>
      </c>
      <c r="M16" s="553">
        <v>0</v>
      </c>
      <c r="N16" s="553">
        <v>0</v>
      </c>
      <c r="O16" s="552">
        <v>0</v>
      </c>
      <c r="P16" s="518" t="s">
        <v>626</v>
      </c>
      <c r="Q16" s="518" t="s">
        <v>637</v>
      </c>
    </row>
    <row r="17" spans="1:17" ht="14.25" x14ac:dyDescent="0.45">
      <c r="A17" s="527" t="s">
        <v>560</v>
      </c>
      <c r="B17" s="552">
        <v>0</v>
      </c>
      <c r="C17" s="552">
        <v>0</v>
      </c>
      <c r="D17" s="552">
        <v>0</v>
      </c>
      <c r="E17" s="552">
        <v>0</v>
      </c>
      <c r="F17" s="552">
        <v>0</v>
      </c>
      <c r="G17" s="518" t="s">
        <v>626</v>
      </c>
      <c r="H17" s="518" t="s">
        <v>638</v>
      </c>
      <c r="I17" s="389"/>
      <c r="J17" s="527" t="s">
        <v>560</v>
      </c>
      <c r="K17" s="553">
        <v>0</v>
      </c>
      <c r="L17" s="553">
        <v>0</v>
      </c>
      <c r="M17" s="553">
        <v>0</v>
      </c>
      <c r="N17" s="553">
        <v>0</v>
      </c>
      <c r="O17" s="552">
        <v>0</v>
      </c>
      <c r="P17" s="518" t="s">
        <v>626</v>
      </c>
      <c r="Q17" s="518" t="s">
        <v>638</v>
      </c>
    </row>
    <row r="18" spans="1:17" ht="14.25" x14ac:dyDescent="0.45">
      <c r="A18" s="527" t="s">
        <v>561</v>
      </c>
      <c r="B18" s="552">
        <v>444639</v>
      </c>
      <c r="C18" s="552">
        <v>0</v>
      </c>
      <c r="D18" s="552">
        <v>0</v>
      </c>
      <c r="E18" s="552">
        <v>0</v>
      </c>
      <c r="F18" s="552">
        <v>444639</v>
      </c>
      <c r="G18" s="518" t="s">
        <v>626</v>
      </c>
      <c r="H18" s="518" t="s">
        <v>639</v>
      </c>
      <c r="I18" s="389"/>
      <c r="J18" s="527" t="s">
        <v>561</v>
      </c>
      <c r="K18" s="553">
        <v>444639</v>
      </c>
      <c r="L18" s="553">
        <v>0</v>
      </c>
      <c r="M18" s="553">
        <v>0</v>
      </c>
      <c r="N18" s="553">
        <v>0</v>
      </c>
      <c r="O18" s="552">
        <v>444639</v>
      </c>
      <c r="P18" s="518" t="s">
        <v>626</v>
      </c>
      <c r="Q18" s="518" t="s">
        <v>639</v>
      </c>
    </row>
    <row r="19" spans="1:17" ht="14.25" x14ac:dyDescent="0.45">
      <c r="A19" s="527" t="s">
        <v>562</v>
      </c>
      <c r="B19" s="552">
        <v>0</v>
      </c>
      <c r="C19" s="552">
        <v>0</v>
      </c>
      <c r="D19" s="552">
        <v>0</v>
      </c>
      <c r="E19" s="552">
        <v>0</v>
      </c>
      <c r="F19" s="552">
        <v>0</v>
      </c>
      <c r="G19" s="518" t="s">
        <v>626</v>
      </c>
      <c r="H19" s="518" t="s">
        <v>640</v>
      </c>
      <c r="I19" s="389"/>
      <c r="J19" s="527" t="s">
        <v>562</v>
      </c>
      <c r="K19" s="553">
        <v>0</v>
      </c>
      <c r="L19" s="553">
        <v>0</v>
      </c>
      <c r="M19" s="553">
        <v>0</v>
      </c>
      <c r="N19" s="553">
        <v>0</v>
      </c>
      <c r="O19" s="552">
        <v>0</v>
      </c>
      <c r="P19" s="518" t="s">
        <v>626</v>
      </c>
      <c r="Q19" s="518" t="s">
        <v>640</v>
      </c>
    </row>
    <row r="20" spans="1:17" ht="14.25" x14ac:dyDescent="0.45">
      <c r="A20" s="527" t="s">
        <v>563</v>
      </c>
      <c r="B20" s="552">
        <v>0</v>
      </c>
      <c r="C20" s="552">
        <v>0</v>
      </c>
      <c r="D20" s="552">
        <v>0</v>
      </c>
      <c r="E20" s="552">
        <v>0</v>
      </c>
      <c r="F20" s="552">
        <v>0</v>
      </c>
      <c r="G20" s="518" t="s">
        <v>626</v>
      </c>
      <c r="H20" s="518" t="s">
        <v>641</v>
      </c>
      <c r="I20" s="389"/>
      <c r="J20" s="527" t="s">
        <v>563</v>
      </c>
      <c r="K20" s="553">
        <v>0</v>
      </c>
      <c r="L20" s="553">
        <v>0</v>
      </c>
      <c r="M20" s="553">
        <v>0</v>
      </c>
      <c r="N20" s="553">
        <v>0</v>
      </c>
      <c r="O20" s="552">
        <v>0</v>
      </c>
      <c r="P20" s="518" t="s">
        <v>626</v>
      </c>
      <c r="Q20" s="518" t="s">
        <v>641</v>
      </c>
    </row>
    <row r="21" spans="1:17" ht="14.25" x14ac:dyDescent="0.45">
      <c r="A21" s="527" t="s">
        <v>564</v>
      </c>
      <c r="B21" s="552">
        <v>0</v>
      </c>
      <c r="C21" s="552">
        <v>0</v>
      </c>
      <c r="D21" s="552">
        <v>0</v>
      </c>
      <c r="E21" s="552">
        <v>0</v>
      </c>
      <c r="F21" s="552">
        <v>0</v>
      </c>
      <c r="G21" s="518" t="s">
        <v>626</v>
      </c>
      <c r="H21" s="518" t="s">
        <v>642</v>
      </c>
      <c r="I21" s="389"/>
      <c r="J21" s="527" t="s">
        <v>564</v>
      </c>
      <c r="K21" s="553">
        <v>0</v>
      </c>
      <c r="L21" s="553">
        <v>0</v>
      </c>
      <c r="M21" s="553">
        <v>0</v>
      </c>
      <c r="N21" s="553">
        <v>0</v>
      </c>
      <c r="O21" s="552">
        <v>0</v>
      </c>
      <c r="P21" s="518" t="s">
        <v>626</v>
      </c>
      <c r="Q21" s="518" t="s">
        <v>642</v>
      </c>
    </row>
    <row r="22" spans="1:17" ht="14.65" thickBot="1" x14ac:dyDescent="0.5">
      <c r="A22" s="527" t="s">
        <v>565</v>
      </c>
      <c r="B22" s="552">
        <v>0</v>
      </c>
      <c r="C22" s="552">
        <v>0</v>
      </c>
      <c r="D22" s="552">
        <v>0</v>
      </c>
      <c r="E22" s="552">
        <v>0</v>
      </c>
      <c r="F22" s="552">
        <v>0</v>
      </c>
      <c r="G22" s="518" t="s">
        <v>626</v>
      </c>
      <c r="H22" s="518" t="s">
        <v>643</v>
      </c>
      <c r="I22" s="389"/>
      <c r="J22" s="527" t="s">
        <v>565</v>
      </c>
      <c r="K22" s="553">
        <v>0</v>
      </c>
      <c r="L22" s="553">
        <v>0</v>
      </c>
      <c r="M22" s="553">
        <v>0</v>
      </c>
      <c r="N22" s="553">
        <v>0</v>
      </c>
      <c r="O22" s="552">
        <v>0</v>
      </c>
      <c r="P22" s="518" t="s">
        <v>626</v>
      </c>
      <c r="Q22" s="518" t="s">
        <v>643</v>
      </c>
    </row>
    <row r="23" spans="1:17" ht="15" hidden="1" customHeight="1" thickBot="1" x14ac:dyDescent="0.5">
      <c r="A23" s="527"/>
      <c r="B23" s="552">
        <v>0</v>
      </c>
      <c r="C23" s="552">
        <v>0</v>
      </c>
      <c r="D23" s="552">
        <v>0</v>
      </c>
      <c r="E23" s="552">
        <v>0</v>
      </c>
      <c r="F23" s="552">
        <v>0</v>
      </c>
      <c r="G23" s="518" t="e">
        <v>#N/A</v>
      </c>
      <c r="H23" s="518" t="e">
        <v>#N/A</v>
      </c>
      <c r="I23" s="389"/>
      <c r="J23" s="527"/>
      <c r="K23" s="553">
        <v>0</v>
      </c>
      <c r="L23" s="553">
        <v>0</v>
      </c>
      <c r="M23" s="553">
        <v>0</v>
      </c>
      <c r="N23" s="553">
        <v>0</v>
      </c>
      <c r="O23" s="552">
        <v>0</v>
      </c>
      <c r="P23" s="518" t="e">
        <v>#N/A</v>
      </c>
      <c r="Q23" s="518" t="e">
        <v>#N/A</v>
      </c>
    </row>
    <row r="24" spans="1:17" ht="15" hidden="1" customHeight="1" thickBot="1" x14ac:dyDescent="0.5">
      <c r="A24" s="527"/>
      <c r="B24" s="552">
        <v>0</v>
      </c>
      <c r="C24" s="552">
        <v>0</v>
      </c>
      <c r="D24" s="552">
        <v>0</v>
      </c>
      <c r="E24" s="552">
        <v>0</v>
      </c>
      <c r="F24" s="552">
        <v>0</v>
      </c>
      <c r="G24" s="518" t="e">
        <v>#N/A</v>
      </c>
      <c r="H24" s="518" t="e">
        <v>#N/A</v>
      </c>
      <c r="I24" s="389"/>
      <c r="J24" s="527"/>
      <c r="K24" s="553">
        <v>0</v>
      </c>
      <c r="L24" s="553">
        <v>0</v>
      </c>
      <c r="M24" s="553">
        <v>0</v>
      </c>
      <c r="N24" s="553">
        <v>0</v>
      </c>
      <c r="O24" s="552">
        <v>0</v>
      </c>
      <c r="P24" s="518" t="e">
        <v>#N/A</v>
      </c>
      <c r="Q24" s="518" t="e">
        <v>#N/A</v>
      </c>
    </row>
    <row r="25" spans="1:17" ht="15" hidden="1" customHeight="1" thickBot="1" x14ac:dyDescent="0.5">
      <c r="A25" s="527"/>
      <c r="B25" s="552">
        <v>0</v>
      </c>
      <c r="C25" s="552">
        <v>0</v>
      </c>
      <c r="D25" s="552">
        <v>0</v>
      </c>
      <c r="E25" s="552">
        <v>0</v>
      </c>
      <c r="F25" s="552">
        <v>0</v>
      </c>
      <c r="G25" s="518" t="e">
        <v>#N/A</v>
      </c>
      <c r="H25" s="518" t="e">
        <v>#N/A</v>
      </c>
      <c r="I25" s="389"/>
      <c r="J25" s="527"/>
      <c r="K25" s="553">
        <v>0</v>
      </c>
      <c r="L25" s="553">
        <v>0</v>
      </c>
      <c r="M25" s="553">
        <v>0</v>
      </c>
      <c r="N25" s="553">
        <v>0</v>
      </c>
      <c r="O25" s="552">
        <v>0</v>
      </c>
      <c r="P25" s="518" t="e">
        <v>#N/A</v>
      </c>
      <c r="Q25" s="518" t="e">
        <v>#N/A</v>
      </c>
    </row>
    <row r="26" spans="1:17" ht="15" hidden="1" customHeight="1" thickBot="1" x14ac:dyDescent="0.5">
      <c r="A26" s="527"/>
      <c r="B26" s="552">
        <v>0</v>
      </c>
      <c r="C26" s="552">
        <v>0</v>
      </c>
      <c r="D26" s="552">
        <v>0</v>
      </c>
      <c r="E26" s="552">
        <v>0</v>
      </c>
      <c r="F26" s="552">
        <v>0</v>
      </c>
      <c r="G26" s="518" t="e">
        <v>#N/A</v>
      </c>
      <c r="H26" s="518" t="e">
        <v>#N/A</v>
      </c>
      <c r="I26" s="389"/>
      <c r="J26" s="527"/>
      <c r="K26" s="553">
        <v>0</v>
      </c>
      <c r="L26" s="553">
        <v>0</v>
      </c>
      <c r="M26" s="553">
        <v>0</v>
      </c>
      <c r="N26" s="553">
        <v>0</v>
      </c>
      <c r="O26" s="552">
        <v>0</v>
      </c>
      <c r="P26" s="518" t="e">
        <v>#N/A</v>
      </c>
      <c r="Q26" s="518" t="e">
        <v>#N/A</v>
      </c>
    </row>
    <row r="27" spans="1:17" ht="15" hidden="1" customHeight="1" thickBot="1" x14ac:dyDescent="0.5">
      <c r="A27" s="527"/>
      <c r="B27" s="552">
        <v>0</v>
      </c>
      <c r="C27" s="552">
        <v>0</v>
      </c>
      <c r="D27" s="552">
        <v>0</v>
      </c>
      <c r="E27" s="552">
        <v>0</v>
      </c>
      <c r="F27" s="552">
        <v>0</v>
      </c>
      <c r="G27" s="518" t="e">
        <v>#N/A</v>
      </c>
      <c r="H27" s="518" t="e">
        <v>#N/A</v>
      </c>
      <c r="I27" s="389"/>
      <c r="J27" s="527"/>
      <c r="K27" s="553">
        <v>0</v>
      </c>
      <c r="L27" s="553">
        <v>0</v>
      </c>
      <c r="M27" s="553">
        <v>0</v>
      </c>
      <c r="N27" s="553">
        <v>0</v>
      </c>
      <c r="O27" s="552">
        <v>0</v>
      </c>
      <c r="P27" s="518" t="e">
        <v>#N/A</v>
      </c>
      <c r="Q27" s="518" t="e">
        <v>#N/A</v>
      </c>
    </row>
    <row r="28" spans="1:17" ht="15" hidden="1" customHeight="1" thickBot="1" x14ac:dyDescent="0.5">
      <c r="A28" s="527"/>
      <c r="B28" s="552">
        <v>0</v>
      </c>
      <c r="C28" s="552">
        <v>0</v>
      </c>
      <c r="D28" s="552">
        <v>0</v>
      </c>
      <c r="E28" s="552">
        <v>0</v>
      </c>
      <c r="F28" s="552">
        <v>0</v>
      </c>
      <c r="G28" s="518" t="e">
        <v>#N/A</v>
      </c>
      <c r="H28" s="518" t="e">
        <v>#N/A</v>
      </c>
      <c r="I28" s="389"/>
      <c r="J28" s="527"/>
      <c r="K28" s="553">
        <v>0</v>
      </c>
      <c r="L28" s="553">
        <v>0</v>
      </c>
      <c r="M28" s="553">
        <v>0</v>
      </c>
      <c r="N28" s="553">
        <v>0</v>
      </c>
      <c r="O28" s="552">
        <v>0</v>
      </c>
      <c r="P28" s="518" t="e">
        <v>#N/A</v>
      </c>
      <c r="Q28" s="518" t="e">
        <v>#N/A</v>
      </c>
    </row>
    <row r="29" spans="1:17" ht="15" hidden="1" customHeight="1" thickBot="1" x14ac:dyDescent="0.5">
      <c r="A29" s="527"/>
      <c r="B29" s="552">
        <v>0</v>
      </c>
      <c r="C29" s="552">
        <v>0</v>
      </c>
      <c r="D29" s="552">
        <v>0</v>
      </c>
      <c r="E29" s="552">
        <v>0</v>
      </c>
      <c r="F29" s="552">
        <v>0</v>
      </c>
      <c r="G29" s="518" t="e">
        <v>#N/A</v>
      </c>
      <c r="H29" s="518" t="e">
        <v>#N/A</v>
      </c>
      <c r="I29" s="389"/>
      <c r="J29" s="527"/>
      <c r="K29" s="553">
        <v>0</v>
      </c>
      <c r="L29" s="553">
        <v>0</v>
      </c>
      <c r="M29" s="553">
        <v>0</v>
      </c>
      <c r="N29" s="553">
        <v>0</v>
      </c>
      <c r="O29" s="552">
        <v>0</v>
      </c>
      <c r="P29" s="518" t="e">
        <v>#N/A</v>
      </c>
      <c r="Q29" s="518" t="e">
        <v>#N/A</v>
      </c>
    </row>
    <row r="30" spans="1:17" ht="15" hidden="1" customHeight="1" thickBot="1" x14ac:dyDescent="0.5">
      <c r="A30" s="527"/>
      <c r="B30" s="552">
        <v>0</v>
      </c>
      <c r="C30" s="552">
        <v>0</v>
      </c>
      <c r="D30" s="552">
        <v>0</v>
      </c>
      <c r="E30" s="552">
        <v>0</v>
      </c>
      <c r="F30" s="552">
        <v>0</v>
      </c>
      <c r="G30" s="518" t="e">
        <v>#N/A</v>
      </c>
      <c r="H30" s="518" t="e">
        <v>#N/A</v>
      </c>
      <c r="I30" s="389"/>
      <c r="J30" s="527"/>
      <c r="K30" s="553">
        <v>0</v>
      </c>
      <c r="L30" s="553">
        <v>0</v>
      </c>
      <c r="M30" s="553">
        <v>0</v>
      </c>
      <c r="N30" s="553">
        <v>0</v>
      </c>
      <c r="O30" s="552">
        <v>0</v>
      </c>
      <c r="P30" s="518" t="e">
        <v>#N/A</v>
      </c>
      <c r="Q30" s="518" t="e">
        <v>#N/A</v>
      </c>
    </row>
    <row r="31" spans="1:17" ht="15" hidden="1" customHeight="1" thickBot="1" x14ac:dyDescent="0.5">
      <c r="A31" s="527"/>
      <c r="B31" s="552">
        <v>0</v>
      </c>
      <c r="C31" s="552">
        <v>0</v>
      </c>
      <c r="D31" s="552">
        <v>0</v>
      </c>
      <c r="E31" s="552">
        <v>0</v>
      </c>
      <c r="F31" s="552">
        <v>0</v>
      </c>
      <c r="G31" s="518" t="e">
        <v>#N/A</v>
      </c>
      <c r="H31" s="518" t="e">
        <v>#N/A</v>
      </c>
      <c r="I31" s="389"/>
      <c r="J31" s="527"/>
      <c r="K31" s="553">
        <v>0</v>
      </c>
      <c r="L31" s="553">
        <v>0</v>
      </c>
      <c r="M31" s="553">
        <v>0</v>
      </c>
      <c r="N31" s="553">
        <v>0</v>
      </c>
      <c r="O31" s="552">
        <v>0</v>
      </c>
      <c r="P31" s="518" t="e">
        <v>#N/A</v>
      </c>
      <c r="Q31" s="518" t="e">
        <v>#N/A</v>
      </c>
    </row>
    <row r="32" spans="1:17" ht="13.5" thickTop="1" x14ac:dyDescent="0.4">
      <c r="A32" s="554" t="s">
        <v>479</v>
      </c>
      <c r="B32" s="555">
        <v>2317027</v>
      </c>
      <c r="C32" s="555">
        <v>0</v>
      </c>
      <c r="D32" s="555">
        <v>0</v>
      </c>
      <c r="E32" s="555">
        <v>0</v>
      </c>
      <c r="F32" s="555">
        <v>2317027</v>
      </c>
      <c r="G32" s="519"/>
      <c r="H32" s="519"/>
      <c r="I32" s="389"/>
      <c r="J32" s="554" t="s">
        <v>479</v>
      </c>
      <c r="K32" s="555">
        <v>2317027</v>
      </c>
      <c r="L32" s="555">
        <v>0</v>
      </c>
      <c r="M32" s="555">
        <v>0</v>
      </c>
      <c r="N32" s="555">
        <v>0</v>
      </c>
      <c r="O32" s="555">
        <v>2317027</v>
      </c>
      <c r="P32" s="519"/>
      <c r="Q32" s="519"/>
    </row>
    <row r="33" spans="1:17" ht="12.75" x14ac:dyDescent="0.35">
      <c r="A33" s="389"/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</row>
    <row r="34" spans="1:17" ht="12.75" x14ac:dyDescent="0.35">
      <c r="A34" s="389"/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4.65" customHeight="1" x14ac:dyDescent="0.45">
      <c r="A35" s="751" t="s">
        <v>487</v>
      </c>
      <c r="B35" s="751"/>
      <c r="C35" s="751"/>
      <c r="D35" s="751"/>
      <c r="E35" s="751"/>
      <c r="F35" s="751"/>
      <c r="G35" s="751"/>
      <c r="H35" s="751"/>
      <c r="I35" s="551"/>
      <c r="J35" s="751" t="s">
        <v>487</v>
      </c>
      <c r="K35" s="751"/>
      <c r="L35" s="751"/>
      <c r="M35" s="751"/>
      <c r="N35" s="751"/>
      <c r="O35" s="751"/>
      <c r="P35" s="751"/>
      <c r="Q35" s="751"/>
    </row>
    <row r="36" spans="1:17" ht="14.65" thickBot="1" x14ac:dyDescent="0.5">
      <c r="A36" s="512" t="s">
        <v>474</v>
      </c>
      <c r="B36" s="513" t="s">
        <v>475</v>
      </c>
      <c r="C36" s="513" t="s">
        <v>476</v>
      </c>
      <c r="D36" s="513" t="s">
        <v>477</v>
      </c>
      <c r="E36" s="513" t="s">
        <v>478</v>
      </c>
      <c r="F36" s="513" t="s">
        <v>479</v>
      </c>
      <c r="G36" s="513" t="s">
        <v>480</v>
      </c>
      <c r="H36" s="513" t="s">
        <v>481</v>
      </c>
      <c r="I36" s="389"/>
      <c r="J36" s="512" t="s">
        <v>474</v>
      </c>
      <c r="K36" s="513" t="s">
        <v>475</v>
      </c>
      <c r="L36" s="513" t="s">
        <v>476</v>
      </c>
      <c r="M36" s="513" t="s">
        <v>477</v>
      </c>
      <c r="N36" s="513" t="s">
        <v>478</v>
      </c>
      <c r="O36" s="513" t="s">
        <v>479</v>
      </c>
      <c r="P36" s="513" t="s">
        <v>480</v>
      </c>
      <c r="Q36" s="513" t="s">
        <v>481</v>
      </c>
    </row>
    <row r="37" spans="1:17" ht="14.65" thickTop="1" x14ac:dyDescent="0.45">
      <c r="A37" s="527" t="s">
        <v>549</v>
      </c>
      <c r="B37" s="552">
        <v>0</v>
      </c>
      <c r="C37" s="552">
        <v>0</v>
      </c>
      <c r="D37" s="552">
        <v>0</v>
      </c>
      <c r="E37" s="552">
        <v>0</v>
      </c>
      <c r="F37" s="552">
        <v>0</v>
      </c>
      <c r="G37" s="518" t="s">
        <v>626</v>
      </c>
      <c r="H37" s="518" t="s">
        <v>627</v>
      </c>
      <c r="I37" s="389"/>
      <c r="J37" s="527" t="s">
        <v>549</v>
      </c>
      <c r="K37" s="552">
        <v>0</v>
      </c>
      <c r="L37" s="552">
        <v>0</v>
      </c>
      <c r="M37" s="552">
        <v>0</v>
      </c>
      <c r="N37" s="552">
        <v>0</v>
      </c>
      <c r="O37" s="552">
        <v>0</v>
      </c>
      <c r="P37" s="518" t="s">
        <v>626</v>
      </c>
      <c r="Q37" s="518" t="s">
        <v>627</v>
      </c>
    </row>
    <row r="38" spans="1:17" ht="14.25" x14ac:dyDescent="0.45">
      <c r="A38" s="527" t="s">
        <v>550</v>
      </c>
      <c r="B38" s="552">
        <v>0</v>
      </c>
      <c r="C38" s="552">
        <v>0</v>
      </c>
      <c r="D38" s="552">
        <v>0</v>
      </c>
      <c r="E38" s="552">
        <v>0</v>
      </c>
      <c r="F38" s="552">
        <v>0</v>
      </c>
      <c r="G38" s="518" t="s">
        <v>626</v>
      </c>
      <c r="H38" s="518" t="s">
        <v>628</v>
      </c>
      <c r="I38" s="389"/>
      <c r="J38" s="527" t="s">
        <v>550</v>
      </c>
      <c r="K38" s="552">
        <v>0</v>
      </c>
      <c r="L38" s="552">
        <v>0</v>
      </c>
      <c r="M38" s="552">
        <v>0</v>
      </c>
      <c r="N38" s="552">
        <v>0</v>
      </c>
      <c r="O38" s="552">
        <v>0</v>
      </c>
      <c r="P38" s="518" t="s">
        <v>626</v>
      </c>
      <c r="Q38" s="518" t="s">
        <v>628</v>
      </c>
    </row>
    <row r="39" spans="1:17" ht="14.25" x14ac:dyDescent="0.45">
      <c r="A39" s="527" t="s">
        <v>551</v>
      </c>
      <c r="B39" s="552">
        <v>0</v>
      </c>
      <c r="C39" s="552">
        <v>0</v>
      </c>
      <c r="D39" s="552">
        <v>0</v>
      </c>
      <c r="E39" s="552">
        <v>0</v>
      </c>
      <c r="F39" s="552">
        <v>0</v>
      </c>
      <c r="G39" s="518" t="s">
        <v>626</v>
      </c>
      <c r="H39" s="518" t="s">
        <v>629</v>
      </c>
      <c r="I39" s="389"/>
      <c r="J39" s="527" t="s">
        <v>551</v>
      </c>
      <c r="K39" s="552">
        <v>0</v>
      </c>
      <c r="L39" s="552">
        <v>0</v>
      </c>
      <c r="M39" s="552">
        <v>0</v>
      </c>
      <c r="N39" s="552">
        <v>0</v>
      </c>
      <c r="O39" s="552">
        <v>0</v>
      </c>
      <c r="P39" s="518" t="s">
        <v>626</v>
      </c>
      <c r="Q39" s="518" t="s">
        <v>629</v>
      </c>
    </row>
    <row r="40" spans="1:17" ht="14.25" x14ac:dyDescent="0.45">
      <c r="A40" s="527" t="s">
        <v>552</v>
      </c>
      <c r="B40" s="552">
        <v>0</v>
      </c>
      <c r="C40" s="552">
        <v>0</v>
      </c>
      <c r="D40" s="552">
        <v>0</v>
      </c>
      <c r="E40" s="552">
        <v>0</v>
      </c>
      <c r="F40" s="552">
        <v>0</v>
      </c>
      <c r="G40" s="518" t="s">
        <v>626</v>
      </c>
      <c r="H40" s="518" t="s">
        <v>630</v>
      </c>
      <c r="I40" s="389"/>
      <c r="J40" s="527" t="s">
        <v>552</v>
      </c>
      <c r="K40" s="552">
        <v>0</v>
      </c>
      <c r="L40" s="552">
        <v>0</v>
      </c>
      <c r="M40" s="552">
        <v>0</v>
      </c>
      <c r="N40" s="552">
        <v>0</v>
      </c>
      <c r="O40" s="552">
        <v>0</v>
      </c>
      <c r="P40" s="518" t="s">
        <v>626</v>
      </c>
      <c r="Q40" s="518" t="s">
        <v>630</v>
      </c>
    </row>
    <row r="41" spans="1:17" ht="14.25" x14ac:dyDescent="0.45">
      <c r="A41" s="527" t="s">
        <v>553</v>
      </c>
      <c r="B41" s="552">
        <v>0</v>
      </c>
      <c r="C41" s="552">
        <v>0</v>
      </c>
      <c r="D41" s="552">
        <v>0</v>
      </c>
      <c r="E41" s="552">
        <v>0</v>
      </c>
      <c r="F41" s="552">
        <v>0</v>
      </c>
      <c r="G41" s="518" t="s">
        <v>626</v>
      </c>
      <c r="H41" s="518" t="s">
        <v>631</v>
      </c>
      <c r="I41" s="389"/>
      <c r="J41" s="527" t="s">
        <v>553</v>
      </c>
      <c r="K41" s="552">
        <v>0</v>
      </c>
      <c r="L41" s="552">
        <v>0</v>
      </c>
      <c r="M41" s="552">
        <v>0</v>
      </c>
      <c r="N41" s="552">
        <v>0</v>
      </c>
      <c r="O41" s="552">
        <v>0</v>
      </c>
      <c r="P41" s="518" t="s">
        <v>626</v>
      </c>
      <c r="Q41" s="518" t="s">
        <v>631</v>
      </c>
    </row>
    <row r="42" spans="1:17" ht="14.25" x14ac:dyDescent="0.45">
      <c r="A42" s="527" t="s">
        <v>554</v>
      </c>
      <c r="B42" s="552">
        <v>0</v>
      </c>
      <c r="C42" s="552">
        <v>0</v>
      </c>
      <c r="D42" s="552">
        <v>0</v>
      </c>
      <c r="E42" s="552">
        <v>0</v>
      </c>
      <c r="F42" s="552">
        <v>0</v>
      </c>
      <c r="G42" s="518" t="s">
        <v>626</v>
      </c>
      <c r="H42" s="518" t="s">
        <v>632</v>
      </c>
      <c r="I42" s="389"/>
      <c r="J42" s="527" t="s">
        <v>554</v>
      </c>
      <c r="K42" s="552">
        <v>0</v>
      </c>
      <c r="L42" s="552">
        <v>0</v>
      </c>
      <c r="M42" s="552">
        <v>0</v>
      </c>
      <c r="N42" s="552">
        <v>0</v>
      </c>
      <c r="O42" s="552">
        <v>0</v>
      </c>
      <c r="P42" s="518" t="s">
        <v>626</v>
      </c>
      <c r="Q42" s="518" t="s">
        <v>632</v>
      </c>
    </row>
    <row r="43" spans="1:17" ht="14.25" x14ac:dyDescent="0.45">
      <c r="A43" s="527" t="s">
        <v>555</v>
      </c>
      <c r="B43" s="552">
        <v>0</v>
      </c>
      <c r="C43" s="552">
        <v>0</v>
      </c>
      <c r="D43" s="552">
        <v>0</v>
      </c>
      <c r="E43" s="552">
        <v>0</v>
      </c>
      <c r="F43" s="552">
        <v>0</v>
      </c>
      <c r="G43" s="518" t="s">
        <v>626</v>
      </c>
      <c r="H43" s="518" t="s">
        <v>633</v>
      </c>
      <c r="I43" s="389"/>
      <c r="J43" s="527" t="s">
        <v>555</v>
      </c>
      <c r="K43" s="552">
        <v>0</v>
      </c>
      <c r="L43" s="552">
        <v>0</v>
      </c>
      <c r="M43" s="552">
        <v>0</v>
      </c>
      <c r="N43" s="552">
        <v>0</v>
      </c>
      <c r="O43" s="552">
        <v>0</v>
      </c>
      <c r="P43" s="518" t="s">
        <v>626</v>
      </c>
      <c r="Q43" s="518" t="s">
        <v>633</v>
      </c>
    </row>
    <row r="44" spans="1:17" ht="14.25" x14ac:dyDescent="0.45">
      <c r="A44" s="527" t="s">
        <v>556</v>
      </c>
      <c r="B44" s="552">
        <v>0</v>
      </c>
      <c r="C44" s="552">
        <v>0</v>
      </c>
      <c r="D44" s="552">
        <v>0</v>
      </c>
      <c r="E44" s="552">
        <v>0</v>
      </c>
      <c r="F44" s="552">
        <v>0</v>
      </c>
      <c r="G44" s="518" t="s">
        <v>626</v>
      </c>
      <c r="H44" s="518" t="s">
        <v>634</v>
      </c>
      <c r="I44" s="389"/>
      <c r="J44" s="527" t="s">
        <v>556</v>
      </c>
      <c r="K44" s="552">
        <v>0</v>
      </c>
      <c r="L44" s="552">
        <v>0</v>
      </c>
      <c r="M44" s="552">
        <v>0</v>
      </c>
      <c r="N44" s="552">
        <v>0</v>
      </c>
      <c r="O44" s="552">
        <v>0</v>
      </c>
      <c r="P44" s="518" t="s">
        <v>626</v>
      </c>
      <c r="Q44" s="518" t="s">
        <v>634</v>
      </c>
    </row>
    <row r="45" spans="1:17" ht="14.25" x14ac:dyDescent="0.45">
      <c r="A45" s="527" t="s">
        <v>557</v>
      </c>
      <c r="B45" s="552">
        <v>0</v>
      </c>
      <c r="C45" s="552">
        <v>0</v>
      </c>
      <c r="D45" s="552">
        <v>0</v>
      </c>
      <c r="E45" s="552">
        <v>0</v>
      </c>
      <c r="F45" s="552">
        <v>0</v>
      </c>
      <c r="G45" s="518" t="s">
        <v>626</v>
      </c>
      <c r="H45" s="518" t="s">
        <v>635</v>
      </c>
      <c r="I45" s="389"/>
      <c r="J45" s="527" t="s">
        <v>557</v>
      </c>
      <c r="K45" s="552">
        <v>0</v>
      </c>
      <c r="L45" s="552">
        <v>0</v>
      </c>
      <c r="M45" s="552">
        <v>0</v>
      </c>
      <c r="N45" s="552">
        <v>0</v>
      </c>
      <c r="O45" s="552">
        <v>0</v>
      </c>
      <c r="P45" s="518" t="s">
        <v>626</v>
      </c>
      <c r="Q45" s="518" t="s">
        <v>635</v>
      </c>
    </row>
    <row r="46" spans="1:17" ht="14.25" x14ac:dyDescent="0.45">
      <c r="A46" s="527" t="s">
        <v>558</v>
      </c>
      <c r="B46" s="552">
        <v>0</v>
      </c>
      <c r="C46" s="552">
        <v>0</v>
      </c>
      <c r="D46" s="552">
        <v>0</v>
      </c>
      <c r="E46" s="552">
        <v>0</v>
      </c>
      <c r="F46" s="552">
        <v>0</v>
      </c>
      <c r="G46" s="518" t="s">
        <v>626</v>
      </c>
      <c r="H46" s="518" t="s">
        <v>636</v>
      </c>
      <c r="I46" s="389"/>
      <c r="J46" s="527" t="s">
        <v>558</v>
      </c>
      <c r="K46" s="552">
        <v>0</v>
      </c>
      <c r="L46" s="552">
        <v>0</v>
      </c>
      <c r="M46" s="552">
        <v>0</v>
      </c>
      <c r="N46" s="552">
        <v>0</v>
      </c>
      <c r="O46" s="552">
        <v>0</v>
      </c>
      <c r="P46" s="518" t="s">
        <v>626</v>
      </c>
      <c r="Q46" s="518" t="s">
        <v>636</v>
      </c>
    </row>
    <row r="47" spans="1:17" ht="14.25" x14ac:dyDescent="0.45">
      <c r="A47" s="527" t="s">
        <v>559</v>
      </c>
      <c r="B47" s="552">
        <v>0</v>
      </c>
      <c r="C47" s="552">
        <v>0</v>
      </c>
      <c r="D47" s="552">
        <v>0</v>
      </c>
      <c r="E47" s="552">
        <v>0</v>
      </c>
      <c r="F47" s="552">
        <v>0</v>
      </c>
      <c r="G47" s="518" t="s">
        <v>626</v>
      </c>
      <c r="H47" s="518" t="s">
        <v>637</v>
      </c>
      <c r="I47" s="389"/>
      <c r="J47" s="527" t="s">
        <v>559</v>
      </c>
      <c r="K47" s="552">
        <v>0</v>
      </c>
      <c r="L47" s="552">
        <v>0</v>
      </c>
      <c r="M47" s="552">
        <v>0</v>
      </c>
      <c r="N47" s="552">
        <v>0</v>
      </c>
      <c r="O47" s="552">
        <v>0</v>
      </c>
      <c r="P47" s="518" t="s">
        <v>626</v>
      </c>
      <c r="Q47" s="518" t="s">
        <v>637</v>
      </c>
    </row>
    <row r="48" spans="1:17" ht="14.25" x14ac:dyDescent="0.45">
      <c r="A48" s="527" t="s">
        <v>560</v>
      </c>
      <c r="B48" s="552">
        <v>0</v>
      </c>
      <c r="C48" s="552">
        <v>0</v>
      </c>
      <c r="D48" s="552">
        <v>0</v>
      </c>
      <c r="E48" s="552">
        <v>0</v>
      </c>
      <c r="F48" s="552">
        <v>0</v>
      </c>
      <c r="G48" s="518" t="s">
        <v>626</v>
      </c>
      <c r="H48" s="518" t="s">
        <v>638</v>
      </c>
      <c r="I48" s="389"/>
      <c r="J48" s="527" t="s">
        <v>560</v>
      </c>
      <c r="K48" s="552">
        <v>0</v>
      </c>
      <c r="L48" s="552">
        <v>0</v>
      </c>
      <c r="M48" s="552">
        <v>0</v>
      </c>
      <c r="N48" s="552">
        <v>0</v>
      </c>
      <c r="O48" s="552">
        <v>0</v>
      </c>
      <c r="P48" s="518" t="s">
        <v>626</v>
      </c>
      <c r="Q48" s="518" t="s">
        <v>638</v>
      </c>
    </row>
    <row r="49" spans="1:17" ht="14.25" x14ac:dyDescent="0.45">
      <c r="A49" s="527" t="s">
        <v>561</v>
      </c>
      <c r="B49" s="552">
        <v>0</v>
      </c>
      <c r="C49" s="552">
        <v>0</v>
      </c>
      <c r="D49" s="552">
        <v>0</v>
      </c>
      <c r="E49" s="552">
        <v>0</v>
      </c>
      <c r="F49" s="552">
        <v>0</v>
      </c>
      <c r="G49" s="518" t="s">
        <v>626</v>
      </c>
      <c r="H49" s="518" t="s">
        <v>639</v>
      </c>
      <c r="I49" s="389"/>
      <c r="J49" s="527" t="s">
        <v>561</v>
      </c>
      <c r="K49" s="552">
        <v>0</v>
      </c>
      <c r="L49" s="552">
        <v>0</v>
      </c>
      <c r="M49" s="552">
        <v>0</v>
      </c>
      <c r="N49" s="552">
        <v>0</v>
      </c>
      <c r="O49" s="552">
        <v>0</v>
      </c>
      <c r="P49" s="518" t="s">
        <v>626</v>
      </c>
      <c r="Q49" s="518" t="s">
        <v>639</v>
      </c>
    </row>
    <row r="50" spans="1:17" ht="14.25" x14ac:dyDescent="0.45">
      <c r="A50" s="527" t="s">
        <v>562</v>
      </c>
      <c r="B50" s="552">
        <v>0</v>
      </c>
      <c r="C50" s="552">
        <v>0</v>
      </c>
      <c r="D50" s="552">
        <v>0</v>
      </c>
      <c r="E50" s="552">
        <v>0</v>
      </c>
      <c r="F50" s="552">
        <v>0</v>
      </c>
      <c r="G50" s="518" t="s">
        <v>626</v>
      </c>
      <c r="H50" s="518" t="s">
        <v>640</v>
      </c>
      <c r="I50" s="389"/>
      <c r="J50" s="527" t="s">
        <v>562</v>
      </c>
      <c r="K50" s="552">
        <v>0</v>
      </c>
      <c r="L50" s="552">
        <v>0</v>
      </c>
      <c r="M50" s="552">
        <v>0</v>
      </c>
      <c r="N50" s="552">
        <v>0</v>
      </c>
      <c r="O50" s="552">
        <v>0</v>
      </c>
      <c r="P50" s="518" t="s">
        <v>626</v>
      </c>
      <c r="Q50" s="518" t="s">
        <v>640</v>
      </c>
    </row>
    <row r="51" spans="1:17" ht="14.25" x14ac:dyDescent="0.45">
      <c r="A51" s="527" t="s">
        <v>563</v>
      </c>
      <c r="B51" s="552">
        <v>0</v>
      </c>
      <c r="C51" s="552">
        <v>0</v>
      </c>
      <c r="D51" s="552">
        <v>0</v>
      </c>
      <c r="E51" s="552">
        <v>0</v>
      </c>
      <c r="F51" s="552">
        <v>0</v>
      </c>
      <c r="G51" s="518" t="s">
        <v>626</v>
      </c>
      <c r="H51" s="518" t="s">
        <v>641</v>
      </c>
      <c r="I51" s="389"/>
      <c r="J51" s="527" t="s">
        <v>563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18" t="s">
        <v>626</v>
      </c>
      <c r="Q51" s="518" t="s">
        <v>641</v>
      </c>
    </row>
    <row r="52" spans="1:17" ht="14.25" x14ac:dyDescent="0.45">
      <c r="A52" s="527" t="s">
        <v>564</v>
      </c>
      <c r="B52" s="552">
        <v>0</v>
      </c>
      <c r="C52" s="552">
        <v>0</v>
      </c>
      <c r="D52" s="552">
        <v>0</v>
      </c>
      <c r="E52" s="552">
        <v>0</v>
      </c>
      <c r="F52" s="552">
        <v>0</v>
      </c>
      <c r="G52" s="518" t="s">
        <v>626</v>
      </c>
      <c r="H52" s="518" t="s">
        <v>642</v>
      </c>
      <c r="I52" s="389"/>
      <c r="J52" s="527" t="s">
        <v>564</v>
      </c>
      <c r="K52" s="552">
        <v>0</v>
      </c>
      <c r="L52" s="552">
        <v>0</v>
      </c>
      <c r="M52" s="552">
        <v>0</v>
      </c>
      <c r="N52" s="552">
        <v>0</v>
      </c>
      <c r="O52" s="552">
        <v>0</v>
      </c>
      <c r="P52" s="518" t="s">
        <v>626</v>
      </c>
      <c r="Q52" s="518" t="s">
        <v>642</v>
      </c>
    </row>
    <row r="53" spans="1:17" ht="14.65" thickBot="1" x14ac:dyDescent="0.5">
      <c r="A53" s="527" t="s">
        <v>565</v>
      </c>
      <c r="B53" s="552">
        <v>0</v>
      </c>
      <c r="C53" s="552">
        <v>0</v>
      </c>
      <c r="D53" s="552">
        <v>0</v>
      </c>
      <c r="E53" s="552">
        <v>0</v>
      </c>
      <c r="F53" s="552">
        <v>0</v>
      </c>
      <c r="G53" s="518" t="s">
        <v>626</v>
      </c>
      <c r="H53" s="518" t="s">
        <v>643</v>
      </c>
      <c r="I53" s="389"/>
      <c r="J53" s="527" t="s">
        <v>565</v>
      </c>
      <c r="K53" s="552">
        <v>0</v>
      </c>
      <c r="L53" s="552">
        <v>0</v>
      </c>
      <c r="M53" s="552">
        <v>0</v>
      </c>
      <c r="N53" s="552">
        <v>0</v>
      </c>
      <c r="O53" s="552">
        <v>0</v>
      </c>
      <c r="P53" s="518" t="s">
        <v>626</v>
      </c>
      <c r="Q53" s="518" t="s">
        <v>643</v>
      </c>
    </row>
    <row r="54" spans="1:17" ht="15" hidden="1" customHeight="1" thickBot="1" x14ac:dyDescent="0.5">
      <c r="A54" s="527"/>
      <c r="B54" s="552">
        <v>0</v>
      </c>
      <c r="C54" s="552">
        <v>0</v>
      </c>
      <c r="D54" s="552">
        <v>0</v>
      </c>
      <c r="E54" s="552">
        <v>0</v>
      </c>
      <c r="F54" s="552">
        <v>0</v>
      </c>
      <c r="G54" s="518" t="e">
        <v>#N/A</v>
      </c>
      <c r="H54" s="518" t="e">
        <v>#N/A</v>
      </c>
      <c r="I54" s="389"/>
      <c r="J54" s="527"/>
      <c r="K54" s="552">
        <v>0</v>
      </c>
      <c r="L54" s="552">
        <v>0</v>
      </c>
      <c r="M54" s="552">
        <v>0</v>
      </c>
      <c r="N54" s="552">
        <v>0</v>
      </c>
      <c r="O54" s="552">
        <v>0</v>
      </c>
      <c r="P54" s="518" t="e">
        <v>#N/A</v>
      </c>
      <c r="Q54" s="518" t="e">
        <v>#N/A</v>
      </c>
    </row>
    <row r="55" spans="1:17" ht="15" hidden="1" customHeight="1" thickBot="1" x14ac:dyDescent="0.5">
      <c r="A55" s="527"/>
      <c r="B55" s="552">
        <v>0</v>
      </c>
      <c r="C55" s="552">
        <v>0</v>
      </c>
      <c r="D55" s="552">
        <v>0</v>
      </c>
      <c r="E55" s="552">
        <v>0</v>
      </c>
      <c r="F55" s="552">
        <v>0</v>
      </c>
      <c r="G55" s="518" t="e">
        <v>#N/A</v>
      </c>
      <c r="H55" s="518" t="e">
        <v>#N/A</v>
      </c>
      <c r="I55" s="389"/>
      <c r="J55" s="527"/>
      <c r="K55" s="552">
        <v>0</v>
      </c>
      <c r="L55" s="552">
        <v>0</v>
      </c>
      <c r="M55" s="552">
        <v>0</v>
      </c>
      <c r="N55" s="552">
        <v>0</v>
      </c>
      <c r="O55" s="552">
        <v>0</v>
      </c>
      <c r="P55" s="518" t="e">
        <v>#N/A</v>
      </c>
      <c r="Q55" s="518" t="e">
        <v>#N/A</v>
      </c>
    </row>
    <row r="56" spans="1:17" ht="15" hidden="1" customHeight="1" thickBot="1" x14ac:dyDescent="0.5">
      <c r="A56" s="527"/>
      <c r="B56" s="552">
        <v>0</v>
      </c>
      <c r="C56" s="552">
        <v>0</v>
      </c>
      <c r="D56" s="552">
        <v>0</v>
      </c>
      <c r="E56" s="552">
        <v>0</v>
      </c>
      <c r="F56" s="552">
        <v>0</v>
      </c>
      <c r="G56" s="518" t="e">
        <v>#N/A</v>
      </c>
      <c r="H56" s="518" t="e">
        <v>#N/A</v>
      </c>
      <c r="I56" s="389"/>
      <c r="J56" s="527"/>
      <c r="K56" s="552">
        <v>0</v>
      </c>
      <c r="L56" s="552">
        <v>0</v>
      </c>
      <c r="M56" s="552">
        <v>0</v>
      </c>
      <c r="N56" s="552">
        <v>0</v>
      </c>
      <c r="O56" s="552">
        <v>0</v>
      </c>
      <c r="P56" s="518" t="e">
        <v>#N/A</v>
      </c>
      <c r="Q56" s="518" t="e">
        <v>#N/A</v>
      </c>
    </row>
    <row r="57" spans="1:17" ht="15" hidden="1" customHeight="1" thickBot="1" x14ac:dyDescent="0.5">
      <c r="A57" s="527"/>
      <c r="B57" s="552">
        <v>0</v>
      </c>
      <c r="C57" s="552">
        <v>0</v>
      </c>
      <c r="D57" s="552">
        <v>0</v>
      </c>
      <c r="E57" s="552">
        <v>0</v>
      </c>
      <c r="F57" s="552">
        <v>0</v>
      </c>
      <c r="G57" s="518" t="e">
        <v>#N/A</v>
      </c>
      <c r="H57" s="518" t="e">
        <v>#N/A</v>
      </c>
      <c r="I57" s="389"/>
      <c r="J57" s="527"/>
      <c r="K57" s="552">
        <v>0</v>
      </c>
      <c r="L57" s="552">
        <v>0</v>
      </c>
      <c r="M57" s="552">
        <v>0</v>
      </c>
      <c r="N57" s="552">
        <v>0</v>
      </c>
      <c r="O57" s="552">
        <v>0</v>
      </c>
      <c r="P57" s="518" t="e">
        <v>#N/A</v>
      </c>
      <c r="Q57" s="518" t="e">
        <v>#N/A</v>
      </c>
    </row>
    <row r="58" spans="1:17" ht="15" hidden="1" customHeight="1" thickBot="1" x14ac:dyDescent="0.5">
      <c r="A58" s="527"/>
      <c r="B58" s="552">
        <v>0</v>
      </c>
      <c r="C58" s="552">
        <v>0</v>
      </c>
      <c r="D58" s="552">
        <v>0</v>
      </c>
      <c r="E58" s="552">
        <v>0</v>
      </c>
      <c r="F58" s="552">
        <v>0</v>
      </c>
      <c r="G58" s="518" t="e">
        <v>#N/A</v>
      </c>
      <c r="H58" s="518" t="e">
        <v>#N/A</v>
      </c>
      <c r="I58" s="389"/>
      <c r="J58" s="527"/>
      <c r="K58" s="552">
        <v>0</v>
      </c>
      <c r="L58" s="552">
        <v>0</v>
      </c>
      <c r="M58" s="552">
        <v>0</v>
      </c>
      <c r="N58" s="552">
        <v>0</v>
      </c>
      <c r="O58" s="552">
        <v>0</v>
      </c>
      <c r="P58" s="518" t="e">
        <v>#N/A</v>
      </c>
      <c r="Q58" s="518" t="e">
        <v>#N/A</v>
      </c>
    </row>
    <row r="59" spans="1:17" ht="15" hidden="1" customHeight="1" thickBot="1" x14ac:dyDescent="0.5">
      <c r="A59" s="527"/>
      <c r="B59" s="552">
        <v>0</v>
      </c>
      <c r="C59" s="552">
        <v>0</v>
      </c>
      <c r="D59" s="552">
        <v>0</v>
      </c>
      <c r="E59" s="552">
        <v>0</v>
      </c>
      <c r="F59" s="552">
        <v>0</v>
      </c>
      <c r="G59" s="518" t="e">
        <v>#N/A</v>
      </c>
      <c r="H59" s="518" t="e">
        <v>#N/A</v>
      </c>
      <c r="I59" s="389"/>
      <c r="J59" s="527"/>
      <c r="K59" s="552">
        <v>0</v>
      </c>
      <c r="L59" s="552">
        <v>0</v>
      </c>
      <c r="M59" s="552">
        <v>0</v>
      </c>
      <c r="N59" s="552">
        <v>0</v>
      </c>
      <c r="O59" s="552">
        <v>0</v>
      </c>
      <c r="P59" s="518" t="e">
        <v>#N/A</v>
      </c>
      <c r="Q59" s="518" t="e">
        <v>#N/A</v>
      </c>
    </row>
    <row r="60" spans="1:17" ht="15" hidden="1" customHeight="1" thickBot="1" x14ac:dyDescent="0.5">
      <c r="A60" s="527"/>
      <c r="B60" s="552">
        <v>0</v>
      </c>
      <c r="C60" s="552">
        <v>0</v>
      </c>
      <c r="D60" s="552">
        <v>0</v>
      </c>
      <c r="E60" s="552">
        <v>0</v>
      </c>
      <c r="F60" s="552">
        <v>0</v>
      </c>
      <c r="G60" s="518" t="e">
        <v>#N/A</v>
      </c>
      <c r="H60" s="518" t="e">
        <v>#N/A</v>
      </c>
      <c r="I60" s="389"/>
      <c r="J60" s="527"/>
      <c r="K60" s="552">
        <v>0</v>
      </c>
      <c r="L60" s="552">
        <v>0</v>
      </c>
      <c r="M60" s="552">
        <v>0</v>
      </c>
      <c r="N60" s="552">
        <v>0</v>
      </c>
      <c r="O60" s="552">
        <v>0</v>
      </c>
      <c r="P60" s="518" t="e">
        <v>#N/A</v>
      </c>
      <c r="Q60" s="518" t="e">
        <v>#N/A</v>
      </c>
    </row>
    <row r="61" spans="1:17" ht="15" hidden="1" customHeight="1" thickBot="1" x14ac:dyDescent="0.5">
      <c r="A61" s="527"/>
      <c r="B61" s="552">
        <v>0</v>
      </c>
      <c r="C61" s="552">
        <v>0</v>
      </c>
      <c r="D61" s="552">
        <v>0</v>
      </c>
      <c r="E61" s="552">
        <v>0</v>
      </c>
      <c r="F61" s="552">
        <v>0</v>
      </c>
      <c r="G61" s="518" t="e">
        <v>#N/A</v>
      </c>
      <c r="H61" s="518" t="e">
        <v>#N/A</v>
      </c>
      <c r="I61" s="389"/>
      <c r="J61" s="527"/>
      <c r="K61" s="552">
        <v>0</v>
      </c>
      <c r="L61" s="552">
        <v>0</v>
      </c>
      <c r="M61" s="552">
        <v>0</v>
      </c>
      <c r="N61" s="552">
        <v>0</v>
      </c>
      <c r="O61" s="552">
        <v>0</v>
      </c>
      <c r="P61" s="518" t="e">
        <v>#N/A</v>
      </c>
      <c r="Q61" s="518" t="e">
        <v>#N/A</v>
      </c>
    </row>
    <row r="62" spans="1:17" ht="15" hidden="1" customHeight="1" thickBot="1" x14ac:dyDescent="0.5">
      <c r="A62" s="527"/>
      <c r="B62" s="552">
        <v>0</v>
      </c>
      <c r="C62" s="552">
        <v>0</v>
      </c>
      <c r="D62" s="552">
        <v>0</v>
      </c>
      <c r="E62" s="552">
        <v>0</v>
      </c>
      <c r="F62" s="552">
        <v>0</v>
      </c>
      <c r="G62" s="518" t="e">
        <v>#N/A</v>
      </c>
      <c r="H62" s="518" t="e">
        <v>#N/A</v>
      </c>
      <c r="I62" s="389"/>
      <c r="J62" s="527"/>
      <c r="K62" s="552">
        <v>0</v>
      </c>
      <c r="L62" s="552">
        <v>0</v>
      </c>
      <c r="M62" s="552">
        <v>0</v>
      </c>
      <c r="N62" s="552">
        <v>0</v>
      </c>
      <c r="O62" s="552">
        <v>0</v>
      </c>
      <c r="P62" s="518" t="e">
        <v>#N/A</v>
      </c>
      <c r="Q62" s="518" t="e">
        <v>#N/A</v>
      </c>
    </row>
    <row r="63" spans="1:17" ht="13.5" thickTop="1" x14ac:dyDescent="0.4">
      <c r="A63" s="554" t="s">
        <v>479</v>
      </c>
      <c r="B63" s="555">
        <v>0</v>
      </c>
      <c r="C63" s="555">
        <v>0</v>
      </c>
      <c r="D63" s="555">
        <v>0</v>
      </c>
      <c r="E63" s="555">
        <v>0</v>
      </c>
      <c r="F63" s="555">
        <v>0</v>
      </c>
      <c r="G63" s="519"/>
      <c r="H63" s="519"/>
      <c r="I63" s="389"/>
      <c r="J63" s="554" t="s">
        <v>479</v>
      </c>
      <c r="K63" s="555">
        <v>0</v>
      </c>
      <c r="L63" s="555">
        <v>0</v>
      </c>
      <c r="M63" s="555">
        <v>0</v>
      </c>
      <c r="N63" s="555">
        <v>0</v>
      </c>
      <c r="O63" s="555">
        <v>0</v>
      </c>
      <c r="P63" s="519"/>
      <c r="Q63" s="519"/>
    </row>
    <row r="64" spans="1:17" ht="13.15" x14ac:dyDescent="0.4">
      <c r="A64" s="556"/>
      <c r="B64" s="557"/>
      <c r="C64" s="557"/>
      <c r="D64" s="557"/>
      <c r="E64" s="557"/>
      <c r="F64" s="557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</row>
    <row r="65" spans="1:17" ht="12.75" x14ac:dyDescent="0.35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</row>
    <row r="66" spans="1:17" ht="14.65" customHeight="1" x14ac:dyDescent="0.45">
      <c r="A66" s="751" t="s">
        <v>488</v>
      </c>
      <c r="B66" s="751"/>
      <c r="C66" s="751"/>
      <c r="D66" s="751"/>
      <c r="E66" s="751"/>
      <c r="F66" s="751"/>
      <c r="G66" s="751"/>
      <c r="H66" s="751"/>
      <c r="I66" s="551"/>
      <c r="J66" s="751" t="s">
        <v>488</v>
      </c>
      <c r="K66" s="751"/>
      <c r="L66" s="751"/>
      <c r="M66" s="751"/>
      <c r="N66" s="751"/>
      <c r="O66" s="751"/>
      <c r="P66" s="751"/>
      <c r="Q66" s="751"/>
    </row>
    <row r="67" spans="1:17" ht="14.65" thickBot="1" x14ac:dyDescent="0.5">
      <c r="A67" s="512" t="s">
        <v>474</v>
      </c>
      <c r="B67" s="513" t="s">
        <v>475</v>
      </c>
      <c r="C67" s="513" t="s">
        <v>476</v>
      </c>
      <c r="D67" s="513" t="s">
        <v>477</v>
      </c>
      <c r="E67" s="513" t="s">
        <v>478</v>
      </c>
      <c r="F67" s="513" t="s">
        <v>479</v>
      </c>
      <c r="G67" s="513" t="s">
        <v>480</v>
      </c>
      <c r="H67" s="513" t="s">
        <v>481</v>
      </c>
      <c r="I67" s="389"/>
      <c r="J67" s="512" t="s">
        <v>474</v>
      </c>
      <c r="K67" s="513" t="s">
        <v>475</v>
      </c>
      <c r="L67" s="513" t="s">
        <v>476</v>
      </c>
      <c r="M67" s="513" t="s">
        <v>477</v>
      </c>
      <c r="N67" s="513" t="s">
        <v>478</v>
      </c>
      <c r="O67" s="513" t="s">
        <v>479</v>
      </c>
      <c r="P67" s="513" t="s">
        <v>480</v>
      </c>
      <c r="Q67" s="513" t="s">
        <v>481</v>
      </c>
    </row>
    <row r="68" spans="1:17" ht="14.65" thickTop="1" x14ac:dyDescent="0.45">
      <c r="A68" s="527" t="s">
        <v>549</v>
      </c>
      <c r="B68" s="552">
        <v>0</v>
      </c>
      <c r="C68" s="552">
        <v>0</v>
      </c>
      <c r="D68" s="552">
        <v>0</v>
      </c>
      <c r="E68" s="552">
        <v>0</v>
      </c>
      <c r="F68" s="552">
        <v>0</v>
      </c>
      <c r="G68" s="518" t="s">
        <v>626</v>
      </c>
      <c r="H68" s="518" t="s">
        <v>627</v>
      </c>
      <c r="I68" s="389"/>
      <c r="J68" s="527" t="s">
        <v>549</v>
      </c>
      <c r="K68" s="552">
        <v>0</v>
      </c>
      <c r="L68" s="552">
        <v>0</v>
      </c>
      <c r="M68" s="552">
        <v>0</v>
      </c>
      <c r="N68" s="552">
        <v>0</v>
      </c>
      <c r="O68" s="552">
        <v>0</v>
      </c>
      <c r="P68" s="518" t="s">
        <v>626</v>
      </c>
      <c r="Q68" s="518" t="s">
        <v>627</v>
      </c>
    </row>
    <row r="69" spans="1:17" ht="14.25" x14ac:dyDescent="0.45">
      <c r="A69" s="527" t="s">
        <v>550</v>
      </c>
      <c r="B69" s="552">
        <v>0</v>
      </c>
      <c r="C69" s="552">
        <v>0</v>
      </c>
      <c r="D69" s="552">
        <v>0</v>
      </c>
      <c r="E69" s="552">
        <v>0</v>
      </c>
      <c r="F69" s="552">
        <v>0</v>
      </c>
      <c r="G69" s="518" t="s">
        <v>626</v>
      </c>
      <c r="H69" s="518" t="s">
        <v>628</v>
      </c>
      <c r="I69" s="389"/>
      <c r="J69" s="527" t="s">
        <v>550</v>
      </c>
      <c r="K69" s="552">
        <v>0</v>
      </c>
      <c r="L69" s="552">
        <v>0</v>
      </c>
      <c r="M69" s="552">
        <v>0</v>
      </c>
      <c r="N69" s="552">
        <v>0</v>
      </c>
      <c r="O69" s="552">
        <v>0</v>
      </c>
      <c r="P69" s="518" t="s">
        <v>626</v>
      </c>
      <c r="Q69" s="518" t="s">
        <v>628</v>
      </c>
    </row>
    <row r="70" spans="1:17" ht="14.25" x14ac:dyDescent="0.45">
      <c r="A70" s="527" t="s">
        <v>551</v>
      </c>
      <c r="B70" s="552">
        <v>1170</v>
      </c>
      <c r="C70" s="552">
        <v>0</v>
      </c>
      <c r="D70" s="552">
        <v>0</v>
      </c>
      <c r="E70" s="552">
        <v>0</v>
      </c>
      <c r="F70" s="552">
        <v>1170</v>
      </c>
      <c r="G70" s="518" t="s">
        <v>626</v>
      </c>
      <c r="H70" s="518" t="s">
        <v>629</v>
      </c>
      <c r="I70" s="389"/>
      <c r="J70" s="527" t="s">
        <v>551</v>
      </c>
      <c r="K70" s="552">
        <v>1170</v>
      </c>
      <c r="L70" s="552">
        <v>0</v>
      </c>
      <c r="M70" s="552">
        <v>0</v>
      </c>
      <c r="N70" s="552">
        <v>0</v>
      </c>
      <c r="O70" s="552">
        <v>1170</v>
      </c>
      <c r="P70" s="518" t="s">
        <v>626</v>
      </c>
      <c r="Q70" s="518" t="s">
        <v>629</v>
      </c>
    </row>
    <row r="71" spans="1:17" ht="14.25" x14ac:dyDescent="0.45">
      <c r="A71" s="527" t="s">
        <v>552</v>
      </c>
      <c r="B71" s="552">
        <v>12431</v>
      </c>
      <c r="C71" s="552">
        <v>0</v>
      </c>
      <c r="D71" s="552">
        <v>0</v>
      </c>
      <c r="E71" s="552">
        <v>0</v>
      </c>
      <c r="F71" s="552">
        <v>12431</v>
      </c>
      <c r="G71" s="518" t="s">
        <v>626</v>
      </c>
      <c r="H71" s="518" t="s">
        <v>630</v>
      </c>
      <c r="I71" s="389"/>
      <c r="J71" s="527" t="s">
        <v>552</v>
      </c>
      <c r="K71" s="552">
        <v>12431</v>
      </c>
      <c r="L71" s="552">
        <v>0</v>
      </c>
      <c r="M71" s="552">
        <v>0</v>
      </c>
      <c r="N71" s="552">
        <v>0</v>
      </c>
      <c r="O71" s="552">
        <v>12431</v>
      </c>
      <c r="P71" s="518" t="s">
        <v>626</v>
      </c>
      <c r="Q71" s="518" t="s">
        <v>630</v>
      </c>
    </row>
    <row r="72" spans="1:17" ht="14.25" x14ac:dyDescent="0.45">
      <c r="A72" s="527" t="s">
        <v>553</v>
      </c>
      <c r="B72" s="552">
        <v>0</v>
      </c>
      <c r="C72" s="552">
        <v>0</v>
      </c>
      <c r="D72" s="552">
        <v>0</v>
      </c>
      <c r="E72" s="552">
        <v>0</v>
      </c>
      <c r="F72" s="552">
        <v>0</v>
      </c>
      <c r="G72" s="518" t="s">
        <v>626</v>
      </c>
      <c r="H72" s="518" t="s">
        <v>631</v>
      </c>
      <c r="I72" s="389"/>
      <c r="J72" s="527" t="s">
        <v>553</v>
      </c>
      <c r="K72" s="552">
        <v>0</v>
      </c>
      <c r="L72" s="552">
        <v>0</v>
      </c>
      <c r="M72" s="552">
        <v>0</v>
      </c>
      <c r="N72" s="552">
        <v>0</v>
      </c>
      <c r="O72" s="552">
        <v>0</v>
      </c>
      <c r="P72" s="518" t="s">
        <v>626</v>
      </c>
      <c r="Q72" s="518" t="s">
        <v>631</v>
      </c>
    </row>
    <row r="73" spans="1:17" ht="14.25" x14ac:dyDescent="0.45">
      <c r="A73" s="527" t="s">
        <v>554</v>
      </c>
      <c r="B73" s="552">
        <v>0</v>
      </c>
      <c r="C73" s="552">
        <v>0</v>
      </c>
      <c r="D73" s="552">
        <v>0</v>
      </c>
      <c r="E73" s="552">
        <v>0</v>
      </c>
      <c r="F73" s="552">
        <v>0</v>
      </c>
      <c r="G73" s="518" t="s">
        <v>626</v>
      </c>
      <c r="H73" s="518" t="s">
        <v>632</v>
      </c>
      <c r="I73" s="389"/>
      <c r="J73" s="527" t="s">
        <v>554</v>
      </c>
      <c r="K73" s="552">
        <v>0</v>
      </c>
      <c r="L73" s="552">
        <v>0</v>
      </c>
      <c r="M73" s="552">
        <v>0</v>
      </c>
      <c r="N73" s="552">
        <v>0</v>
      </c>
      <c r="O73" s="552">
        <v>0</v>
      </c>
      <c r="P73" s="518" t="s">
        <v>626</v>
      </c>
      <c r="Q73" s="518" t="s">
        <v>632</v>
      </c>
    </row>
    <row r="74" spans="1:17" ht="14.25" x14ac:dyDescent="0.45">
      <c r="A74" s="527" t="s">
        <v>555</v>
      </c>
      <c r="B74" s="552">
        <v>0</v>
      </c>
      <c r="C74" s="552">
        <v>0</v>
      </c>
      <c r="D74" s="552">
        <v>0</v>
      </c>
      <c r="E74" s="552">
        <v>0</v>
      </c>
      <c r="F74" s="552">
        <v>0</v>
      </c>
      <c r="G74" s="518" t="s">
        <v>626</v>
      </c>
      <c r="H74" s="518" t="s">
        <v>633</v>
      </c>
      <c r="I74" s="389"/>
      <c r="J74" s="527" t="s">
        <v>555</v>
      </c>
      <c r="K74" s="552">
        <v>0</v>
      </c>
      <c r="L74" s="552">
        <v>0</v>
      </c>
      <c r="M74" s="552">
        <v>0</v>
      </c>
      <c r="N74" s="552">
        <v>0</v>
      </c>
      <c r="O74" s="552">
        <v>0</v>
      </c>
      <c r="P74" s="518" t="s">
        <v>626</v>
      </c>
      <c r="Q74" s="518" t="s">
        <v>633</v>
      </c>
    </row>
    <row r="75" spans="1:17" ht="14.25" x14ac:dyDescent="0.45">
      <c r="A75" s="527" t="s">
        <v>556</v>
      </c>
      <c r="B75" s="552">
        <v>0</v>
      </c>
      <c r="C75" s="552">
        <v>0</v>
      </c>
      <c r="D75" s="552">
        <v>0</v>
      </c>
      <c r="E75" s="552">
        <v>0</v>
      </c>
      <c r="F75" s="552">
        <v>0</v>
      </c>
      <c r="G75" s="518" t="s">
        <v>626</v>
      </c>
      <c r="H75" s="518" t="s">
        <v>634</v>
      </c>
      <c r="I75" s="389"/>
      <c r="J75" s="527" t="s">
        <v>556</v>
      </c>
      <c r="K75" s="552">
        <v>0</v>
      </c>
      <c r="L75" s="552">
        <v>0</v>
      </c>
      <c r="M75" s="552">
        <v>0</v>
      </c>
      <c r="N75" s="552">
        <v>0</v>
      </c>
      <c r="O75" s="552">
        <v>0</v>
      </c>
      <c r="P75" s="518" t="s">
        <v>626</v>
      </c>
      <c r="Q75" s="518" t="s">
        <v>634</v>
      </c>
    </row>
    <row r="76" spans="1:17" ht="14.25" x14ac:dyDescent="0.45">
      <c r="A76" s="527" t="s">
        <v>557</v>
      </c>
      <c r="B76" s="552">
        <v>5850</v>
      </c>
      <c r="C76" s="552">
        <v>0</v>
      </c>
      <c r="D76" s="552">
        <v>0</v>
      </c>
      <c r="E76" s="552">
        <v>0</v>
      </c>
      <c r="F76" s="552">
        <v>5850</v>
      </c>
      <c r="G76" s="518" t="s">
        <v>626</v>
      </c>
      <c r="H76" s="518" t="s">
        <v>635</v>
      </c>
      <c r="I76" s="389"/>
      <c r="J76" s="527" t="s">
        <v>557</v>
      </c>
      <c r="K76" s="552">
        <v>5850</v>
      </c>
      <c r="L76" s="552">
        <v>0</v>
      </c>
      <c r="M76" s="552">
        <v>0</v>
      </c>
      <c r="N76" s="552">
        <v>0</v>
      </c>
      <c r="O76" s="552">
        <v>5850</v>
      </c>
      <c r="P76" s="518" t="s">
        <v>626</v>
      </c>
      <c r="Q76" s="518" t="s">
        <v>635</v>
      </c>
    </row>
    <row r="77" spans="1:17" ht="14.25" x14ac:dyDescent="0.45">
      <c r="A77" s="527" t="s">
        <v>558</v>
      </c>
      <c r="B77" s="552">
        <v>0</v>
      </c>
      <c r="C77" s="552">
        <v>0</v>
      </c>
      <c r="D77" s="552">
        <v>0</v>
      </c>
      <c r="E77" s="552">
        <v>0</v>
      </c>
      <c r="F77" s="552">
        <v>0</v>
      </c>
      <c r="G77" s="518" t="s">
        <v>626</v>
      </c>
      <c r="H77" s="518" t="s">
        <v>636</v>
      </c>
      <c r="I77" s="389"/>
      <c r="J77" s="527" t="s">
        <v>558</v>
      </c>
      <c r="K77" s="552">
        <v>0</v>
      </c>
      <c r="L77" s="552">
        <v>0</v>
      </c>
      <c r="M77" s="552">
        <v>0</v>
      </c>
      <c r="N77" s="552">
        <v>0</v>
      </c>
      <c r="O77" s="552">
        <v>0</v>
      </c>
      <c r="P77" s="518" t="s">
        <v>626</v>
      </c>
      <c r="Q77" s="518" t="s">
        <v>636</v>
      </c>
    </row>
    <row r="78" spans="1:17" ht="14.25" x14ac:dyDescent="0.45">
      <c r="A78" s="527" t="s">
        <v>559</v>
      </c>
      <c r="B78" s="552">
        <v>0</v>
      </c>
      <c r="C78" s="552">
        <v>0</v>
      </c>
      <c r="D78" s="552">
        <v>0</v>
      </c>
      <c r="E78" s="552">
        <v>0</v>
      </c>
      <c r="F78" s="552">
        <v>0</v>
      </c>
      <c r="G78" s="518" t="s">
        <v>626</v>
      </c>
      <c r="H78" s="518" t="s">
        <v>637</v>
      </c>
      <c r="I78" s="389"/>
      <c r="J78" s="527" t="s">
        <v>559</v>
      </c>
      <c r="K78" s="552">
        <v>0</v>
      </c>
      <c r="L78" s="552">
        <v>0</v>
      </c>
      <c r="M78" s="552">
        <v>0</v>
      </c>
      <c r="N78" s="552">
        <v>0</v>
      </c>
      <c r="O78" s="552">
        <v>0</v>
      </c>
      <c r="P78" s="518" t="s">
        <v>626</v>
      </c>
      <c r="Q78" s="518" t="s">
        <v>637</v>
      </c>
    </row>
    <row r="79" spans="1:17" ht="14.25" x14ac:dyDescent="0.45">
      <c r="A79" s="527" t="s">
        <v>560</v>
      </c>
      <c r="B79" s="552">
        <v>0</v>
      </c>
      <c r="C79" s="552">
        <v>0</v>
      </c>
      <c r="D79" s="552">
        <v>0</v>
      </c>
      <c r="E79" s="552">
        <v>0</v>
      </c>
      <c r="F79" s="552">
        <v>0</v>
      </c>
      <c r="G79" s="518" t="s">
        <v>626</v>
      </c>
      <c r="H79" s="518" t="s">
        <v>638</v>
      </c>
      <c r="I79" s="389"/>
      <c r="J79" s="527" t="s">
        <v>560</v>
      </c>
      <c r="K79" s="552">
        <v>0</v>
      </c>
      <c r="L79" s="552">
        <v>0</v>
      </c>
      <c r="M79" s="552">
        <v>0</v>
      </c>
      <c r="N79" s="552">
        <v>0</v>
      </c>
      <c r="O79" s="552">
        <v>0</v>
      </c>
      <c r="P79" s="518" t="s">
        <v>626</v>
      </c>
      <c r="Q79" s="518" t="s">
        <v>638</v>
      </c>
    </row>
    <row r="80" spans="1:17" ht="14.25" x14ac:dyDescent="0.45">
      <c r="A80" s="527" t="s">
        <v>561</v>
      </c>
      <c r="B80" s="552">
        <v>2340</v>
      </c>
      <c r="C80" s="552">
        <v>0</v>
      </c>
      <c r="D80" s="552">
        <v>0</v>
      </c>
      <c r="E80" s="552">
        <v>0</v>
      </c>
      <c r="F80" s="552">
        <v>2340</v>
      </c>
      <c r="G80" s="518" t="s">
        <v>626</v>
      </c>
      <c r="H80" s="518" t="s">
        <v>639</v>
      </c>
      <c r="I80" s="389"/>
      <c r="J80" s="527" t="s">
        <v>561</v>
      </c>
      <c r="K80" s="552">
        <v>2340</v>
      </c>
      <c r="L80" s="552">
        <v>0</v>
      </c>
      <c r="M80" s="552">
        <v>0</v>
      </c>
      <c r="N80" s="552">
        <v>0</v>
      </c>
      <c r="O80" s="552">
        <v>2340</v>
      </c>
      <c r="P80" s="518" t="s">
        <v>626</v>
      </c>
      <c r="Q80" s="518" t="s">
        <v>639</v>
      </c>
    </row>
    <row r="81" spans="1:17" ht="14.25" x14ac:dyDescent="0.45">
      <c r="A81" s="527" t="s">
        <v>562</v>
      </c>
      <c r="B81" s="552">
        <v>0</v>
      </c>
      <c r="C81" s="552">
        <v>0</v>
      </c>
      <c r="D81" s="552">
        <v>0</v>
      </c>
      <c r="E81" s="552">
        <v>0</v>
      </c>
      <c r="F81" s="552">
        <v>0</v>
      </c>
      <c r="G81" s="518" t="s">
        <v>626</v>
      </c>
      <c r="H81" s="518" t="s">
        <v>640</v>
      </c>
      <c r="I81" s="389"/>
      <c r="J81" s="527" t="s">
        <v>562</v>
      </c>
      <c r="K81" s="552">
        <v>0</v>
      </c>
      <c r="L81" s="552">
        <v>0</v>
      </c>
      <c r="M81" s="552">
        <v>0</v>
      </c>
      <c r="N81" s="552">
        <v>0</v>
      </c>
      <c r="O81" s="552">
        <v>0</v>
      </c>
      <c r="P81" s="518" t="s">
        <v>626</v>
      </c>
      <c r="Q81" s="518" t="s">
        <v>640</v>
      </c>
    </row>
    <row r="82" spans="1:17" ht="14.25" x14ac:dyDescent="0.45">
      <c r="A82" s="527" t="s">
        <v>563</v>
      </c>
      <c r="B82" s="552">
        <v>0</v>
      </c>
      <c r="C82" s="552">
        <v>0</v>
      </c>
      <c r="D82" s="552">
        <v>0</v>
      </c>
      <c r="E82" s="552">
        <v>0</v>
      </c>
      <c r="F82" s="552">
        <v>0</v>
      </c>
      <c r="G82" s="518" t="s">
        <v>626</v>
      </c>
      <c r="H82" s="518" t="s">
        <v>641</v>
      </c>
      <c r="I82" s="389"/>
      <c r="J82" s="527" t="s">
        <v>563</v>
      </c>
      <c r="K82" s="552">
        <v>0</v>
      </c>
      <c r="L82" s="552">
        <v>0</v>
      </c>
      <c r="M82" s="552">
        <v>0</v>
      </c>
      <c r="N82" s="552">
        <v>0</v>
      </c>
      <c r="O82" s="552">
        <v>0</v>
      </c>
      <c r="P82" s="518" t="s">
        <v>626</v>
      </c>
      <c r="Q82" s="518" t="s">
        <v>641</v>
      </c>
    </row>
    <row r="83" spans="1:17" ht="14.25" x14ac:dyDescent="0.45">
      <c r="A83" s="527" t="s">
        <v>564</v>
      </c>
      <c r="B83" s="552">
        <v>0</v>
      </c>
      <c r="C83" s="552">
        <v>0</v>
      </c>
      <c r="D83" s="552">
        <v>0</v>
      </c>
      <c r="E83" s="552">
        <v>0</v>
      </c>
      <c r="F83" s="552">
        <v>0</v>
      </c>
      <c r="G83" s="518" t="s">
        <v>626</v>
      </c>
      <c r="H83" s="518" t="s">
        <v>642</v>
      </c>
      <c r="I83" s="389"/>
      <c r="J83" s="527" t="s">
        <v>564</v>
      </c>
      <c r="K83" s="552">
        <v>0</v>
      </c>
      <c r="L83" s="552">
        <v>0</v>
      </c>
      <c r="M83" s="552">
        <v>0</v>
      </c>
      <c r="N83" s="552">
        <v>0</v>
      </c>
      <c r="O83" s="552">
        <v>0</v>
      </c>
      <c r="P83" s="518" t="s">
        <v>626</v>
      </c>
      <c r="Q83" s="518" t="s">
        <v>642</v>
      </c>
    </row>
    <row r="84" spans="1:17" ht="14.65" thickBot="1" x14ac:dyDescent="0.5">
      <c r="A84" s="527" t="s">
        <v>565</v>
      </c>
      <c r="B84" s="552">
        <v>0</v>
      </c>
      <c r="C84" s="552">
        <v>0</v>
      </c>
      <c r="D84" s="552">
        <v>0</v>
      </c>
      <c r="E84" s="552">
        <v>0</v>
      </c>
      <c r="F84" s="552">
        <v>0</v>
      </c>
      <c r="G84" s="518" t="s">
        <v>626</v>
      </c>
      <c r="H84" s="518" t="s">
        <v>643</v>
      </c>
      <c r="I84" s="389"/>
      <c r="J84" s="527" t="s">
        <v>565</v>
      </c>
      <c r="K84" s="552">
        <v>0</v>
      </c>
      <c r="L84" s="552">
        <v>0</v>
      </c>
      <c r="M84" s="552">
        <v>0</v>
      </c>
      <c r="N84" s="552">
        <v>0</v>
      </c>
      <c r="O84" s="552">
        <v>0</v>
      </c>
      <c r="P84" s="518" t="s">
        <v>626</v>
      </c>
      <c r="Q84" s="518" t="s">
        <v>643</v>
      </c>
    </row>
    <row r="85" spans="1:17" ht="15" hidden="1" customHeight="1" thickBot="1" x14ac:dyDescent="0.5">
      <c r="A85" s="527"/>
      <c r="B85" s="552">
        <v>0</v>
      </c>
      <c r="C85" s="552">
        <v>0</v>
      </c>
      <c r="D85" s="552">
        <v>0</v>
      </c>
      <c r="E85" s="552">
        <v>0</v>
      </c>
      <c r="F85" s="552">
        <v>0</v>
      </c>
      <c r="G85" s="518" t="e">
        <v>#N/A</v>
      </c>
      <c r="H85" s="518" t="e">
        <v>#N/A</v>
      </c>
      <c r="I85" s="389"/>
      <c r="J85" s="527"/>
      <c r="K85" s="552">
        <v>0</v>
      </c>
      <c r="L85" s="552">
        <v>0</v>
      </c>
      <c r="M85" s="552">
        <v>0</v>
      </c>
      <c r="N85" s="552">
        <v>0</v>
      </c>
      <c r="O85" s="552">
        <v>0</v>
      </c>
      <c r="P85" s="518" t="e">
        <v>#N/A</v>
      </c>
      <c r="Q85" s="518" t="e">
        <v>#N/A</v>
      </c>
    </row>
    <row r="86" spans="1:17" ht="15" hidden="1" customHeight="1" thickBot="1" x14ac:dyDescent="0.5">
      <c r="A86" s="527"/>
      <c r="B86" s="552">
        <v>0</v>
      </c>
      <c r="C86" s="552">
        <v>0</v>
      </c>
      <c r="D86" s="552">
        <v>0</v>
      </c>
      <c r="E86" s="552">
        <v>0</v>
      </c>
      <c r="F86" s="552">
        <v>0</v>
      </c>
      <c r="G86" s="518" t="e">
        <v>#N/A</v>
      </c>
      <c r="H86" s="518" t="e">
        <v>#N/A</v>
      </c>
      <c r="I86" s="389"/>
      <c r="J86" s="527"/>
      <c r="K86" s="552">
        <v>0</v>
      </c>
      <c r="L86" s="552">
        <v>0</v>
      </c>
      <c r="M86" s="552">
        <v>0</v>
      </c>
      <c r="N86" s="552">
        <v>0</v>
      </c>
      <c r="O86" s="552">
        <v>0</v>
      </c>
      <c r="P86" s="518" t="e">
        <v>#N/A</v>
      </c>
      <c r="Q86" s="518" t="e">
        <v>#N/A</v>
      </c>
    </row>
    <row r="87" spans="1:17" ht="15" hidden="1" customHeight="1" thickBot="1" x14ac:dyDescent="0.5">
      <c r="A87" s="527"/>
      <c r="B87" s="552">
        <v>0</v>
      </c>
      <c r="C87" s="552">
        <v>0</v>
      </c>
      <c r="D87" s="552">
        <v>0</v>
      </c>
      <c r="E87" s="552">
        <v>0</v>
      </c>
      <c r="F87" s="552">
        <v>0</v>
      </c>
      <c r="G87" s="518" t="e">
        <v>#N/A</v>
      </c>
      <c r="H87" s="518" t="e">
        <v>#N/A</v>
      </c>
      <c r="I87" s="389"/>
      <c r="J87" s="527"/>
      <c r="K87" s="552">
        <v>0</v>
      </c>
      <c r="L87" s="552">
        <v>0</v>
      </c>
      <c r="M87" s="552">
        <v>0</v>
      </c>
      <c r="N87" s="552">
        <v>0</v>
      </c>
      <c r="O87" s="552">
        <v>0</v>
      </c>
      <c r="P87" s="518" t="e">
        <v>#N/A</v>
      </c>
      <c r="Q87" s="518" t="e">
        <v>#N/A</v>
      </c>
    </row>
    <row r="88" spans="1:17" ht="15" hidden="1" customHeight="1" thickBot="1" x14ac:dyDescent="0.5">
      <c r="A88" s="527"/>
      <c r="B88" s="552">
        <v>0</v>
      </c>
      <c r="C88" s="552">
        <v>0</v>
      </c>
      <c r="D88" s="552">
        <v>0</v>
      </c>
      <c r="E88" s="552">
        <v>0</v>
      </c>
      <c r="F88" s="552">
        <v>0</v>
      </c>
      <c r="G88" s="518" t="e">
        <v>#N/A</v>
      </c>
      <c r="H88" s="518" t="e">
        <v>#N/A</v>
      </c>
      <c r="I88" s="389"/>
      <c r="J88" s="527"/>
      <c r="K88" s="552">
        <v>0</v>
      </c>
      <c r="L88" s="552">
        <v>0</v>
      </c>
      <c r="M88" s="552">
        <v>0</v>
      </c>
      <c r="N88" s="552">
        <v>0</v>
      </c>
      <c r="O88" s="552">
        <v>0</v>
      </c>
      <c r="P88" s="518" t="e">
        <v>#N/A</v>
      </c>
      <c r="Q88" s="518" t="e">
        <v>#N/A</v>
      </c>
    </row>
    <row r="89" spans="1:17" ht="15" hidden="1" customHeight="1" thickBot="1" x14ac:dyDescent="0.5">
      <c r="A89" s="527"/>
      <c r="B89" s="552">
        <v>0</v>
      </c>
      <c r="C89" s="552">
        <v>0</v>
      </c>
      <c r="D89" s="552">
        <v>0</v>
      </c>
      <c r="E89" s="552">
        <v>0</v>
      </c>
      <c r="F89" s="552">
        <v>0</v>
      </c>
      <c r="G89" s="518" t="e">
        <v>#N/A</v>
      </c>
      <c r="H89" s="518" t="e">
        <v>#N/A</v>
      </c>
      <c r="I89" s="389"/>
      <c r="J89" s="527"/>
      <c r="K89" s="552">
        <v>0</v>
      </c>
      <c r="L89" s="552">
        <v>0</v>
      </c>
      <c r="M89" s="552">
        <v>0</v>
      </c>
      <c r="N89" s="552">
        <v>0</v>
      </c>
      <c r="O89" s="552">
        <v>0</v>
      </c>
      <c r="P89" s="518" t="e">
        <v>#N/A</v>
      </c>
      <c r="Q89" s="518" t="e">
        <v>#N/A</v>
      </c>
    </row>
    <row r="90" spans="1:17" ht="15" hidden="1" customHeight="1" thickBot="1" x14ac:dyDescent="0.5">
      <c r="A90" s="527"/>
      <c r="B90" s="552">
        <v>0</v>
      </c>
      <c r="C90" s="552">
        <v>0</v>
      </c>
      <c r="D90" s="552">
        <v>0</v>
      </c>
      <c r="E90" s="552">
        <v>0</v>
      </c>
      <c r="F90" s="552">
        <v>0</v>
      </c>
      <c r="G90" s="518" t="e">
        <v>#N/A</v>
      </c>
      <c r="H90" s="518" t="e">
        <v>#N/A</v>
      </c>
      <c r="I90" s="389"/>
      <c r="J90" s="527"/>
      <c r="K90" s="552">
        <v>0</v>
      </c>
      <c r="L90" s="552">
        <v>0</v>
      </c>
      <c r="M90" s="552">
        <v>0</v>
      </c>
      <c r="N90" s="552">
        <v>0</v>
      </c>
      <c r="O90" s="552">
        <v>0</v>
      </c>
      <c r="P90" s="518" t="e">
        <v>#N/A</v>
      </c>
      <c r="Q90" s="518" t="e">
        <v>#N/A</v>
      </c>
    </row>
    <row r="91" spans="1:17" ht="15" hidden="1" customHeight="1" thickBot="1" x14ac:dyDescent="0.5">
      <c r="A91" s="527"/>
      <c r="B91" s="552">
        <v>0</v>
      </c>
      <c r="C91" s="552">
        <v>0</v>
      </c>
      <c r="D91" s="552">
        <v>0</v>
      </c>
      <c r="E91" s="552">
        <v>0</v>
      </c>
      <c r="F91" s="552">
        <v>0</v>
      </c>
      <c r="G91" s="518" t="e">
        <v>#N/A</v>
      </c>
      <c r="H91" s="518" t="e">
        <v>#N/A</v>
      </c>
      <c r="I91" s="389"/>
      <c r="J91" s="527"/>
      <c r="K91" s="552">
        <v>0</v>
      </c>
      <c r="L91" s="552">
        <v>0</v>
      </c>
      <c r="M91" s="552">
        <v>0</v>
      </c>
      <c r="N91" s="552">
        <v>0</v>
      </c>
      <c r="O91" s="552">
        <v>0</v>
      </c>
      <c r="P91" s="518" t="e">
        <v>#N/A</v>
      </c>
      <c r="Q91" s="518" t="e">
        <v>#N/A</v>
      </c>
    </row>
    <row r="92" spans="1:17" ht="15" hidden="1" customHeight="1" thickBot="1" x14ac:dyDescent="0.5">
      <c r="A92" s="527"/>
      <c r="B92" s="552">
        <v>0</v>
      </c>
      <c r="C92" s="552">
        <v>0</v>
      </c>
      <c r="D92" s="552">
        <v>0</v>
      </c>
      <c r="E92" s="552">
        <v>0</v>
      </c>
      <c r="F92" s="552">
        <v>0</v>
      </c>
      <c r="G92" s="518" t="e">
        <v>#N/A</v>
      </c>
      <c r="H92" s="518" t="e">
        <v>#N/A</v>
      </c>
      <c r="I92" s="389"/>
      <c r="J92" s="527"/>
      <c r="K92" s="552">
        <v>0</v>
      </c>
      <c r="L92" s="552">
        <v>0</v>
      </c>
      <c r="M92" s="552">
        <v>0</v>
      </c>
      <c r="N92" s="552">
        <v>0</v>
      </c>
      <c r="O92" s="552">
        <v>0</v>
      </c>
      <c r="P92" s="518" t="e">
        <v>#N/A</v>
      </c>
      <c r="Q92" s="518" t="e">
        <v>#N/A</v>
      </c>
    </row>
    <row r="93" spans="1:17" ht="15" hidden="1" customHeight="1" thickBot="1" x14ac:dyDescent="0.5">
      <c r="A93" s="527"/>
      <c r="B93" s="552">
        <v>0</v>
      </c>
      <c r="C93" s="552">
        <v>0</v>
      </c>
      <c r="D93" s="552">
        <v>0</v>
      </c>
      <c r="E93" s="552">
        <v>0</v>
      </c>
      <c r="F93" s="552">
        <v>0</v>
      </c>
      <c r="G93" s="518" t="e">
        <v>#N/A</v>
      </c>
      <c r="H93" s="518" t="e">
        <v>#N/A</v>
      </c>
      <c r="I93" s="389"/>
      <c r="J93" s="527"/>
      <c r="K93" s="552">
        <v>0</v>
      </c>
      <c r="L93" s="552">
        <v>0</v>
      </c>
      <c r="M93" s="552">
        <v>0</v>
      </c>
      <c r="N93" s="552">
        <v>0</v>
      </c>
      <c r="O93" s="552">
        <v>0</v>
      </c>
      <c r="P93" s="518" t="e">
        <v>#N/A</v>
      </c>
      <c r="Q93" s="518" t="e">
        <v>#N/A</v>
      </c>
    </row>
    <row r="94" spans="1:17" ht="13.5" thickTop="1" x14ac:dyDescent="0.4">
      <c r="A94" s="554" t="s">
        <v>479</v>
      </c>
      <c r="B94" s="555">
        <v>21791</v>
      </c>
      <c r="C94" s="555">
        <v>0</v>
      </c>
      <c r="D94" s="555">
        <v>0</v>
      </c>
      <c r="E94" s="555">
        <v>0</v>
      </c>
      <c r="F94" s="555">
        <v>21791</v>
      </c>
      <c r="G94" s="519"/>
      <c r="H94" s="519"/>
      <c r="I94" s="389"/>
      <c r="J94" s="554" t="s">
        <v>479</v>
      </c>
      <c r="K94" s="555">
        <v>21791</v>
      </c>
      <c r="L94" s="555">
        <v>0</v>
      </c>
      <c r="M94" s="555">
        <v>0</v>
      </c>
      <c r="N94" s="555">
        <v>0</v>
      </c>
      <c r="O94" s="555">
        <v>21791</v>
      </c>
      <c r="P94" s="519"/>
      <c r="Q94" s="519"/>
    </row>
    <row r="95" spans="1:17" ht="13.15" x14ac:dyDescent="0.4">
      <c r="A95" s="556"/>
      <c r="B95" s="557"/>
      <c r="C95" s="557"/>
      <c r="D95" s="557"/>
      <c r="E95" s="557"/>
      <c r="F95" s="557"/>
      <c r="G95" s="389"/>
      <c r="H95" s="389"/>
      <c r="I95" s="389"/>
      <c r="J95" s="389"/>
      <c r="K95" s="389"/>
      <c r="L95" s="389"/>
      <c r="M95" s="389"/>
      <c r="N95" s="389"/>
      <c r="O95" s="389"/>
      <c r="P95" s="389"/>
      <c r="Q95" s="389"/>
    </row>
    <row r="96" spans="1:17" ht="13.15" x14ac:dyDescent="0.4">
      <c r="A96" s="556"/>
      <c r="B96" s="557"/>
      <c r="C96" s="557"/>
      <c r="D96" s="557"/>
      <c r="E96" s="557"/>
      <c r="F96" s="557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</row>
    <row r="97" spans="1:17" ht="14.65" customHeight="1" x14ac:dyDescent="0.45">
      <c r="A97" s="753" t="s">
        <v>489</v>
      </c>
      <c r="B97" s="753"/>
      <c r="C97" s="753"/>
      <c r="D97" s="753"/>
      <c r="E97" s="753"/>
      <c r="F97" s="753"/>
      <c r="G97" s="753"/>
      <c r="H97" s="753"/>
      <c r="I97" s="389"/>
      <c r="J97" s="753" t="s">
        <v>489</v>
      </c>
      <c r="K97" s="753"/>
      <c r="L97" s="753"/>
      <c r="M97" s="753"/>
      <c r="N97" s="753"/>
      <c r="O97" s="753"/>
      <c r="P97" s="753"/>
      <c r="Q97" s="753"/>
    </row>
    <row r="98" spans="1:17" ht="14.65" thickBot="1" x14ac:dyDescent="0.5">
      <c r="A98" s="512" t="s">
        <v>474</v>
      </c>
      <c r="B98" s="513" t="s">
        <v>475</v>
      </c>
      <c r="C98" s="513" t="s">
        <v>476</v>
      </c>
      <c r="D98" s="513" t="s">
        <v>477</v>
      </c>
      <c r="E98" s="513" t="s">
        <v>478</v>
      </c>
      <c r="F98" s="513" t="s">
        <v>479</v>
      </c>
      <c r="G98" s="513" t="s">
        <v>480</v>
      </c>
      <c r="H98" s="513" t="s">
        <v>481</v>
      </c>
      <c r="I98" s="389"/>
      <c r="J98" s="512" t="s">
        <v>474</v>
      </c>
      <c r="K98" s="513" t="s">
        <v>475</v>
      </c>
      <c r="L98" s="513" t="s">
        <v>476</v>
      </c>
      <c r="M98" s="513" t="s">
        <v>477</v>
      </c>
      <c r="N98" s="513" t="s">
        <v>478</v>
      </c>
      <c r="O98" s="513" t="s">
        <v>479</v>
      </c>
      <c r="P98" s="513" t="s">
        <v>480</v>
      </c>
      <c r="Q98" s="513" t="s">
        <v>481</v>
      </c>
    </row>
    <row r="99" spans="1:17" ht="14.65" thickTop="1" x14ac:dyDescent="0.45">
      <c r="A99" s="527" t="s">
        <v>549</v>
      </c>
      <c r="B99" s="552">
        <v>24314</v>
      </c>
      <c r="C99" s="552">
        <v>0</v>
      </c>
      <c r="D99" s="552">
        <v>0</v>
      </c>
      <c r="E99" s="552">
        <v>0</v>
      </c>
      <c r="F99" s="552">
        <v>24314</v>
      </c>
      <c r="G99" s="518" t="s">
        <v>626</v>
      </c>
      <c r="H99" s="518" t="s">
        <v>627</v>
      </c>
      <c r="I99" s="389"/>
      <c r="J99" s="527" t="s">
        <v>549</v>
      </c>
      <c r="K99" s="552">
        <v>23944</v>
      </c>
      <c r="L99" s="552">
        <v>0</v>
      </c>
      <c r="M99" s="552">
        <v>0</v>
      </c>
      <c r="N99" s="552">
        <v>0</v>
      </c>
      <c r="O99" s="552">
        <v>23944</v>
      </c>
      <c r="P99" s="518" t="s">
        <v>626</v>
      </c>
      <c r="Q99" s="518" t="s">
        <v>627</v>
      </c>
    </row>
    <row r="100" spans="1:17" ht="14.25" x14ac:dyDescent="0.45">
      <c r="A100" s="527" t="s">
        <v>550</v>
      </c>
      <c r="B100" s="552">
        <v>0</v>
      </c>
      <c r="C100" s="552">
        <v>0</v>
      </c>
      <c r="D100" s="552">
        <v>0</v>
      </c>
      <c r="E100" s="552">
        <v>0</v>
      </c>
      <c r="F100" s="552">
        <v>0</v>
      </c>
      <c r="G100" s="518" t="s">
        <v>626</v>
      </c>
      <c r="H100" s="518" t="s">
        <v>628</v>
      </c>
      <c r="I100" s="389"/>
      <c r="J100" s="527" t="s">
        <v>550</v>
      </c>
      <c r="K100" s="552">
        <v>0</v>
      </c>
      <c r="L100" s="552">
        <v>0</v>
      </c>
      <c r="M100" s="552">
        <v>0</v>
      </c>
      <c r="N100" s="552">
        <v>0</v>
      </c>
      <c r="O100" s="552">
        <v>0</v>
      </c>
      <c r="P100" s="518" t="s">
        <v>626</v>
      </c>
      <c r="Q100" s="518" t="s">
        <v>628</v>
      </c>
    </row>
    <row r="101" spans="1:17" ht="14.25" x14ac:dyDescent="0.45">
      <c r="A101" s="527" t="s">
        <v>551</v>
      </c>
      <c r="B101" s="552">
        <v>6590</v>
      </c>
      <c r="C101" s="552">
        <v>0</v>
      </c>
      <c r="D101" s="552">
        <v>0</v>
      </c>
      <c r="E101" s="552">
        <v>0</v>
      </c>
      <c r="F101" s="552">
        <v>6590</v>
      </c>
      <c r="G101" s="518" t="s">
        <v>626</v>
      </c>
      <c r="H101" s="518" t="s">
        <v>629</v>
      </c>
      <c r="I101" s="389"/>
      <c r="J101" s="527" t="s">
        <v>551</v>
      </c>
      <c r="K101" s="552">
        <v>6392</v>
      </c>
      <c r="L101" s="552">
        <v>0</v>
      </c>
      <c r="M101" s="552">
        <v>0</v>
      </c>
      <c r="N101" s="552">
        <v>0</v>
      </c>
      <c r="O101" s="552">
        <v>6392</v>
      </c>
      <c r="P101" s="518" t="s">
        <v>626</v>
      </c>
      <c r="Q101" s="518" t="s">
        <v>629</v>
      </c>
    </row>
    <row r="102" spans="1:17" ht="14.25" x14ac:dyDescent="0.45">
      <c r="A102" s="527" t="s">
        <v>552</v>
      </c>
      <c r="B102" s="552">
        <v>55258</v>
      </c>
      <c r="C102" s="552">
        <v>0</v>
      </c>
      <c r="D102" s="552">
        <v>0</v>
      </c>
      <c r="E102" s="552">
        <v>0</v>
      </c>
      <c r="F102" s="552">
        <v>55258</v>
      </c>
      <c r="G102" s="518" t="s">
        <v>626</v>
      </c>
      <c r="H102" s="518" t="s">
        <v>630</v>
      </c>
      <c r="I102" s="389"/>
      <c r="J102" s="527" t="s">
        <v>552</v>
      </c>
      <c r="K102" s="552">
        <v>54096</v>
      </c>
      <c r="L102" s="552">
        <v>0</v>
      </c>
      <c r="M102" s="552">
        <v>0</v>
      </c>
      <c r="N102" s="552">
        <v>0</v>
      </c>
      <c r="O102" s="552">
        <v>54096</v>
      </c>
      <c r="P102" s="518" t="s">
        <v>626</v>
      </c>
      <c r="Q102" s="518" t="s">
        <v>630</v>
      </c>
    </row>
    <row r="103" spans="1:17" ht="14.25" x14ac:dyDescent="0.45">
      <c r="A103" s="527" t="s">
        <v>553</v>
      </c>
      <c r="B103" s="552">
        <v>0</v>
      </c>
      <c r="C103" s="552">
        <v>0</v>
      </c>
      <c r="D103" s="552">
        <v>0</v>
      </c>
      <c r="E103" s="552">
        <v>0</v>
      </c>
      <c r="F103" s="552">
        <v>0</v>
      </c>
      <c r="G103" s="518" t="s">
        <v>626</v>
      </c>
      <c r="H103" s="518" t="s">
        <v>631</v>
      </c>
      <c r="I103" s="389"/>
      <c r="J103" s="527" t="s">
        <v>553</v>
      </c>
      <c r="K103" s="552">
        <v>0</v>
      </c>
      <c r="L103" s="552">
        <v>0</v>
      </c>
      <c r="M103" s="552">
        <v>0</v>
      </c>
      <c r="N103" s="552">
        <v>0</v>
      </c>
      <c r="O103" s="552">
        <v>0</v>
      </c>
      <c r="P103" s="518" t="s">
        <v>626</v>
      </c>
      <c r="Q103" s="518" t="s">
        <v>631</v>
      </c>
    </row>
    <row r="104" spans="1:17" ht="14.25" x14ac:dyDescent="0.45">
      <c r="A104" s="527" t="s">
        <v>554</v>
      </c>
      <c r="B104" s="552">
        <v>0</v>
      </c>
      <c r="C104" s="552">
        <v>0</v>
      </c>
      <c r="D104" s="552">
        <v>0</v>
      </c>
      <c r="E104" s="552">
        <v>0</v>
      </c>
      <c r="F104" s="552">
        <v>0</v>
      </c>
      <c r="G104" s="518" t="s">
        <v>626</v>
      </c>
      <c r="H104" s="518" t="s">
        <v>632</v>
      </c>
      <c r="I104" s="389"/>
      <c r="J104" s="527" t="s">
        <v>554</v>
      </c>
      <c r="K104" s="552">
        <v>0</v>
      </c>
      <c r="L104" s="552">
        <v>0</v>
      </c>
      <c r="M104" s="552">
        <v>0</v>
      </c>
      <c r="N104" s="552">
        <v>0</v>
      </c>
      <c r="O104" s="552">
        <v>0</v>
      </c>
      <c r="P104" s="518" t="s">
        <v>626</v>
      </c>
      <c r="Q104" s="518" t="s">
        <v>632</v>
      </c>
    </row>
    <row r="105" spans="1:17" ht="14.25" x14ac:dyDescent="0.45">
      <c r="A105" s="527" t="s">
        <v>555</v>
      </c>
      <c r="B105" s="552">
        <v>0</v>
      </c>
      <c r="C105" s="552">
        <v>0</v>
      </c>
      <c r="D105" s="552">
        <v>0</v>
      </c>
      <c r="E105" s="552">
        <v>0</v>
      </c>
      <c r="F105" s="552">
        <v>0</v>
      </c>
      <c r="G105" s="518" t="s">
        <v>626</v>
      </c>
      <c r="H105" s="518" t="s">
        <v>633</v>
      </c>
      <c r="I105" s="389"/>
      <c r="J105" s="527" t="s">
        <v>555</v>
      </c>
      <c r="K105" s="552">
        <v>0</v>
      </c>
      <c r="L105" s="552">
        <v>0</v>
      </c>
      <c r="M105" s="552">
        <v>0</v>
      </c>
      <c r="N105" s="552">
        <v>0</v>
      </c>
      <c r="O105" s="552">
        <v>0</v>
      </c>
      <c r="P105" s="518" t="s">
        <v>626</v>
      </c>
      <c r="Q105" s="518" t="s">
        <v>633</v>
      </c>
    </row>
    <row r="106" spans="1:17" ht="14.25" x14ac:dyDescent="0.45">
      <c r="A106" s="527" t="s">
        <v>556</v>
      </c>
      <c r="B106" s="552">
        <v>0</v>
      </c>
      <c r="C106" s="552">
        <v>0</v>
      </c>
      <c r="D106" s="552">
        <v>0</v>
      </c>
      <c r="E106" s="552">
        <v>0</v>
      </c>
      <c r="F106" s="552">
        <v>0</v>
      </c>
      <c r="G106" s="518" t="s">
        <v>626</v>
      </c>
      <c r="H106" s="518" t="s">
        <v>634</v>
      </c>
      <c r="I106" s="389"/>
      <c r="J106" s="527" t="s">
        <v>556</v>
      </c>
      <c r="K106" s="552">
        <v>0</v>
      </c>
      <c r="L106" s="552">
        <v>0</v>
      </c>
      <c r="M106" s="552">
        <v>0</v>
      </c>
      <c r="N106" s="552">
        <v>0</v>
      </c>
      <c r="O106" s="552">
        <v>0</v>
      </c>
      <c r="P106" s="518" t="s">
        <v>626</v>
      </c>
      <c r="Q106" s="518" t="s">
        <v>634</v>
      </c>
    </row>
    <row r="107" spans="1:17" ht="14.25" x14ac:dyDescent="0.45">
      <c r="A107" s="527" t="s">
        <v>557</v>
      </c>
      <c r="B107" s="552">
        <v>106579</v>
      </c>
      <c r="C107" s="552">
        <v>0</v>
      </c>
      <c r="D107" s="552">
        <v>0</v>
      </c>
      <c r="E107" s="552">
        <v>0</v>
      </c>
      <c r="F107" s="552">
        <v>106579</v>
      </c>
      <c r="G107" s="518" t="s">
        <v>626</v>
      </c>
      <c r="H107" s="518" t="s">
        <v>635</v>
      </c>
      <c r="I107" s="389"/>
      <c r="J107" s="527" t="s">
        <v>557</v>
      </c>
      <c r="K107" s="552">
        <v>104581</v>
      </c>
      <c r="L107" s="552">
        <v>0</v>
      </c>
      <c r="M107" s="552">
        <v>0</v>
      </c>
      <c r="N107" s="552">
        <v>0</v>
      </c>
      <c r="O107" s="552">
        <v>104581</v>
      </c>
      <c r="P107" s="518" t="s">
        <v>626</v>
      </c>
      <c r="Q107" s="518" t="s">
        <v>635</v>
      </c>
    </row>
    <row r="108" spans="1:17" ht="14.25" x14ac:dyDescent="0.45">
      <c r="A108" s="527" t="s">
        <v>558</v>
      </c>
      <c r="B108" s="552">
        <v>0</v>
      </c>
      <c r="C108" s="552">
        <v>0</v>
      </c>
      <c r="D108" s="552">
        <v>0</v>
      </c>
      <c r="E108" s="552">
        <v>0</v>
      </c>
      <c r="F108" s="552">
        <v>0</v>
      </c>
      <c r="G108" s="518" t="s">
        <v>626</v>
      </c>
      <c r="H108" s="518" t="s">
        <v>636</v>
      </c>
      <c r="I108" s="389"/>
      <c r="J108" s="527" t="s">
        <v>558</v>
      </c>
      <c r="K108" s="552">
        <v>0</v>
      </c>
      <c r="L108" s="552">
        <v>0</v>
      </c>
      <c r="M108" s="552">
        <v>0</v>
      </c>
      <c r="N108" s="552">
        <v>0</v>
      </c>
      <c r="O108" s="552">
        <v>0</v>
      </c>
      <c r="P108" s="518" t="s">
        <v>626</v>
      </c>
      <c r="Q108" s="518" t="s">
        <v>636</v>
      </c>
    </row>
    <row r="109" spans="1:17" ht="14.25" x14ac:dyDescent="0.45">
      <c r="A109" s="527" t="s">
        <v>559</v>
      </c>
      <c r="B109" s="552">
        <v>0</v>
      </c>
      <c r="C109" s="552">
        <v>0</v>
      </c>
      <c r="D109" s="552">
        <v>0</v>
      </c>
      <c r="E109" s="552">
        <v>0</v>
      </c>
      <c r="F109" s="552">
        <v>0</v>
      </c>
      <c r="G109" s="518" t="s">
        <v>626</v>
      </c>
      <c r="H109" s="518" t="s">
        <v>637</v>
      </c>
      <c r="I109" s="389"/>
      <c r="J109" s="527" t="s">
        <v>559</v>
      </c>
      <c r="K109" s="552">
        <v>0</v>
      </c>
      <c r="L109" s="552">
        <v>0</v>
      </c>
      <c r="M109" s="552">
        <v>0</v>
      </c>
      <c r="N109" s="552">
        <v>0</v>
      </c>
      <c r="O109" s="552">
        <v>0</v>
      </c>
      <c r="P109" s="518" t="s">
        <v>626</v>
      </c>
      <c r="Q109" s="518" t="s">
        <v>637</v>
      </c>
    </row>
    <row r="110" spans="1:17" ht="14.25" x14ac:dyDescent="0.45">
      <c r="A110" s="527" t="s">
        <v>560</v>
      </c>
      <c r="B110" s="552">
        <v>0</v>
      </c>
      <c r="C110" s="552">
        <v>0</v>
      </c>
      <c r="D110" s="552">
        <v>0</v>
      </c>
      <c r="E110" s="552">
        <v>0</v>
      </c>
      <c r="F110" s="552">
        <v>0</v>
      </c>
      <c r="G110" s="518" t="s">
        <v>626</v>
      </c>
      <c r="H110" s="518" t="s">
        <v>638</v>
      </c>
      <c r="I110" s="389"/>
      <c r="J110" s="527" t="s">
        <v>560</v>
      </c>
      <c r="K110" s="552">
        <v>0</v>
      </c>
      <c r="L110" s="552">
        <v>0</v>
      </c>
      <c r="M110" s="552">
        <v>0</v>
      </c>
      <c r="N110" s="552">
        <v>0</v>
      </c>
      <c r="O110" s="552">
        <v>0</v>
      </c>
      <c r="P110" s="518" t="s">
        <v>626</v>
      </c>
      <c r="Q110" s="518" t="s">
        <v>638</v>
      </c>
    </row>
    <row r="111" spans="1:17" ht="14.25" x14ac:dyDescent="0.45">
      <c r="A111" s="527" t="s">
        <v>561</v>
      </c>
      <c r="B111" s="552">
        <v>47879</v>
      </c>
      <c r="C111" s="552">
        <v>0</v>
      </c>
      <c r="D111" s="552">
        <v>0</v>
      </c>
      <c r="E111" s="552">
        <v>0</v>
      </c>
      <c r="F111" s="552">
        <v>47879</v>
      </c>
      <c r="G111" s="518" t="s">
        <v>626</v>
      </c>
      <c r="H111" s="518" t="s">
        <v>639</v>
      </c>
      <c r="I111" s="389"/>
      <c r="J111" s="527" t="s">
        <v>561</v>
      </c>
      <c r="K111" s="552">
        <v>46917</v>
      </c>
      <c r="L111" s="552">
        <v>0</v>
      </c>
      <c r="M111" s="552">
        <v>0</v>
      </c>
      <c r="N111" s="552">
        <v>0</v>
      </c>
      <c r="O111" s="552">
        <v>46917</v>
      </c>
      <c r="P111" s="518" t="s">
        <v>626</v>
      </c>
      <c r="Q111" s="518" t="s">
        <v>639</v>
      </c>
    </row>
    <row r="112" spans="1:17" ht="14.25" x14ac:dyDescent="0.45">
      <c r="A112" s="527" t="s">
        <v>562</v>
      </c>
      <c r="B112" s="552">
        <v>0</v>
      </c>
      <c r="C112" s="552">
        <v>0</v>
      </c>
      <c r="D112" s="552">
        <v>0</v>
      </c>
      <c r="E112" s="552">
        <v>0</v>
      </c>
      <c r="F112" s="552">
        <v>0</v>
      </c>
      <c r="G112" s="518" t="s">
        <v>626</v>
      </c>
      <c r="H112" s="518" t="s">
        <v>640</v>
      </c>
      <c r="I112" s="389"/>
      <c r="J112" s="527" t="s">
        <v>562</v>
      </c>
      <c r="K112" s="552">
        <v>0</v>
      </c>
      <c r="L112" s="552">
        <v>0</v>
      </c>
      <c r="M112" s="552">
        <v>0</v>
      </c>
      <c r="N112" s="552">
        <v>0</v>
      </c>
      <c r="O112" s="552">
        <v>0</v>
      </c>
      <c r="P112" s="518" t="s">
        <v>626</v>
      </c>
      <c r="Q112" s="518" t="s">
        <v>640</v>
      </c>
    </row>
    <row r="113" spans="1:17" ht="14.25" x14ac:dyDescent="0.45">
      <c r="A113" s="527" t="s">
        <v>563</v>
      </c>
      <c r="B113" s="552">
        <v>0</v>
      </c>
      <c r="C113" s="552">
        <v>0</v>
      </c>
      <c r="D113" s="552">
        <v>0</v>
      </c>
      <c r="E113" s="552">
        <v>0</v>
      </c>
      <c r="F113" s="552">
        <v>0</v>
      </c>
      <c r="G113" s="518" t="s">
        <v>626</v>
      </c>
      <c r="H113" s="518" t="s">
        <v>641</v>
      </c>
      <c r="I113" s="389"/>
      <c r="J113" s="527" t="s">
        <v>563</v>
      </c>
      <c r="K113" s="552">
        <v>0</v>
      </c>
      <c r="L113" s="552">
        <v>0</v>
      </c>
      <c r="M113" s="552">
        <v>0</v>
      </c>
      <c r="N113" s="552">
        <v>0</v>
      </c>
      <c r="O113" s="552">
        <v>0</v>
      </c>
      <c r="P113" s="518" t="s">
        <v>626</v>
      </c>
      <c r="Q113" s="518" t="s">
        <v>641</v>
      </c>
    </row>
    <row r="114" spans="1:17" ht="14.25" x14ac:dyDescent="0.45">
      <c r="A114" s="527" t="s">
        <v>564</v>
      </c>
      <c r="B114" s="552">
        <v>0</v>
      </c>
      <c r="C114" s="552">
        <v>0</v>
      </c>
      <c r="D114" s="552">
        <v>0</v>
      </c>
      <c r="E114" s="552">
        <v>0</v>
      </c>
      <c r="F114" s="552">
        <v>0</v>
      </c>
      <c r="G114" s="518" t="s">
        <v>626</v>
      </c>
      <c r="H114" s="518" t="s">
        <v>642</v>
      </c>
      <c r="I114" s="389"/>
      <c r="J114" s="527" t="s">
        <v>564</v>
      </c>
      <c r="K114" s="552">
        <v>0</v>
      </c>
      <c r="L114" s="552">
        <v>0</v>
      </c>
      <c r="M114" s="552">
        <v>0</v>
      </c>
      <c r="N114" s="552">
        <v>0</v>
      </c>
      <c r="O114" s="552">
        <v>0</v>
      </c>
      <c r="P114" s="518" t="s">
        <v>626</v>
      </c>
      <c r="Q114" s="518" t="s">
        <v>642</v>
      </c>
    </row>
    <row r="115" spans="1:17" ht="14.65" thickBot="1" x14ac:dyDescent="0.5">
      <c r="A115" s="527" t="s">
        <v>565</v>
      </c>
      <c r="B115" s="552">
        <v>0</v>
      </c>
      <c r="C115" s="552">
        <v>0</v>
      </c>
      <c r="D115" s="552">
        <v>0</v>
      </c>
      <c r="E115" s="552">
        <v>0</v>
      </c>
      <c r="F115" s="552">
        <v>0</v>
      </c>
      <c r="G115" s="518" t="s">
        <v>626</v>
      </c>
      <c r="H115" s="518" t="s">
        <v>643</v>
      </c>
      <c r="I115" s="389"/>
      <c r="J115" s="527" t="s">
        <v>565</v>
      </c>
      <c r="K115" s="552">
        <v>0</v>
      </c>
      <c r="L115" s="552">
        <v>0</v>
      </c>
      <c r="M115" s="552">
        <v>0</v>
      </c>
      <c r="N115" s="552">
        <v>0</v>
      </c>
      <c r="O115" s="552">
        <v>0</v>
      </c>
      <c r="P115" s="518" t="s">
        <v>626</v>
      </c>
      <c r="Q115" s="518" t="s">
        <v>643</v>
      </c>
    </row>
    <row r="116" spans="1:17" ht="15" hidden="1" customHeight="1" thickBot="1" x14ac:dyDescent="0.5">
      <c r="A116" s="527"/>
      <c r="B116" s="552">
        <v>0</v>
      </c>
      <c r="C116" s="552">
        <v>0</v>
      </c>
      <c r="D116" s="552">
        <v>0</v>
      </c>
      <c r="E116" s="552">
        <v>0</v>
      </c>
      <c r="F116" s="552">
        <v>0</v>
      </c>
      <c r="G116" s="518" t="e">
        <v>#N/A</v>
      </c>
      <c r="H116" s="518" t="e">
        <v>#N/A</v>
      </c>
      <c r="I116" s="389"/>
      <c r="J116" s="527"/>
      <c r="K116" s="552">
        <v>0</v>
      </c>
      <c r="L116" s="552">
        <v>0</v>
      </c>
      <c r="M116" s="552">
        <v>0</v>
      </c>
      <c r="N116" s="552">
        <v>0</v>
      </c>
      <c r="O116" s="552">
        <v>0</v>
      </c>
      <c r="P116" s="518" t="e">
        <v>#N/A</v>
      </c>
      <c r="Q116" s="518" t="e">
        <v>#N/A</v>
      </c>
    </row>
    <row r="117" spans="1:17" ht="15" hidden="1" customHeight="1" thickBot="1" x14ac:dyDescent="0.5">
      <c r="A117" s="527"/>
      <c r="B117" s="552">
        <v>0</v>
      </c>
      <c r="C117" s="552">
        <v>0</v>
      </c>
      <c r="D117" s="552">
        <v>0</v>
      </c>
      <c r="E117" s="552">
        <v>0</v>
      </c>
      <c r="F117" s="552">
        <v>0</v>
      </c>
      <c r="G117" s="518" t="e">
        <v>#N/A</v>
      </c>
      <c r="H117" s="518" t="e">
        <v>#N/A</v>
      </c>
      <c r="I117" s="389"/>
      <c r="J117" s="527"/>
      <c r="K117" s="552">
        <v>0</v>
      </c>
      <c r="L117" s="552">
        <v>0</v>
      </c>
      <c r="M117" s="552">
        <v>0</v>
      </c>
      <c r="N117" s="552">
        <v>0</v>
      </c>
      <c r="O117" s="552">
        <v>0</v>
      </c>
      <c r="P117" s="518" t="e">
        <v>#N/A</v>
      </c>
      <c r="Q117" s="518" t="e">
        <v>#N/A</v>
      </c>
    </row>
    <row r="118" spans="1:17" ht="15" hidden="1" customHeight="1" thickBot="1" x14ac:dyDescent="0.5">
      <c r="A118" s="527"/>
      <c r="B118" s="552">
        <v>0</v>
      </c>
      <c r="C118" s="552">
        <v>0</v>
      </c>
      <c r="D118" s="552">
        <v>0</v>
      </c>
      <c r="E118" s="552">
        <v>0</v>
      </c>
      <c r="F118" s="552">
        <v>0</v>
      </c>
      <c r="G118" s="518" t="e">
        <v>#N/A</v>
      </c>
      <c r="H118" s="518" t="e">
        <v>#N/A</v>
      </c>
      <c r="I118" s="389"/>
      <c r="J118" s="527"/>
      <c r="K118" s="552">
        <v>0</v>
      </c>
      <c r="L118" s="552">
        <v>0</v>
      </c>
      <c r="M118" s="552">
        <v>0</v>
      </c>
      <c r="N118" s="552">
        <v>0</v>
      </c>
      <c r="O118" s="552">
        <v>0</v>
      </c>
      <c r="P118" s="518" t="e">
        <v>#N/A</v>
      </c>
      <c r="Q118" s="518" t="e">
        <v>#N/A</v>
      </c>
    </row>
    <row r="119" spans="1:17" ht="15" hidden="1" customHeight="1" thickBot="1" x14ac:dyDescent="0.5">
      <c r="A119" s="527"/>
      <c r="B119" s="552">
        <v>0</v>
      </c>
      <c r="C119" s="552">
        <v>0</v>
      </c>
      <c r="D119" s="552">
        <v>0</v>
      </c>
      <c r="E119" s="552">
        <v>0</v>
      </c>
      <c r="F119" s="552">
        <v>0</v>
      </c>
      <c r="G119" s="518" t="e">
        <v>#N/A</v>
      </c>
      <c r="H119" s="518" t="e">
        <v>#N/A</v>
      </c>
      <c r="I119" s="389"/>
      <c r="J119" s="527"/>
      <c r="K119" s="552">
        <v>0</v>
      </c>
      <c r="L119" s="552">
        <v>0</v>
      </c>
      <c r="M119" s="552">
        <v>0</v>
      </c>
      <c r="N119" s="552">
        <v>0</v>
      </c>
      <c r="O119" s="552">
        <v>0</v>
      </c>
      <c r="P119" s="518" t="e">
        <v>#N/A</v>
      </c>
      <c r="Q119" s="518" t="e">
        <v>#N/A</v>
      </c>
    </row>
    <row r="120" spans="1:17" ht="15" hidden="1" customHeight="1" thickBot="1" x14ac:dyDescent="0.5">
      <c r="A120" s="527"/>
      <c r="B120" s="552">
        <v>0</v>
      </c>
      <c r="C120" s="552">
        <v>0</v>
      </c>
      <c r="D120" s="552">
        <v>0</v>
      </c>
      <c r="E120" s="552">
        <v>0</v>
      </c>
      <c r="F120" s="552">
        <v>0</v>
      </c>
      <c r="G120" s="518" t="e">
        <v>#N/A</v>
      </c>
      <c r="H120" s="518" t="e">
        <v>#N/A</v>
      </c>
      <c r="I120" s="389"/>
      <c r="J120" s="527"/>
      <c r="K120" s="552">
        <v>0</v>
      </c>
      <c r="L120" s="552">
        <v>0</v>
      </c>
      <c r="M120" s="552">
        <v>0</v>
      </c>
      <c r="N120" s="552">
        <v>0</v>
      </c>
      <c r="O120" s="552">
        <v>0</v>
      </c>
      <c r="P120" s="518" t="e">
        <v>#N/A</v>
      </c>
      <c r="Q120" s="518" t="e">
        <v>#N/A</v>
      </c>
    </row>
    <row r="121" spans="1:17" ht="15" hidden="1" customHeight="1" thickBot="1" x14ac:dyDescent="0.5">
      <c r="A121" s="527"/>
      <c r="B121" s="552">
        <v>0</v>
      </c>
      <c r="C121" s="552">
        <v>0</v>
      </c>
      <c r="D121" s="552">
        <v>0</v>
      </c>
      <c r="E121" s="552">
        <v>0</v>
      </c>
      <c r="F121" s="552">
        <v>0</v>
      </c>
      <c r="G121" s="518" t="e">
        <v>#N/A</v>
      </c>
      <c r="H121" s="518" t="e">
        <v>#N/A</v>
      </c>
      <c r="I121" s="389"/>
      <c r="J121" s="527"/>
      <c r="K121" s="552">
        <v>0</v>
      </c>
      <c r="L121" s="552">
        <v>0</v>
      </c>
      <c r="M121" s="552">
        <v>0</v>
      </c>
      <c r="N121" s="552">
        <v>0</v>
      </c>
      <c r="O121" s="552">
        <v>0</v>
      </c>
      <c r="P121" s="518" t="e">
        <v>#N/A</v>
      </c>
      <c r="Q121" s="518" t="e">
        <v>#N/A</v>
      </c>
    </row>
    <row r="122" spans="1:17" ht="15" hidden="1" customHeight="1" thickBot="1" x14ac:dyDescent="0.5">
      <c r="A122" s="527"/>
      <c r="B122" s="552">
        <v>0</v>
      </c>
      <c r="C122" s="552">
        <v>0</v>
      </c>
      <c r="D122" s="552">
        <v>0</v>
      </c>
      <c r="E122" s="552">
        <v>0</v>
      </c>
      <c r="F122" s="552">
        <v>0</v>
      </c>
      <c r="G122" s="518" t="e">
        <v>#N/A</v>
      </c>
      <c r="H122" s="518" t="e">
        <v>#N/A</v>
      </c>
      <c r="I122" s="389"/>
      <c r="J122" s="527"/>
      <c r="K122" s="552">
        <v>0</v>
      </c>
      <c r="L122" s="552">
        <v>0</v>
      </c>
      <c r="M122" s="552">
        <v>0</v>
      </c>
      <c r="N122" s="552">
        <v>0</v>
      </c>
      <c r="O122" s="552">
        <v>0</v>
      </c>
      <c r="P122" s="518" t="e">
        <v>#N/A</v>
      </c>
      <c r="Q122" s="518" t="e">
        <v>#N/A</v>
      </c>
    </row>
    <row r="123" spans="1:17" ht="15" hidden="1" customHeight="1" thickBot="1" x14ac:dyDescent="0.5">
      <c r="A123" s="527"/>
      <c r="B123" s="552">
        <v>0</v>
      </c>
      <c r="C123" s="552">
        <v>0</v>
      </c>
      <c r="D123" s="552">
        <v>0</v>
      </c>
      <c r="E123" s="552">
        <v>0</v>
      </c>
      <c r="F123" s="552">
        <v>0</v>
      </c>
      <c r="G123" s="518" t="e">
        <v>#N/A</v>
      </c>
      <c r="H123" s="518" t="e">
        <v>#N/A</v>
      </c>
      <c r="I123" s="389"/>
      <c r="J123" s="527"/>
      <c r="K123" s="552">
        <v>0</v>
      </c>
      <c r="L123" s="552">
        <v>0</v>
      </c>
      <c r="M123" s="552">
        <v>0</v>
      </c>
      <c r="N123" s="552">
        <v>0</v>
      </c>
      <c r="O123" s="552">
        <v>0</v>
      </c>
      <c r="P123" s="518" t="e">
        <v>#N/A</v>
      </c>
      <c r="Q123" s="518" t="e">
        <v>#N/A</v>
      </c>
    </row>
    <row r="124" spans="1:17" ht="15" hidden="1" customHeight="1" thickBot="1" x14ac:dyDescent="0.5">
      <c r="A124" s="527"/>
      <c r="B124" s="552">
        <v>0</v>
      </c>
      <c r="C124" s="552">
        <v>0</v>
      </c>
      <c r="D124" s="552">
        <v>0</v>
      </c>
      <c r="E124" s="552">
        <v>0</v>
      </c>
      <c r="F124" s="552">
        <v>0</v>
      </c>
      <c r="G124" s="518" t="e">
        <v>#N/A</v>
      </c>
      <c r="H124" s="518" t="e">
        <v>#N/A</v>
      </c>
      <c r="I124" s="389"/>
      <c r="J124" s="527"/>
      <c r="K124" s="552">
        <v>0</v>
      </c>
      <c r="L124" s="552">
        <v>0</v>
      </c>
      <c r="M124" s="552">
        <v>0</v>
      </c>
      <c r="N124" s="552">
        <v>0</v>
      </c>
      <c r="O124" s="552">
        <v>0</v>
      </c>
      <c r="P124" s="518" t="e">
        <v>#N/A</v>
      </c>
      <c r="Q124" s="518" t="e">
        <v>#N/A</v>
      </c>
    </row>
    <row r="125" spans="1:17" ht="13.5" thickTop="1" x14ac:dyDescent="0.4">
      <c r="A125" s="554" t="s">
        <v>479</v>
      </c>
      <c r="B125" s="555">
        <v>240620</v>
      </c>
      <c r="C125" s="555">
        <v>0</v>
      </c>
      <c r="D125" s="555">
        <v>0</v>
      </c>
      <c r="E125" s="555">
        <v>0</v>
      </c>
      <c r="F125" s="555">
        <v>240620</v>
      </c>
      <c r="G125" s="519"/>
      <c r="H125" s="519"/>
      <c r="I125" s="389"/>
      <c r="J125" s="554" t="s">
        <v>479</v>
      </c>
      <c r="K125" s="555">
        <v>235930</v>
      </c>
      <c r="L125" s="555">
        <v>0</v>
      </c>
      <c r="M125" s="555">
        <v>0</v>
      </c>
      <c r="N125" s="555">
        <v>0</v>
      </c>
      <c r="O125" s="555">
        <v>235930</v>
      </c>
      <c r="P125" s="519"/>
      <c r="Q125" s="519"/>
    </row>
    <row r="126" spans="1:17" ht="12.75" x14ac:dyDescent="0.35">
      <c r="A126" s="389"/>
      <c r="B126" s="389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</row>
    <row r="127" spans="1:17" ht="12.75" x14ac:dyDescent="0.35">
      <c r="A127" s="389"/>
      <c r="B127" s="389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389"/>
    </row>
    <row r="128" spans="1:17" ht="14.65" customHeight="1" x14ac:dyDescent="0.45">
      <c r="A128" s="753" t="s">
        <v>490</v>
      </c>
      <c r="B128" s="753"/>
      <c r="C128" s="753"/>
      <c r="D128" s="753"/>
      <c r="E128" s="753"/>
      <c r="F128" s="753"/>
      <c r="G128" s="753"/>
      <c r="H128" s="753"/>
      <c r="I128" s="389"/>
      <c r="J128" s="753" t="s">
        <v>490</v>
      </c>
      <c r="K128" s="753"/>
      <c r="L128" s="753"/>
      <c r="M128" s="753"/>
      <c r="N128" s="753"/>
      <c r="O128" s="753"/>
      <c r="P128" s="753"/>
      <c r="Q128" s="753"/>
    </row>
    <row r="129" spans="1:17" ht="14.65" thickBot="1" x14ac:dyDescent="0.5">
      <c r="A129" s="512" t="s">
        <v>474</v>
      </c>
      <c r="B129" s="513" t="s">
        <v>475</v>
      </c>
      <c r="C129" s="513" t="s">
        <v>476</v>
      </c>
      <c r="D129" s="513" t="s">
        <v>477</v>
      </c>
      <c r="E129" s="513" t="s">
        <v>478</v>
      </c>
      <c r="F129" s="513" t="s">
        <v>479</v>
      </c>
      <c r="G129" s="513" t="s">
        <v>480</v>
      </c>
      <c r="H129" s="513" t="s">
        <v>481</v>
      </c>
      <c r="I129" s="389"/>
      <c r="J129" s="512" t="s">
        <v>474</v>
      </c>
      <c r="K129" s="513" t="s">
        <v>475</v>
      </c>
      <c r="L129" s="513" t="s">
        <v>476</v>
      </c>
      <c r="M129" s="513" t="s">
        <v>477</v>
      </c>
      <c r="N129" s="513" t="s">
        <v>478</v>
      </c>
      <c r="O129" s="513" t="s">
        <v>479</v>
      </c>
      <c r="P129" s="513" t="s">
        <v>480</v>
      </c>
      <c r="Q129" s="513" t="s">
        <v>481</v>
      </c>
    </row>
    <row r="130" spans="1:17" ht="14.65" thickTop="1" x14ac:dyDescent="0.45">
      <c r="A130" s="527" t="s">
        <v>549</v>
      </c>
      <c r="B130" s="552">
        <v>30880</v>
      </c>
      <c r="C130" s="552">
        <v>0</v>
      </c>
      <c r="D130" s="552">
        <v>0</v>
      </c>
      <c r="E130" s="552">
        <v>0</v>
      </c>
      <c r="F130" s="552">
        <v>30880</v>
      </c>
      <c r="G130" s="518" t="s">
        <v>626</v>
      </c>
      <c r="H130" s="518" t="s">
        <v>627</v>
      </c>
      <c r="I130" s="389"/>
      <c r="J130" s="527" t="s">
        <v>549</v>
      </c>
      <c r="K130" s="552">
        <v>29660</v>
      </c>
      <c r="L130" s="552">
        <v>0</v>
      </c>
      <c r="M130" s="552">
        <v>0</v>
      </c>
      <c r="N130" s="552">
        <v>0</v>
      </c>
      <c r="O130" s="552">
        <v>29660</v>
      </c>
      <c r="P130" s="518" t="s">
        <v>626</v>
      </c>
      <c r="Q130" s="518" t="s">
        <v>627</v>
      </c>
    </row>
    <row r="131" spans="1:17" ht="14.25" x14ac:dyDescent="0.45">
      <c r="A131" s="527" t="s">
        <v>550</v>
      </c>
      <c r="B131" s="552">
        <v>0</v>
      </c>
      <c r="C131" s="552">
        <v>0</v>
      </c>
      <c r="D131" s="552">
        <v>0</v>
      </c>
      <c r="E131" s="552">
        <v>0</v>
      </c>
      <c r="F131" s="552">
        <v>0</v>
      </c>
      <c r="G131" s="518" t="s">
        <v>626</v>
      </c>
      <c r="H131" s="518" t="s">
        <v>628</v>
      </c>
      <c r="I131" s="389"/>
      <c r="J131" s="527" t="s">
        <v>550</v>
      </c>
      <c r="K131" s="552">
        <v>0</v>
      </c>
      <c r="L131" s="552">
        <v>0</v>
      </c>
      <c r="M131" s="552">
        <v>0</v>
      </c>
      <c r="N131" s="552">
        <v>0</v>
      </c>
      <c r="O131" s="552">
        <v>0</v>
      </c>
      <c r="P131" s="518" t="s">
        <v>626</v>
      </c>
      <c r="Q131" s="518" t="s">
        <v>628</v>
      </c>
    </row>
    <row r="132" spans="1:17" ht="14.25" x14ac:dyDescent="0.45">
      <c r="A132" s="527" t="s">
        <v>551</v>
      </c>
      <c r="B132" s="552">
        <v>15440</v>
      </c>
      <c r="C132" s="552">
        <v>0</v>
      </c>
      <c r="D132" s="552">
        <v>0</v>
      </c>
      <c r="E132" s="552">
        <v>0</v>
      </c>
      <c r="F132" s="552">
        <v>15440</v>
      </c>
      <c r="G132" s="518" t="s">
        <v>626</v>
      </c>
      <c r="H132" s="518" t="s">
        <v>629</v>
      </c>
      <c r="I132" s="389"/>
      <c r="J132" s="527" t="s">
        <v>551</v>
      </c>
      <c r="K132" s="552">
        <v>14830</v>
      </c>
      <c r="L132" s="552">
        <v>0</v>
      </c>
      <c r="M132" s="552">
        <v>0</v>
      </c>
      <c r="N132" s="552">
        <v>0</v>
      </c>
      <c r="O132" s="552">
        <v>14830</v>
      </c>
      <c r="P132" s="518" t="s">
        <v>626</v>
      </c>
      <c r="Q132" s="518" t="s">
        <v>629</v>
      </c>
    </row>
    <row r="133" spans="1:17" ht="14.25" x14ac:dyDescent="0.45">
      <c r="A133" s="527" t="s">
        <v>552</v>
      </c>
      <c r="B133" s="552">
        <v>108080</v>
      </c>
      <c r="C133" s="552">
        <v>0</v>
      </c>
      <c r="D133" s="552">
        <v>0</v>
      </c>
      <c r="E133" s="552">
        <v>0</v>
      </c>
      <c r="F133" s="552">
        <v>108080</v>
      </c>
      <c r="G133" s="518" t="s">
        <v>626</v>
      </c>
      <c r="H133" s="518" t="s">
        <v>630</v>
      </c>
      <c r="I133" s="389"/>
      <c r="J133" s="527" t="s">
        <v>552</v>
      </c>
      <c r="K133" s="552">
        <v>103810</v>
      </c>
      <c r="L133" s="552">
        <v>0</v>
      </c>
      <c r="M133" s="552">
        <v>0</v>
      </c>
      <c r="N133" s="552">
        <v>0</v>
      </c>
      <c r="O133" s="552">
        <v>103810</v>
      </c>
      <c r="P133" s="518" t="s">
        <v>626</v>
      </c>
      <c r="Q133" s="518" t="s">
        <v>630</v>
      </c>
    </row>
    <row r="134" spans="1:17" ht="14.25" x14ac:dyDescent="0.45">
      <c r="A134" s="527" t="s">
        <v>553</v>
      </c>
      <c r="B134" s="552">
        <v>0</v>
      </c>
      <c r="C134" s="552">
        <v>0</v>
      </c>
      <c r="D134" s="552">
        <v>0</v>
      </c>
      <c r="E134" s="552">
        <v>0</v>
      </c>
      <c r="F134" s="552">
        <v>0</v>
      </c>
      <c r="G134" s="518" t="s">
        <v>626</v>
      </c>
      <c r="H134" s="518" t="s">
        <v>631</v>
      </c>
      <c r="I134" s="389"/>
      <c r="J134" s="527" t="s">
        <v>553</v>
      </c>
      <c r="K134" s="552">
        <v>0</v>
      </c>
      <c r="L134" s="552">
        <v>0</v>
      </c>
      <c r="M134" s="552">
        <v>0</v>
      </c>
      <c r="N134" s="552">
        <v>0</v>
      </c>
      <c r="O134" s="552">
        <v>0</v>
      </c>
      <c r="P134" s="518" t="s">
        <v>626</v>
      </c>
      <c r="Q134" s="518" t="s">
        <v>631</v>
      </c>
    </row>
    <row r="135" spans="1:17" ht="14.25" x14ac:dyDescent="0.45">
      <c r="A135" s="527" t="s">
        <v>554</v>
      </c>
      <c r="B135" s="552">
        <v>0</v>
      </c>
      <c r="C135" s="552">
        <v>0</v>
      </c>
      <c r="D135" s="552">
        <v>0</v>
      </c>
      <c r="E135" s="552">
        <v>0</v>
      </c>
      <c r="F135" s="552">
        <v>0</v>
      </c>
      <c r="G135" s="518" t="s">
        <v>626</v>
      </c>
      <c r="H135" s="518" t="s">
        <v>632</v>
      </c>
      <c r="I135" s="389"/>
      <c r="J135" s="527" t="s">
        <v>554</v>
      </c>
      <c r="K135" s="552">
        <v>0</v>
      </c>
      <c r="L135" s="552">
        <v>0</v>
      </c>
      <c r="M135" s="552">
        <v>0</v>
      </c>
      <c r="N135" s="552">
        <v>0</v>
      </c>
      <c r="O135" s="552">
        <v>0</v>
      </c>
      <c r="P135" s="518" t="s">
        <v>626</v>
      </c>
      <c r="Q135" s="518" t="s">
        <v>632</v>
      </c>
    </row>
    <row r="136" spans="1:17" ht="14.25" x14ac:dyDescent="0.45">
      <c r="A136" s="527" t="s">
        <v>555</v>
      </c>
      <c r="B136" s="552">
        <v>0</v>
      </c>
      <c r="C136" s="552">
        <v>0</v>
      </c>
      <c r="D136" s="552">
        <v>0</v>
      </c>
      <c r="E136" s="552">
        <v>0</v>
      </c>
      <c r="F136" s="552">
        <v>0</v>
      </c>
      <c r="G136" s="518" t="s">
        <v>626</v>
      </c>
      <c r="H136" s="518" t="s">
        <v>633</v>
      </c>
      <c r="I136" s="389"/>
      <c r="J136" s="527" t="s">
        <v>555</v>
      </c>
      <c r="K136" s="552">
        <v>0</v>
      </c>
      <c r="L136" s="552">
        <v>0</v>
      </c>
      <c r="M136" s="552">
        <v>0</v>
      </c>
      <c r="N136" s="552">
        <v>0</v>
      </c>
      <c r="O136" s="552">
        <v>0</v>
      </c>
      <c r="P136" s="518" t="s">
        <v>626</v>
      </c>
      <c r="Q136" s="518" t="s">
        <v>633</v>
      </c>
    </row>
    <row r="137" spans="1:17" ht="14.25" x14ac:dyDescent="0.45">
      <c r="A137" s="527" t="s">
        <v>556</v>
      </c>
      <c r="B137" s="552">
        <v>0</v>
      </c>
      <c r="C137" s="552">
        <v>0</v>
      </c>
      <c r="D137" s="552">
        <v>0</v>
      </c>
      <c r="E137" s="552">
        <v>0</v>
      </c>
      <c r="F137" s="552">
        <v>0</v>
      </c>
      <c r="G137" s="518" t="s">
        <v>626</v>
      </c>
      <c r="H137" s="518" t="s">
        <v>634</v>
      </c>
      <c r="I137" s="389"/>
      <c r="J137" s="527" t="s">
        <v>556</v>
      </c>
      <c r="K137" s="552">
        <v>0</v>
      </c>
      <c r="L137" s="552">
        <v>0</v>
      </c>
      <c r="M137" s="552">
        <v>0</v>
      </c>
      <c r="N137" s="552">
        <v>0</v>
      </c>
      <c r="O137" s="552">
        <v>0</v>
      </c>
      <c r="P137" s="518" t="s">
        <v>626</v>
      </c>
      <c r="Q137" s="518" t="s">
        <v>634</v>
      </c>
    </row>
    <row r="138" spans="1:17" ht="14.25" x14ac:dyDescent="0.45">
      <c r="A138" s="527" t="s">
        <v>557</v>
      </c>
      <c r="B138" s="552">
        <v>193000</v>
      </c>
      <c r="C138" s="552">
        <v>0</v>
      </c>
      <c r="D138" s="552">
        <v>0</v>
      </c>
      <c r="E138" s="552">
        <v>0</v>
      </c>
      <c r="F138" s="552">
        <v>193000</v>
      </c>
      <c r="G138" s="518" t="s">
        <v>626</v>
      </c>
      <c r="H138" s="518" t="s">
        <v>635</v>
      </c>
      <c r="I138" s="389"/>
      <c r="J138" s="527" t="s">
        <v>557</v>
      </c>
      <c r="K138" s="552">
        <v>185375</v>
      </c>
      <c r="L138" s="552">
        <v>0</v>
      </c>
      <c r="M138" s="552">
        <v>0</v>
      </c>
      <c r="N138" s="552">
        <v>0</v>
      </c>
      <c r="O138" s="552">
        <v>185375</v>
      </c>
      <c r="P138" s="518" t="s">
        <v>626</v>
      </c>
      <c r="Q138" s="518" t="s">
        <v>635</v>
      </c>
    </row>
    <row r="139" spans="1:17" ht="14.25" x14ac:dyDescent="0.45">
      <c r="A139" s="527" t="s">
        <v>558</v>
      </c>
      <c r="B139" s="552">
        <v>0</v>
      </c>
      <c r="C139" s="552">
        <v>0</v>
      </c>
      <c r="D139" s="552">
        <v>0</v>
      </c>
      <c r="E139" s="552">
        <v>0</v>
      </c>
      <c r="F139" s="552">
        <v>0</v>
      </c>
      <c r="G139" s="518" t="s">
        <v>626</v>
      </c>
      <c r="H139" s="518" t="s">
        <v>636</v>
      </c>
      <c r="I139" s="389"/>
      <c r="J139" s="527" t="s">
        <v>558</v>
      </c>
      <c r="K139" s="552">
        <v>0</v>
      </c>
      <c r="L139" s="552">
        <v>0</v>
      </c>
      <c r="M139" s="552">
        <v>0</v>
      </c>
      <c r="N139" s="552">
        <v>0</v>
      </c>
      <c r="O139" s="552">
        <v>0</v>
      </c>
      <c r="P139" s="518" t="s">
        <v>626</v>
      </c>
      <c r="Q139" s="518" t="s">
        <v>636</v>
      </c>
    </row>
    <row r="140" spans="1:17" ht="14.25" x14ac:dyDescent="0.45">
      <c r="A140" s="527" t="s">
        <v>559</v>
      </c>
      <c r="B140" s="552">
        <v>0</v>
      </c>
      <c r="C140" s="552">
        <v>0</v>
      </c>
      <c r="D140" s="552">
        <v>0</v>
      </c>
      <c r="E140" s="552">
        <v>0</v>
      </c>
      <c r="F140" s="552">
        <v>0</v>
      </c>
      <c r="G140" s="518" t="s">
        <v>626</v>
      </c>
      <c r="H140" s="518" t="s">
        <v>637</v>
      </c>
      <c r="I140" s="389"/>
      <c r="J140" s="527" t="s">
        <v>559</v>
      </c>
      <c r="K140" s="552">
        <v>0</v>
      </c>
      <c r="L140" s="552">
        <v>0</v>
      </c>
      <c r="M140" s="552">
        <v>0</v>
      </c>
      <c r="N140" s="552">
        <v>0</v>
      </c>
      <c r="O140" s="552">
        <v>0</v>
      </c>
      <c r="P140" s="518" t="s">
        <v>626</v>
      </c>
      <c r="Q140" s="518" t="s">
        <v>637</v>
      </c>
    </row>
    <row r="141" spans="1:17" ht="14.25" x14ac:dyDescent="0.45">
      <c r="A141" s="527" t="s">
        <v>560</v>
      </c>
      <c r="B141" s="552">
        <v>0</v>
      </c>
      <c r="C141" s="552">
        <v>0</v>
      </c>
      <c r="D141" s="552">
        <v>0</v>
      </c>
      <c r="E141" s="552">
        <v>0</v>
      </c>
      <c r="F141" s="552">
        <v>0</v>
      </c>
      <c r="G141" s="518" t="s">
        <v>626</v>
      </c>
      <c r="H141" s="518" t="s">
        <v>638</v>
      </c>
      <c r="I141" s="389"/>
      <c r="J141" s="527" t="s">
        <v>560</v>
      </c>
      <c r="K141" s="552">
        <v>0</v>
      </c>
      <c r="L141" s="552">
        <v>0</v>
      </c>
      <c r="M141" s="552">
        <v>0</v>
      </c>
      <c r="N141" s="552">
        <v>0</v>
      </c>
      <c r="O141" s="552">
        <v>0</v>
      </c>
      <c r="P141" s="518" t="s">
        <v>626</v>
      </c>
      <c r="Q141" s="518" t="s">
        <v>638</v>
      </c>
    </row>
    <row r="142" spans="1:17" ht="14.25" x14ac:dyDescent="0.45">
      <c r="A142" s="527" t="s">
        <v>561</v>
      </c>
      <c r="B142" s="552">
        <v>77200</v>
      </c>
      <c r="C142" s="552">
        <v>0</v>
      </c>
      <c r="D142" s="552">
        <v>0</v>
      </c>
      <c r="E142" s="552">
        <v>0</v>
      </c>
      <c r="F142" s="552">
        <v>77200</v>
      </c>
      <c r="G142" s="518" t="s">
        <v>626</v>
      </c>
      <c r="H142" s="518" t="s">
        <v>639</v>
      </c>
      <c r="I142" s="389"/>
      <c r="J142" s="527" t="s">
        <v>561</v>
      </c>
      <c r="K142" s="552">
        <v>74150</v>
      </c>
      <c r="L142" s="552">
        <v>0</v>
      </c>
      <c r="M142" s="552">
        <v>0</v>
      </c>
      <c r="N142" s="552">
        <v>0</v>
      </c>
      <c r="O142" s="552">
        <v>74150</v>
      </c>
      <c r="P142" s="518" t="s">
        <v>626</v>
      </c>
      <c r="Q142" s="518" t="s">
        <v>639</v>
      </c>
    </row>
    <row r="143" spans="1:17" ht="14.25" x14ac:dyDescent="0.45">
      <c r="A143" s="527" t="s">
        <v>562</v>
      </c>
      <c r="B143" s="552">
        <v>0</v>
      </c>
      <c r="C143" s="552">
        <v>0</v>
      </c>
      <c r="D143" s="552">
        <v>0</v>
      </c>
      <c r="E143" s="552">
        <v>0</v>
      </c>
      <c r="F143" s="552">
        <v>0</v>
      </c>
      <c r="G143" s="518" t="s">
        <v>626</v>
      </c>
      <c r="H143" s="518" t="s">
        <v>640</v>
      </c>
      <c r="I143" s="389"/>
      <c r="J143" s="527" t="s">
        <v>562</v>
      </c>
      <c r="K143" s="552">
        <v>0</v>
      </c>
      <c r="L143" s="552">
        <v>0</v>
      </c>
      <c r="M143" s="552">
        <v>0</v>
      </c>
      <c r="N143" s="552">
        <v>0</v>
      </c>
      <c r="O143" s="552">
        <v>0</v>
      </c>
      <c r="P143" s="518" t="s">
        <v>626</v>
      </c>
      <c r="Q143" s="518" t="s">
        <v>640</v>
      </c>
    </row>
    <row r="144" spans="1:17" ht="14.25" x14ac:dyDescent="0.45">
      <c r="A144" s="527" t="s">
        <v>563</v>
      </c>
      <c r="B144" s="552">
        <v>0</v>
      </c>
      <c r="C144" s="552">
        <v>0</v>
      </c>
      <c r="D144" s="552">
        <v>0</v>
      </c>
      <c r="E144" s="552">
        <v>0</v>
      </c>
      <c r="F144" s="552">
        <v>0</v>
      </c>
      <c r="G144" s="518" t="s">
        <v>626</v>
      </c>
      <c r="H144" s="518" t="s">
        <v>641</v>
      </c>
      <c r="I144" s="389"/>
      <c r="J144" s="527" t="s">
        <v>563</v>
      </c>
      <c r="K144" s="552">
        <v>0</v>
      </c>
      <c r="L144" s="552">
        <v>0</v>
      </c>
      <c r="M144" s="552">
        <v>0</v>
      </c>
      <c r="N144" s="552">
        <v>0</v>
      </c>
      <c r="O144" s="552">
        <v>0</v>
      </c>
      <c r="P144" s="518" t="s">
        <v>626</v>
      </c>
      <c r="Q144" s="518" t="s">
        <v>641</v>
      </c>
    </row>
    <row r="145" spans="1:17" ht="14.25" x14ac:dyDescent="0.45">
      <c r="A145" s="527" t="s">
        <v>564</v>
      </c>
      <c r="B145" s="552">
        <v>0</v>
      </c>
      <c r="C145" s="552">
        <v>0</v>
      </c>
      <c r="D145" s="552">
        <v>0</v>
      </c>
      <c r="E145" s="552">
        <v>0</v>
      </c>
      <c r="F145" s="552">
        <v>0</v>
      </c>
      <c r="G145" s="518" t="s">
        <v>626</v>
      </c>
      <c r="H145" s="518" t="s">
        <v>642</v>
      </c>
      <c r="I145" s="389"/>
      <c r="J145" s="527" t="s">
        <v>564</v>
      </c>
      <c r="K145" s="552">
        <v>0</v>
      </c>
      <c r="L145" s="552">
        <v>0</v>
      </c>
      <c r="M145" s="552">
        <v>0</v>
      </c>
      <c r="N145" s="552">
        <v>0</v>
      </c>
      <c r="O145" s="552">
        <v>0</v>
      </c>
      <c r="P145" s="518" t="s">
        <v>626</v>
      </c>
      <c r="Q145" s="518" t="s">
        <v>642</v>
      </c>
    </row>
    <row r="146" spans="1:17" ht="14.65" thickBot="1" x14ac:dyDescent="0.5">
      <c r="A146" s="527" t="s">
        <v>565</v>
      </c>
      <c r="B146" s="552">
        <v>0</v>
      </c>
      <c r="C146" s="552">
        <v>0</v>
      </c>
      <c r="D146" s="552">
        <v>0</v>
      </c>
      <c r="E146" s="552">
        <v>0</v>
      </c>
      <c r="F146" s="552">
        <v>0</v>
      </c>
      <c r="G146" s="518" t="s">
        <v>626</v>
      </c>
      <c r="H146" s="518" t="s">
        <v>643</v>
      </c>
      <c r="I146" s="389"/>
      <c r="J146" s="527" t="s">
        <v>565</v>
      </c>
      <c r="K146" s="552">
        <v>0</v>
      </c>
      <c r="L146" s="552">
        <v>0</v>
      </c>
      <c r="M146" s="552">
        <v>0</v>
      </c>
      <c r="N146" s="552">
        <v>0</v>
      </c>
      <c r="O146" s="552">
        <v>0</v>
      </c>
      <c r="P146" s="518" t="s">
        <v>626</v>
      </c>
      <c r="Q146" s="518" t="s">
        <v>643</v>
      </c>
    </row>
    <row r="147" spans="1:17" ht="15" hidden="1" customHeight="1" thickBot="1" x14ac:dyDescent="0.5">
      <c r="A147" s="527"/>
      <c r="B147" s="552">
        <v>0</v>
      </c>
      <c r="C147" s="552">
        <v>0</v>
      </c>
      <c r="D147" s="552">
        <v>0</v>
      </c>
      <c r="E147" s="552">
        <v>0</v>
      </c>
      <c r="F147" s="552">
        <v>0</v>
      </c>
      <c r="G147" s="518" t="e">
        <v>#N/A</v>
      </c>
      <c r="H147" s="518" t="e">
        <v>#N/A</v>
      </c>
      <c r="I147" s="389"/>
      <c r="J147" s="527"/>
      <c r="K147" s="552">
        <v>0</v>
      </c>
      <c r="L147" s="552">
        <v>0</v>
      </c>
      <c r="M147" s="552">
        <v>0</v>
      </c>
      <c r="N147" s="552">
        <v>0</v>
      </c>
      <c r="O147" s="552">
        <v>0</v>
      </c>
      <c r="P147" s="518" t="e">
        <v>#N/A</v>
      </c>
      <c r="Q147" s="518" t="e">
        <v>#N/A</v>
      </c>
    </row>
    <row r="148" spans="1:17" ht="15" hidden="1" customHeight="1" thickBot="1" x14ac:dyDescent="0.5">
      <c r="A148" s="527"/>
      <c r="B148" s="552">
        <v>0</v>
      </c>
      <c r="C148" s="552">
        <v>0</v>
      </c>
      <c r="D148" s="552">
        <v>0</v>
      </c>
      <c r="E148" s="552">
        <v>0</v>
      </c>
      <c r="F148" s="552">
        <v>0</v>
      </c>
      <c r="G148" s="518" t="e">
        <v>#N/A</v>
      </c>
      <c r="H148" s="518" t="e">
        <v>#N/A</v>
      </c>
      <c r="I148" s="389"/>
      <c r="J148" s="527"/>
      <c r="K148" s="552">
        <v>0</v>
      </c>
      <c r="L148" s="552">
        <v>0</v>
      </c>
      <c r="M148" s="552">
        <v>0</v>
      </c>
      <c r="N148" s="552">
        <v>0</v>
      </c>
      <c r="O148" s="552">
        <v>0</v>
      </c>
      <c r="P148" s="518" t="e">
        <v>#N/A</v>
      </c>
      <c r="Q148" s="518" t="e">
        <v>#N/A</v>
      </c>
    </row>
    <row r="149" spans="1:17" ht="15" hidden="1" customHeight="1" thickBot="1" x14ac:dyDescent="0.5">
      <c r="A149" s="527"/>
      <c r="B149" s="552">
        <v>0</v>
      </c>
      <c r="C149" s="552">
        <v>0</v>
      </c>
      <c r="D149" s="552">
        <v>0</v>
      </c>
      <c r="E149" s="552">
        <v>0</v>
      </c>
      <c r="F149" s="552">
        <v>0</v>
      </c>
      <c r="G149" s="518" t="e">
        <v>#N/A</v>
      </c>
      <c r="H149" s="518" t="e">
        <v>#N/A</v>
      </c>
      <c r="I149" s="389"/>
      <c r="J149" s="527"/>
      <c r="K149" s="552">
        <v>0</v>
      </c>
      <c r="L149" s="552">
        <v>0</v>
      </c>
      <c r="M149" s="552">
        <v>0</v>
      </c>
      <c r="N149" s="552">
        <v>0</v>
      </c>
      <c r="O149" s="552">
        <v>0</v>
      </c>
      <c r="P149" s="518" t="e">
        <v>#N/A</v>
      </c>
      <c r="Q149" s="518" t="e">
        <v>#N/A</v>
      </c>
    </row>
    <row r="150" spans="1:17" ht="15" hidden="1" customHeight="1" thickBot="1" x14ac:dyDescent="0.5">
      <c r="A150" s="527"/>
      <c r="B150" s="552">
        <v>0</v>
      </c>
      <c r="C150" s="552">
        <v>0</v>
      </c>
      <c r="D150" s="552">
        <v>0</v>
      </c>
      <c r="E150" s="552">
        <v>0</v>
      </c>
      <c r="F150" s="552">
        <v>0</v>
      </c>
      <c r="G150" s="518" t="e">
        <v>#N/A</v>
      </c>
      <c r="H150" s="518" t="e">
        <v>#N/A</v>
      </c>
      <c r="I150" s="389"/>
      <c r="J150" s="527"/>
      <c r="K150" s="552">
        <v>0</v>
      </c>
      <c r="L150" s="552">
        <v>0</v>
      </c>
      <c r="M150" s="552">
        <v>0</v>
      </c>
      <c r="N150" s="552">
        <v>0</v>
      </c>
      <c r="O150" s="552">
        <v>0</v>
      </c>
      <c r="P150" s="518" t="e">
        <v>#N/A</v>
      </c>
      <c r="Q150" s="518" t="e">
        <v>#N/A</v>
      </c>
    </row>
    <row r="151" spans="1:17" ht="15" hidden="1" customHeight="1" thickBot="1" x14ac:dyDescent="0.5">
      <c r="A151" s="527"/>
      <c r="B151" s="552">
        <v>0</v>
      </c>
      <c r="C151" s="552">
        <v>0</v>
      </c>
      <c r="D151" s="552">
        <v>0</v>
      </c>
      <c r="E151" s="552">
        <v>0</v>
      </c>
      <c r="F151" s="552">
        <v>0</v>
      </c>
      <c r="G151" s="518" t="e">
        <v>#N/A</v>
      </c>
      <c r="H151" s="518" t="e">
        <v>#N/A</v>
      </c>
      <c r="I151" s="389"/>
      <c r="J151" s="527"/>
      <c r="K151" s="552">
        <v>0</v>
      </c>
      <c r="L151" s="552">
        <v>0</v>
      </c>
      <c r="M151" s="552">
        <v>0</v>
      </c>
      <c r="N151" s="552">
        <v>0</v>
      </c>
      <c r="O151" s="552">
        <v>0</v>
      </c>
      <c r="P151" s="518" t="e">
        <v>#N/A</v>
      </c>
      <c r="Q151" s="518" t="e">
        <v>#N/A</v>
      </c>
    </row>
    <row r="152" spans="1:17" ht="15" hidden="1" customHeight="1" thickBot="1" x14ac:dyDescent="0.5">
      <c r="A152" s="527"/>
      <c r="B152" s="552">
        <v>0</v>
      </c>
      <c r="C152" s="552">
        <v>0</v>
      </c>
      <c r="D152" s="552">
        <v>0</v>
      </c>
      <c r="E152" s="552">
        <v>0</v>
      </c>
      <c r="F152" s="552">
        <v>0</v>
      </c>
      <c r="G152" s="518" t="e">
        <v>#N/A</v>
      </c>
      <c r="H152" s="518" t="e">
        <v>#N/A</v>
      </c>
      <c r="I152" s="389"/>
      <c r="J152" s="527"/>
      <c r="K152" s="552">
        <v>0</v>
      </c>
      <c r="L152" s="552">
        <v>0</v>
      </c>
      <c r="M152" s="552">
        <v>0</v>
      </c>
      <c r="N152" s="552">
        <v>0</v>
      </c>
      <c r="O152" s="552">
        <v>0</v>
      </c>
      <c r="P152" s="518" t="e">
        <v>#N/A</v>
      </c>
      <c r="Q152" s="518" t="e">
        <v>#N/A</v>
      </c>
    </row>
    <row r="153" spans="1:17" ht="15" hidden="1" customHeight="1" thickBot="1" x14ac:dyDescent="0.5">
      <c r="A153" s="527"/>
      <c r="B153" s="552">
        <v>0</v>
      </c>
      <c r="C153" s="552">
        <v>0</v>
      </c>
      <c r="D153" s="552">
        <v>0</v>
      </c>
      <c r="E153" s="552">
        <v>0</v>
      </c>
      <c r="F153" s="552">
        <v>0</v>
      </c>
      <c r="G153" s="518" t="e">
        <v>#N/A</v>
      </c>
      <c r="H153" s="518" t="e">
        <v>#N/A</v>
      </c>
      <c r="I153" s="389"/>
      <c r="J153" s="527"/>
      <c r="K153" s="552">
        <v>0</v>
      </c>
      <c r="L153" s="552">
        <v>0</v>
      </c>
      <c r="M153" s="552">
        <v>0</v>
      </c>
      <c r="N153" s="552">
        <v>0</v>
      </c>
      <c r="O153" s="552">
        <v>0</v>
      </c>
      <c r="P153" s="518" t="e">
        <v>#N/A</v>
      </c>
      <c r="Q153" s="518" t="e">
        <v>#N/A</v>
      </c>
    </row>
    <row r="154" spans="1:17" ht="15" hidden="1" customHeight="1" thickBot="1" x14ac:dyDescent="0.5">
      <c r="A154" s="527"/>
      <c r="B154" s="552">
        <v>0</v>
      </c>
      <c r="C154" s="552">
        <v>0</v>
      </c>
      <c r="D154" s="552">
        <v>0</v>
      </c>
      <c r="E154" s="552">
        <v>0</v>
      </c>
      <c r="F154" s="552">
        <v>0</v>
      </c>
      <c r="G154" s="518" t="e">
        <v>#N/A</v>
      </c>
      <c r="H154" s="518" t="e">
        <v>#N/A</v>
      </c>
      <c r="I154" s="389"/>
      <c r="J154" s="527"/>
      <c r="K154" s="552">
        <v>0</v>
      </c>
      <c r="L154" s="552">
        <v>0</v>
      </c>
      <c r="M154" s="552">
        <v>0</v>
      </c>
      <c r="N154" s="552">
        <v>0</v>
      </c>
      <c r="O154" s="552">
        <v>0</v>
      </c>
      <c r="P154" s="518" t="e">
        <v>#N/A</v>
      </c>
      <c r="Q154" s="518" t="e">
        <v>#N/A</v>
      </c>
    </row>
    <row r="155" spans="1:17" ht="15" hidden="1" customHeight="1" thickBot="1" x14ac:dyDescent="0.5">
      <c r="A155" s="527"/>
      <c r="B155" s="552">
        <v>0</v>
      </c>
      <c r="C155" s="552">
        <v>0</v>
      </c>
      <c r="D155" s="552">
        <v>0</v>
      </c>
      <c r="E155" s="552">
        <v>0</v>
      </c>
      <c r="F155" s="552">
        <v>0</v>
      </c>
      <c r="G155" s="518" t="e">
        <v>#N/A</v>
      </c>
      <c r="H155" s="518" t="e">
        <v>#N/A</v>
      </c>
      <c r="I155" s="389"/>
      <c r="J155" s="527"/>
      <c r="K155" s="552">
        <v>0</v>
      </c>
      <c r="L155" s="552">
        <v>0</v>
      </c>
      <c r="M155" s="552">
        <v>0</v>
      </c>
      <c r="N155" s="552">
        <v>0</v>
      </c>
      <c r="O155" s="552">
        <v>0</v>
      </c>
      <c r="P155" s="518" t="e">
        <v>#N/A</v>
      </c>
      <c r="Q155" s="518" t="e">
        <v>#N/A</v>
      </c>
    </row>
    <row r="156" spans="1:17" ht="13.5" thickTop="1" x14ac:dyDescent="0.4">
      <c r="A156" s="554" t="s">
        <v>479</v>
      </c>
      <c r="B156" s="555">
        <v>424600</v>
      </c>
      <c r="C156" s="555">
        <v>0</v>
      </c>
      <c r="D156" s="555">
        <v>0</v>
      </c>
      <c r="E156" s="555">
        <v>0</v>
      </c>
      <c r="F156" s="555">
        <v>424600</v>
      </c>
      <c r="G156" s="519"/>
      <c r="H156" s="519"/>
      <c r="I156" s="389"/>
      <c r="J156" s="554" t="s">
        <v>479</v>
      </c>
      <c r="K156" s="555">
        <v>407825</v>
      </c>
      <c r="L156" s="555">
        <v>0</v>
      </c>
      <c r="M156" s="555">
        <v>0</v>
      </c>
      <c r="N156" s="555">
        <v>0</v>
      </c>
      <c r="O156" s="555">
        <v>407825</v>
      </c>
      <c r="P156" s="519"/>
      <c r="Q156" s="519"/>
    </row>
    <row r="157" spans="1:17" ht="13.15" x14ac:dyDescent="0.4">
      <c r="A157" s="556"/>
      <c r="B157" s="557"/>
      <c r="C157" s="557"/>
      <c r="D157" s="557"/>
      <c r="E157" s="557"/>
      <c r="F157" s="557"/>
      <c r="G157" s="389"/>
      <c r="H157" s="389"/>
      <c r="I157" s="389"/>
      <c r="J157" s="389"/>
      <c r="K157" s="389"/>
      <c r="L157" s="389"/>
      <c r="M157" s="389"/>
      <c r="N157" s="389"/>
      <c r="O157" s="389"/>
      <c r="P157" s="389"/>
      <c r="Q157" s="389"/>
    </row>
    <row r="158" spans="1:17" ht="12.75" x14ac:dyDescent="0.35">
      <c r="A158" s="389"/>
      <c r="B158" s="389"/>
      <c r="C158" s="389"/>
      <c r="D158" s="389"/>
      <c r="E158" s="389"/>
      <c r="F158" s="389"/>
      <c r="G158" s="389"/>
      <c r="H158" s="389"/>
      <c r="I158" s="389"/>
      <c r="J158" s="389"/>
      <c r="K158" s="389"/>
      <c r="L158" s="389"/>
      <c r="M158" s="389"/>
      <c r="N158" s="389"/>
      <c r="O158" s="389"/>
      <c r="P158" s="389"/>
      <c r="Q158" s="389"/>
    </row>
    <row r="159" spans="1:17" ht="14.65" customHeight="1" x14ac:dyDescent="0.45">
      <c r="A159" s="754" t="s">
        <v>491</v>
      </c>
      <c r="B159" s="754"/>
      <c r="C159" s="754"/>
      <c r="D159" s="754"/>
      <c r="E159" s="754"/>
      <c r="F159" s="754"/>
      <c r="G159" s="754"/>
      <c r="H159" s="754"/>
      <c r="I159" s="389"/>
      <c r="J159" s="754" t="s">
        <v>491</v>
      </c>
      <c r="K159" s="754"/>
      <c r="L159" s="754"/>
      <c r="M159" s="754"/>
      <c r="N159" s="754"/>
      <c r="O159" s="754"/>
      <c r="P159" s="754"/>
      <c r="Q159" s="754"/>
    </row>
    <row r="160" spans="1:17" ht="14.65" thickBot="1" x14ac:dyDescent="0.5">
      <c r="A160" s="512" t="s">
        <v>474</v>
      </c>
      <c r="B160" s="513" t="s">
        <v>475</v>
      </c>
      <c r="C160" s="513" t="s">
        <v>476</v>
      </c>
      <c r="D160" s="513" t="s">
        <v>477</v>
      </c>
      <c r="E160" s="513" t="s">
        <v>478</v>
      </c>
      <c r="F160" s="513" t="s">
        <v>479</v>
      </c>
      <c r="G160" s="513" t="s">
        <v>480</v>
      </c>
      <c r="H160" s="513" t="s">
        <v>481</v>
      </c>
      <c r="I160" s="389"/>
      <c r="J160" s="512" t="s">
        <v>474</v>
      </c>
      <c r="K160" s="513" t="s">
        <v>475</v>
      </c>
      <c r="L160" s="513" t="s">
        <v>476</v>
      </c>
      <c r="M160" s="513" t="s">
        <v>477</v>
      </c>
      <c r="N160" s="513" t="s">
        <v>478</v>
      </c>
      <c r="O160" s="513" t="s">
        <v>479</v>
      </c>
      <c r="P160" s="513" t="s">
        <v>480</v>
      </c>
      <c r="Q160" s="513" t="s">
        <v>481</v>
      </c>
    </row>
    <row r="161" spans="1:17" ht="14.65" thickTop="1" x14ac:dyDescent="0.45">
      <c r="A161" s="527" t="s">
        <v>549</v>
      </c>
      <c r="B161" s="552">
        <v>3942</v>
      </c>
      <c r="C161" s="552">
        <v>0</v>
      </c>
      <c r="D161" s="552">
        <v>0</v>
      </c>
      <c r="E161" s="552">
        <v>0</v>
      </c>
      <c r="F161" s="552">
        <v>3942</v>
      </c>
      <c r="G161" s="518" t="s">
        <v>626</v>
      </c>
      <c r="H161" s="518" t="s">
        <v>627</v>
      </c>
      <c r="I161" s="389"/>
      <c r="J161" s="527" t="s">
        <v>549</v>
      </c>
      <c r="K161" s="552">
        <v>4060</v>
      </c>
      <c r="L161" s="552">
        <v>0</v>
      </c>
      <c r="M161" s="552">
        <v>0</v>
      </c>
      <c r="N161" s="552">
        <v>0</v>
      </c>
      <c r="O161" s="552">
        <v>4060</v>
      </c>
      <c r="P161" s="518" t="s">
        <v>626</v>
      </c>
      <c r="Q161" s="518" t="s">
        <v>627</v>
      </c>
    </row>
    <row r="162" spans="1:17" ht="14.25" x14ac:dyDescent="0.45">
      <c r="A162" s="527" t="s">
        <v>550</v>
      </c>
      <c r="B162" s="552">
        <v>0</v>
      </c>
      <c r="C162" s="552">
        <v>0</v>
      </c>
      <c r="D162" s="552">
        <v>0</v>
      </c>
      <c r="E162" s="552">
        <v>0</v>
      </c>
      <c r="F162" s="552">
        <v>0</v>
      </c>
      <c r="G162" s="518" t="s">
        <v>626</v>
      </c>
      <c r="H162" s="518" t="s">
        <v>628</v>
      </c>
      <c r="I162" s="389"/>
      <c r="J162" s="527" t="s">
        <v>550</v>
      </c>
      <c r="K162" s="552">
        <v>0</v>
      </c>
      <c r="L162" s="552">
        <v>0</v>
      </c>
      <c r="M162" s="552">
        <v>0</v>
      </c>
      <c r="N162" s="552">
        <v>0</v>
      </c>
      <c r="O162" s="552">
        <v>0</v>
      </c>
      <c r="P162" s="518" t="s">
        <v>626</v>
      </c>
      <c r="Q162" s="518" t="s">
        <v>628</v>
      </c>
    </row>
    <row r="163" spans="1:17" ht="14.25" x14ac:dyDescent="0.45">
      <c r="A163" s="527" t="s">
        <v>551</v>
      </c>
      <c r="B163" s="552">
        <v>1971</v>
      </c>
      <c r="C163" s="552">
        <v>0</v>
      </c>
      <c r="D163" s="552">
        <v>0</v>
      </c>
      <c r="E163" s="552">
        <v>0</v>
      </c>
      <c r="F163" s="552">
        <v>1971</v>
      </c>
      <c r="G163" s="518" t="s">
        <v>626</v>
      </c>
      <c r="H163" s="518" t="s">
        <v>629</v>
      </c>
      <c r="I163" s="389"/>
      <c r="J163" s="527" t="s">
        <v>551</v>
      </c>
      <c r="K163" s="552">
        <v>2030</v>
      </c>
      <c r="L163" s="552">
        <v>0</v>
      </c>
      <c r="M163" s="552">
        <v>0</v>
      </c>
      <c r="N163" s="552">
        <v>0</v>
      </c>
      <c r="O163" s="552">
        <v>2030</v>
      </c>
      <c r="P163" s="518" t="s">
        <v>626</v>
      </c>
      <c r="Q163" s="518" t="s">
        <v>629</v>
      </c>
    </row>
    <row r="164" spans="1:17" ht="14.25" x14ac:dyDescent="0.45">
      <c r="A164" s="527" t="s">
        <v>552</v>
      </c>
      <c r="B164" s="552">
        <v>13797</v>
      </c>
      <c r="C164" s="552">
        <v>0</v>
      </c>
      <c r="D164" s="552">
        <v>0</v>
      </c>
      <c r="E164" s="552">
        <v>0</v>
      </c>
      <c r="F164" s="552">
        <v>13797</v>
      </c>
      <c r="G164" s="518" t="s">
        <v>626</v>
      </c>
      <c r="H164" s="518" t="s">
        <v>630</v>
      </c>
      <c r="I164" s="389"/>
      <c r="J164" s="527" t="s">
        <v>552</v>
      </c>
      <c r="K164" s="552">
        <v>14210</v>
      </c>
      <c r="L164" s="552">
        <v>0</v>
      </c>
      <c r="M164" s="552">
        <v>0</v>
      </c>
      <c r="N164" s="552">
        <v>0</v>
      </c>
      <c r="O164" s="552">
        <v>14210</v>
      </c>
      <c r="P164" s="518" t="s">
        <v>626</v>
      </c>
      <c r="Q164" s="518" t="s">
        <v>630</v>
      </c>
    </row>
    <row r="165" spans="1:17" ht="14.25" x14ac:dyDescent="0.45">
      <c r="A165" s="527" t="s">
        <v>553</v>
      </c>
      <c r="B165" s="552">
        <v>0</v>
      </c>
      <c r="C165" s="552">
        <v>0</v>
      </c>
      <c r="D165" s="552">
        <v>0</v>
      </c>
      <c r="E165" s="552">
        <v>0</v>
      </c>
      <c r="F165" s="552">
        <v>0</v>
      </c>
      <c r="G165" s="518" t="s">
        <v>626</v>
      </c>
      <c r="H165" s="518" t="s">
        <v>631</v>
      </c>
      <c r="I165" s="389"/>
      <c r="J165" s="527" t="s">
        <v>553</v>
      </c>
      <c r="K165" s="552">
        <v>0</v>
      </c>
      <c r="L165" s="552">
        <v>0</v>
      </c>
      <c r="M165" s="552">
        <v>0</v>
      </c>
      <c r="N165" s="552">
        <v>0</v>
      </c>
      <c r="O165" s="552">
        <v>0</v>
      </c>
      <c r="P165" s="518" t="s">
        <v>626</v>
      </c>
      <c r="Q165" s="518" t="s">
        <v>631</v>
      </c>
    </row>
    <row r="166" spans="1:17" ht="14.25" x14ac:dyDescent="0.45">
      <c r="A166" s="527" t="s">
        <v>554</v>
      </c>
      <c r="B166" s="552">
        <v>0</v>
      </c>
      <c r="C166" s="552">
        <v>0</v>
      </c>
      <c r="D166" s="552">
        <v>0</v>
      </c>
      <c r="E166" s="552">
        <v>0</v>
      </c>
      <c r="F166" s="552">
        <v>0</v>
      </c>
      <c r="G166" s="518" t="s">
        <v>626</v>
      </c>
      <c r="H166" s="518" t="s">
        <v>632</v>
      </c>
      <c r="I166" s="389"/>
      <c r="J166" s="527" t="s">
        <v>554</v>
      </c>
      <c r="K166" s="552">
        <v>0</v>
      </c>
      <c r="L166" s="552">
        <v>0</v>
      </c>
      <c r="M166" s="552">
        <v>0</v>
      </c>
      <c r="N166" s="552">
        <v>0</v>
      </c>
      <c r="O166" s="552">
        <v>0</v>
      </c>
      <c r="P166" s="518" t="s">
        <v>626</v>
      </c>
      <c r="Q166" s="518" t="s">
        <v>632</v>
      </c>
    </row>
    <row r="167" spans="1:17" ht="14.25" x14ac:dyDescent="0.45">
      <c r="A167" s="527" t="s">
        <v>555</v>
      </c>
      <c r="B167" s="552">
        <v>0</v>
      </c>
      <c r="C167" s="552">
        <v>0</v>
      </c>
      <c r="D167" s="552">
        <v>0</v>
      </c>
      <c r="E167" s="552">
        <v>0</v>
      </c>
      <c r="F167" s="552">
        <v>0</v>
      </c>
      <c r="G167" s="518" t="s">
        <v>626</v>
      </c>
      <c r="H167" s="518" t="s">
        <v>633</v>
      </c>
      <c r="I167" s="389"/>
      <c r="J167" s="527" t="s">
        <v>555</v>
      </c>
      <c r="K167" s="552">
        <v>0</v>
      </c>
      <c r="L167" s="552">
        <v>0</v>
      </c>
      <c r="M167" s="552">
        <v>0</v>
      </c>
      <c r="N167" s="552">
        <v>0</v>
      </c>
      <c r="O167" s="552">
        <v>0</v>
      </c>
      <c r="P167" s="518" t="s">
        <v>626</v>
      </c>
      <c r="Q167" s="518" t="s">
        <v>633</v>
      </c>
    </row>
    <row r="168" spans="1:17" ht="14.25" x14ac:dyDescent="0.45">
      <c r="A168" s="527" t="s">
        <v>556</v>
      </c>
      <c r="B168" s="552">
        <v>0</v>
      </c>
      <c r="C168" s="552">
        <v>0</v>
      </c>
      <c r="D168" s="552">
        <v>0</v>
      </c>
      <c r="E168" s="552">
        <v>0</v>
      </c>
      <c r="F168" s="552">
        <v>0</v>
      </c>
      <c r="G168" s="518" t="s">
        <v>626</v>
      </c>
      <c r="H168" s="518" t="s">
        <v>634</v>
      </c>
      <c r="I168" s="389"/>
      <c r="J168" s="527" t="s">
        <v>556</v>
      </c>
      <c r="K168" s="552">
        <v>0</v>
      </c>
      <c r="L168" s="552">
        <v>0</v>
      </c>
      <c r="M168" s="552">
        <v>0</v>
      </c>
      <c r="N168" s="552">
        <v>0</v>
      </c>
      <c r="O168" s="552">
        <v>0</v>
      </c>
      <c r="P168" s="518" t="s">
        <v>626</v>
      </c>
      <c r="Q168" s="518" t="s">
        <v>634</v>
      </c>
    </row>
    <row r="169" spans="1:17" ht="14.25" x14ac:dyDescent="0.45">
      <c r="A169" s="527" t="s">
        <v>557</v>
      </c>
      <c r="B169" s="552">
        <v>24638</v>
      </c>
      <c r="C169" s="552">
        <v>0</v>
      </c>
      <c r="D169" s="552">
        <v>0</v>
      </c>
      <c r="E169" s="552">
        <v>0</v>
      </c>
      <c r="F169" s="552">
        <v>24638</v>
      </c>
      <c r="G169" s="518" t="s">
        <v>626</v>
      </c>
      <c r="H169" s="518" t="s">
        <v>635</v>
      </c>
      <c r="I169" s="389"/>
      <c r="J169" s="527" t="s">
        <v>557</v>
      </c>
      <c r="K169" s="552">
        <v>25375</v>
      </c>
      <c r="L169" s="552">
        <v>0</v>
      </c>
      <c r="M169" s="552">
        <v>0</v>
      </c>
      <c r="N169" s="552">
        <v>0</v>
      </c>
      <c r="O169" s="552">
        <v>25375</v>
      </c>
      <c r="P169" s="518" t="s">
        <v>626</v>
      </c>
      <c r="Q169" s="518" t="s">
        <v>635</v>
      </c>
    </row>
    <row r="170" spans="1:17" ht="14.25" x14ac:dyDescent="0.45">
      <c r="A170" s="527" t="s">
        <v>558</v>
      </c>
      <c r="B170" s="552">
        <v>0</v>
      </c>
      <c r="C170" s="552">
        <v>0</v>
      </c>
      <c r="D170" s="552">
        <v>0</v>
      </c>
      <c r="E170" s="552">
        <v>0</v>
      </c>
      <c r="F170" s="552">
        <v>0</v>
      </c>
      <c r="G170" s="518" t="s">
        <v>626</v>
      </c>
      <c r="H170" s="518" t="s">
        <v>636</v>
      </c>
      <c r="I170" s="389"/>
      <c r="J170" s="527" t="s">
        <v>558</v>
      </c>
      <c r="K170" s="552">
        <v>0</v>
      </c>
      <c r="L170" s="552">
        <v>0</v>
      </c>
      <c r="M170" s="552">
        <v>0</v>
      </c>
      <c r="N170" s="552">
        <v>0</v>
      </c>
      <c r="O170" s="552">
        <v>0</v>
      </c>
      <c r="P170" s="518" t="s">
        <v>626</v>
      </c>
      <c r="Q170" s="518" t="s">
        <v>636</v>
      </c>
    </row>
    <row r="171" spans="1:17" ht="14.25" x14ac:dyDescent="0.45">
      <c r="A171" s="527" t="s">
        <v>559</v>
      </c>
      <c r="B171" s="552">
        <v>0</v>
      </c>
      <c r="C171" s="552">
        <v>0</v>
      </c>
      <c r="D171" s="552">
        <v>0</v>
      </c>
      <c r="E171" s="552">
        <v>0</v>
      </c>
      <c r="F171" s="552">
        <v>0</v>
      </c>
      <c r="G171" s="518" t="s">
        <v>626</v>
      </c>
      <c r="H171" s="518" t="s">
        <v>637</v>
      </c>
      <c r="I171" s="389"/>
      <c r="J171" s="527" t="s">
        <v>559</v>
      </c>
      <c r="K171" s="552">
        <v>0</v>
      </c>
      <c r="L171" s="552">
        <v>0</v>
      </c>
      <c r="M171" s="552">
        <v>0</v>
      </c>
      <c r="N171" s="552">
        <v>0</v>
      </c>
      <c r="O171" s="552">
        <v>0</v>
      </c>
      <c r="P171" s="518" t="s">
        <v>626</v>
      </c>
      <c r="Q171" s="518" t="s">
        <v>637</v>
      </c>
    </row>
    <row r="172" spans="1:17" ht="14.25" x14ac:dyDescent="0.45">
      <c r="A172" s="527" t="s">
        <v>560</v>
      </c>
      <c r="B172" s="552">
        <v>0</v>
      </c>
      <c r="C172" s="552">
        <v>0</v>
      </c>
      <c r="D172" s="552">
        <v>0</v>
      </c>
      <c r="E172" s="552">
        <v>0</v>
      </c>
      <c r="F172" s="552">
        <v>0</v>
      </c>
      <c r="G172" s="518" t="s">
        <v>626</v>
      </c>
      <c r="H172" s="518" t="s">
        <v>638</v>
      </c>
      <c r="I172" s="389"/>
      <c r="J172" s="527" t="s">
        <v>560</v>
      </c>
      <c r="K172" s="552">
        <v>0</v>
      </c>
      <c r="L172" s="552">
        <v>0</v>
      </c>
      <c r="M172" s="552">
        <v>0</v>
      </c>
      <c r="N172" s="552">
        <v>0</v>
      </c>
      <c r="O172" s="552">
        <v>0</v>
      </c>
      <c r="P172" s="518" t="s">
        <v>626</v>
      </c>
      <c r="Q172" s="518" t="s">
        <v>638</v>
      </c>
    </row>
    <row r="173" spans="1:17" ht="14.25" x14ac:dyDescent="0.45">
      <c r="A173" s="527" t="s">
        <v>561</v>
      </c>
      <c r="B173" s="552">
        <v>9855</v>
      </c>
      <c r="C173" s="552">
        <v>0</v>
      </c>
      <c r="D173" s="552">
        <v>0</v>
      </c>
      <c r="E173" s="552">
        <v>0</v>
      </c>
      <c r="F173" s="552">
        <v>9855</v>
      </c>
      <c r="G173" s="518" t="s">
        <v>626</v>
      </c>
      <c r="H173" s="518" t="s">
        <v>639</v>
      </c>
      <c r="I173" s="389"/>
      <c r="J173" s="527" t="s">
        <v>561</v>
      </c>
      <c r="K173" s="552">
        <v>10150</v>
      </c>
      <c r="L173" s="552">
        <v>0</v>
      </c>
      <c r="M173" s="552">
        <v>0</v>
      </c>
      <c r="N173" s="552">
        <v>0</v>
      </c>
      <c r="O173" s="552">
        <v>10150</v>
      </c>
      <c r="P173" s="518" t="s">
        <v>626</v>
      </c>
      <c r="Q173" s="518" t="s">
        <v>639</v>
      </c>
    </row>
    <row r="174" spans="1:17" ht="14.25" x14ac:dyDescent="0.45">
      <c r="A174" s="527" t="s">
        <v>562</v>
      </c>
      <c r="B174" s="552">
        <v>0</v>
      </c>
      <c r="C174" s="552">
        <v>0</v>
      </c>
      <c r="D174" s="552">
        <v>0</v>
      </c>
      <c r="E174" s="552">
        <v>0</v>
      </c>
      <c r="F174" s="552">
        <v>0</v>
      </c>
      <c r="G174" s="518" t="s">
        <v>626</v>
      </c>
      <c r="H174" s="518" t="s">
        <v>640</v>
      </c>
      <c r="I174" s="389"/>
      <c r="J174" s="527" t="s">
        <v>562</v>
      </c>
      <c r="K174" s="552">
        <v>0</v>
      </c>
      <c r="L174" s="552">
        <v>0</v>
      </c>
      <c r="M174" s="552">
        <v>0</v>
      </c>
      <c r="N174" s="552">
        <v>0</v>
      </c>
      <c r="O174" s="552">
        <v>0</v>
      </c>
      <c r="P174" s="518" t="s">
        <v>626</v>
      </c>
      <c r="Q174" s="518" t="s">
        <v>640</v>
      </c>
    </row>
    <row r="175" spans="1:17" ht="14.25" x14ac:dyDescent="0.45">
      <c r="A175" s="527" t="s">
        <v>563</v>
      </c>
      <c r="B175" s="552">
        <v>0</v>
      </c>
      <c r="C175" s="552">
        <v>0</v>
      </c>
      <c r="D175" s="552">
        <v>0</v>
      </c>
      <c r="E175" s="552">
        <v>0</v>
      </c>
      <c r="F175" s="552">
        <v>0</v>
      </c>
      <c r="G175" s="518" t="s">
        <v>626</v>
      </c>
      <c r="H175" s="518" t="s">
        <v>641</v>
      </c>
      <c r="I175" s="389"/>
      <c r="J175" s="527" t="s">
        <v>563</v>
      </c>
      <c r="K175" s="552">
        <v>0</v>
      </c>
      <c r="L175" s="552">
        <v>0</v>
      </c>
      <c r="M175" s="552">
        <v>0</v>
      </c>
      <c r="N175" s="552">
        <v>0</v>
      </c>
      <c r="O175" s="552">
        <v>0</v>
      </c>
      <c r="P175" s="518" t="s">
        <v>626</v>
      </c>
      <c r="Q175" s="518" t="s">
        <v>641</v>
      </c>
    </row>
    <row r="176" spans="1:17" ht="14.25" x14ac:dyDescent="0.45">
      <c r="A176" s="527" t="s">
        <v>564</v>
      </c>
      <c r="B176" s="552">
        <v>0</v>
      </c>
      <c r="C176" s="552">
        <v>0</v>
      </c>
      <c r="D176" s="552">
        <v>0</v>
      </c>
      <c r="E176" s="552">
        <v>0</v>
      </c>
      <c r="F176" s="552">
        <v>0</v>
      </c>
      <c r="G176" s="518" t="s">
        <v>626</v>
      </c>
      <c r="H176" s="518" t="s">
        <v>642</v>
      </c>
      <c r="I176" s="389"/>
      <c r="J176" s="527" t="s">
        <v>564</v>
      </c>
      <c r="K176" s="552">
        <v>0</v>
      </c>
      <c r="L176" s="552">
        <v>0</v>
      </c>
      <c r="M176" s="552">
        <v>0</v>
      </c>
      <c r="N176" s="552">
        <v>0</v>
      </c>
      <c r="O176" s="552">
        <v>0</v>
      </c>
      <c r="P176" s="518" t="s">
        <v>626</v>
      </c>
      <c r="Q176" s="518" t="s">
        <v>642</v>
      </c>
    </row>
    <row r="177" spans="1:17" ht="14.65" thickBot="1" x14ac:dyDescent="0.5">
      <c r="A177" s="527" t="s">
        <v>565</v>
      </c>
      <c r="B177" s="552">
        <v>0</v>
      </c>
      <c r="C177" s="552">
        <v>0</v>
      </c>
      <c r="D177" s="552">
        <v>0</v>
      </c>
      <c r="E177" s="552">
        <v>0</v>
      </c>
      <c r="F177" s="552">
        <v>0</v>
      </c>
      <c r="G177" s="518" t="s">
        <v>626</v>
      </c>
      <c r="H177" s="518" t="s">
        <v>643</v>
      </c>
      <c r="I177" s="389"/>
      <c r="J177" s="527" t="s">
        <v>565</v>
      </c>
      <c r="K177" s="552">
        <v>0</v>
      </c>
      <c r="L177" s="552">
        <v>0</v>
      </c>
      <c r="M177" s="552">
        <v>0</v>
      </c>
      <c r="N177" s="552">
        <v>0</v>
      </c>
      <c r="O177" s="552">
        <v>0</v>
      </c>
      <c r="P177" s="518" t="s">
        <v>626</v>
      </c>
      <c r="Q177" s="518" t="s">
        <v>643</v>
      </c>
    </row>
    <row r="178" spans="1:17" ht="15" hidden="1" customHeight="1" thickBot="1" x14ac:dyDescent="0.5">
      <c r="A178" s="527"/>
      <c r="B178" s="552">
        <v>0</v>
      </c>
      <c r="C178" s="552">
        <v>0</v>
      </c>
      <c r="D178" s="552">
        <v>0</v>
      </c>
      <c r="E178" s="552">
        <v>0</v>
      </c>
      <c r="F178" s="552">
        <v>0</v>
      </c>
      <c r="G178" s="518" t="e">
        <v>#N/A</v>
      </c>
      <c r="H178" s="518" t="e">
        <v>#N/A</v>
      </c>
      <c r="I178" s="389"/>
      <c r="J178" s="527"/>
      <c r="K178" s="552">
        <v>0</v>
      </c>
      <c r="L178" s="552">
        <v>0</v>
      </c>
      <c r="M178" s="552">
        <v>0</v>
      </c>
      <c r="N178" s="552">
        <v>0</v>
      </c>
      <c r="O178" s="552">
        <v>0</v>
      </c>
      <c r="P178" s="518" t="e">
        <v>#N/A</v>
      </c>
      <c r="Q178" s="518" t="e">
        <v>#N/A</v>
      </c>
    </row>
    <row r="179" spans="1:17" ht="15" hidden="1" customHeight="1" thickBot="1" x14ac:dyDescent="0.5">
      <c r="A179" s="527"/>
      <c r="B179" s="552">
        <v>0</v>
      </c>
      <c r="C179" s="552">
        <v>0</v>
      </c>
      <c r="D179" s="552">
        <v>0</v>
      </c>
      <c r="E179" s="552">
        <v>0</v>
      </c>
      <c r="F179" s="552">
        <v>0</v>
      </c>
      <c r="G179" s="518" t="e">
        <v>#N/A</v>
      </c>
      <c r="H179" s="518" t="e">
        <v>#N/A</v>
      </c>
      <c r="I179" s="389"/>
      <c r="J179" s="527"/>
      <c r="K179" s="552">
        <v>0</v>
      </c>
      <c r="L179" s="552">
        <v>0</v>
      </c>
      <c r="M179" s="552">
        <v>0</v>
      </c>
      <c r="N179" s="552">
        <v>0</v>
      </c>
      <c r="O179" s="552">
        <v>0</v>
      </c>
      <c r="P179" s="518" t="e">
        <v>#N/A</v>
      </c>
      <c r="Q179" s="518" t="e">
        <v>#N/A</v>
      </c>
    </row>
    <row r="180" spans="1:17" ht="15" hidden="1" customHeight="1" thickBot="1" x14ac:dyDescent="0.5">
      <c r="A180" s="527"/>
      <c r="B180" s="552">
        <v>0</v>
      </c>
      <c r="C180" s="552">
        <v>0</v>
      </c>
      <c r="D180" s="552">
        <v>0</v>
      </c>
      <c r="E180" s="552">
        <v>0</v>
      </c>
      <c r="F180" s="552">
        <v>0</v>
      </c>
      <c r="G180" s="518" t="e">
        <v>#N/A</v>
      </c>
      <c r="H180" s="518" t="e">
        <v>#N/A</v>
      </c>
      <c r="I180" s="389"/>
      <c r="J180" s="527"/>
      <c r="K180" s="552">
        <v>0</v>
      </c>
      <c r="L180" s="552">
        <v>0</v>
      </c>
      <c r="M180" s="552">
        <v>0</v>
      </c>
      <c r="N180" s="552">
        <v>0</v>
      </c>
      <c r="O180" s="552">
        <v>0</v>
      </c>
      <c r="P180" s="518" t="e">
        <v>#N/A</v>
      </c>
      <c r="Q180" s="518" t="e">
        <v>#N/A</v>
      </c>
    </row>
    <row r="181" spans="1:17" ht="15" hidden="1" customHeight="1" thickBot="1" x14ac:dyDescent="0.5">
      <c r="A181" s="527"/>
      <c r="B181" s="552">
        <v>0</v>
      </c>
      <c r="C181" s="552">
        <v>0</v>
      </c>
      <c r="D181" s="552">
        <v>0</v>
      </c>
      <c r="E181" s="552">
        <v>0</v>
      </c>
      <c r="F181" s="552">
        <v>0</v>
      </c>
      <c r="G181" s="518" t="e">
        <v>#N/A</v>
      </c>
      <c r="H181" s="518" t="e">
        <v>#N/A</v>
      </c>
      <c r="I181" s="389"/>
      <c r="J181" s="527"/>
      <c r="K181" s="552">
        <v>0</v>
      </c>
      <c r="L181" s="552">
        <v>0</v>
      </c>
      <c r="M181" s="552">
        <v>0</v>
      </c>
      <c r="N181" s="552">
        <v>0</v>
      </c>
      <c r="O181" s="552">
        <v>0</v>
      </c>
      <c r="P181" s="518" t="e">
        <v>#N/A</v>
      </c>
      <c r="Q181" s="518" t="e">
        <v>#N/A</v>
      </c>
    </row>
    <row r="182" spans="1:17" ht="15" hidden="1" customHeight="1" thickBot="1" x14ac:dyDescent="0.5">
      <c r="A182" s="527"/>
      <c r="B182" s="552">
        <v>0</v>
      </c>
      <c r="C182" s="552">
        <v>0</v>
      </c>
      <c r="D182" s="552">
        <v>0</v>
      </c>
      <c r="E182" s="552">
        <v>0</v>
      </c>
      <c r="F182" s="552">
        <v>0</v>
      </c>
      <c r="G182" s="518" t="e">
        <v>#N/A</v>
      </c>
      <c r="H182" s="518" t="e">
        <v>#N/A</v>
      </c>
      <c r="I182" s="389"/>
      <c r="J182" s="527"/>
      <c r="K182" s="552">
        <v>0</v>
      </c>
      <c r="L182" s="552">
        <v>0</v>
      </c>
      <c r="M182" s="552">
        <v>0</v>
      </c>
      <c r="N182" s="552">
        <v>0</v>
      </c>
      <c r="O182" s="552">
        <v>0</v>
      </c>
      <c r="P182" s="518" t="e">
        <v>#N/A</v>
      </c>
      <c r="Q182" s="518" t="e">
        <v>#N/A</v>
      </c>
    </row>
    <row r="183" spans="1:17" ht="15" hidden="1" customHeight="1" thickBot="1" x14ac:dyDescent="0.5">
      <c r="A183" s="527"/>
      <c r="B183" s="552">
        <v>0</v>
      </c>
      <c r="C183" s="552">
        <v>0</v>
      </c>
      <c r="D183" s="552">
        <v>0</v>
      </c>
      <c r="E183" s="552">
        <v>0</v>
      </c>
      <c r="F183" s="552">
        <v>0</v>
      </c>
      <c r="G183" s="518" t="e">
        <v>#N/A</v>
      </c>
      <c r="H183" s="518" t="e">
        <v>#N/A</v>
      </c>
      <c r="I183" s="389"/>
      <c r="J183" s="527"/>
      <c r="K183" s="552">
        <v>0</v>
      </c>
      <c r="L183" s="552">
        <v>0</v>
      </c>
      <c r="M183" s="552">
        <v>0</v>
      </c>
      <c r="N183" s="552">
        <v>0</v>
      </c>
      <c r="O183" s="552">
        <v>0</v>
      </c>
      <c r="P183" s="518" t="e">
        <v>#N/A</v>
      </c>
      <c r="Q183" s="518" t="e">
        <v>#N/A</v>
      </c>
    </row>
    <row r="184" spans="1:17" ht="15" hidden="1" customHeight="1" thickBot="1" x14ac:dyDescent="0.5">
      <c r="A184" s="527"/>
      <c r="B184" s="552">
        <v>0</v>
      </c>
      <c r="C184" s="552">
        <v>0</v>
      </c>
      <c r="D184" s="552">
        <v>0</v>
      </c>
      <c r="E184" s="552">
        <v>0</v>
      </c>
      <c r="F184" s="552">
        <v>0</v>
      </c>
      <c r="G184" s="518" t="e">
        <v>#N/A</v>
      </c>
      <c r="H184" s="518" t="e">
        <v>#N/A</v>
      </c>
      <c r="I184" s="389"/>
      <c r="J184" s="527"/>
      <c r="K184" s="552">
        <v>0</v>
      </c>
      <c r="L184" s="552">
        <v>0</v>
      </c>
      <c r="M184" s="552">
        <v>0</v>
      </c>
      <c r="N184" s="552">
        <v>0</v>
      </c>
      <c r="O184" s="552">
        <v>0</v>
      </c>
      <c r="P184" s="518" t="e">
        <v>#N/A</v>
      </c>
      <c r="Q184" s="518" t="e">
        <v>#N/A</v>
      </c>
    </row>
    <row r="185" spans="1:17" ht="15" hidden="1" customHeight="1" thickBot="1" x14ac:dyDescent="0.5">
      <c r="A185" s="527"/>
      <c r="B185" s="552">
        <v>0</v>
      </c>
      <c r="C185" s="552">
        <v>0</v>
      </c>
      <c r="D185" s="552">
        <v>0</v>
      </c>
      <c r="E185" s="552">
        <v>0</v>
      </c>
      <c r="F185" s="552">
        <v>0</v>
      </c>
      <c r="G185" s="518" t="e">
        <v>#N/A</v>
      </c>
      <c r="H185" s="518" t="e">
        <v>#N/A</v>
      </c>
      <c r="I185" s="389"/>
      <c r="J185" s="527"/>
      <c r="K185" s="552">
        <v>0</v>
      </c>
      <c r="L185" s="552">
        <v>0</v>
      </c>
      <c r="M185" s="552">
        <v>0</v>
      </c>
      <c r="N185" s="552">
        <v>0</v>
      </c>
      <c r="O185" s="552">
        <v>0</v>
      </c>
      <c r="P185" s="518" t="e">
        <v>#N/A</v>
      </c>
      <c r="Q185" s="518" t="e">
        <v>#N/A</v>
      </c>
    </row>
    <row r="186" spans="1:17" ht="15" hidden="1" customHeight="1" thickBot="1" x14ac:dyDescent="0.5">
      <c r="A186" s="527"/>
      <c r="B186" s="552">
        <v>0</v>
      </c>
      <c r="C186" s="552">
        <v>0</v>
      </c>
      <c r="D186" s="552">
        <v>0</v>
      </c>
      <c r="E186" s="552">
        <v>0</v>
      </c>
      <c r="F186" s="552">
        <v>0</v>
      </c>
      <c r="G186" s="518" t="e">
        <v>#N/A</v>
      </c>
      <c r="H186" s="518" t="e">
        <v>#N/A</v>
      </c>
      <c r="I186" s="389"/>
      <c r="J186" s="527"/>
      <c r="K186" s="552">
        <v>0</v>
      </c>
      <c r="L186" s="552">
        <v>0</v>
      </c>
      <c r="M186" s="552">
        <v>0</v>
      </c>
      <c r="N186" s="552">
        <v>0</v>
      </c>
      <c r="O186" s="552">
        <v>0</v>
      </c>
      <c r="P186" s="518" t="e">
        <v>#N/A</v>
      </c>
      <c r="Q186" s="518" t="e">
        <v>#N/A</v>
      </c>
    </row>
    <row r="187" spans="1:17" ht="13.5" thickTop="1" x14ac:dyDescent="0.4">
      <c r="A187" s="554" t="s">
        <v>479</v>
      </c>
      <c r="B187" s="555">
        <v>54203</v>
      </c>
      <c r="C187" s="555">
        <v>0</v>
      </c>
      <c r="D187" s="555">
        <v>0</v>
      </c>
      <c r="E187" s="555">
        <v>0</v>
      </c>
      <c r="F187" s="555">
        <v>54203</v>
      </c>
      <c r="G187" s="519"/>
      <c r="H187" s="519"/>
      <c r="I187" s="389"/>
      <c r="J187" s="554" t="s">
        <v>479</v>
      </c>
      <c r="K187" s="555">
        <v>55825</v>
      </c>
      <c r="L187" s="555">
        <v>0</v>
      </c>
      <c r="M187" s="555">
        <v>0</v>
      </c>
      <c r="N187" s="555">
        <v>0</v>
      </c>
      <c r="O187" s="555">
        <v>55825</v>
      </c>
      <c r="P187" s="519"/>
      <c r="Q187" s="519"/>
    </row>
    <row r="188" spans="1:17" ht="12.75" x14ac:dyDescent="0.35">
      <c r="A188" s="389"/>
      <c r="B188" s="389"/>
      <c r="C188" s="389"/>
      <c r="D188" s="389"/>
      <c r="E188" s="389"/>
      <c r="F188" s="389"/>
      <c r="G188" s="389"/>
      <c r="H188" s="389"/>
      <c r="I188" s="389"/>
      <c r="J188" s="389"/>
      <c r="K188" s="389"/>
      <c r="L188" s="389"/>
      <c r="M188" s="389"/>
      <c r="N188" s="389"/>
      <c r="O188" s="389"/>
      <c r="P188" s="389"/>
      <c r="Q188" s="389"/>
    </row>
    <row r="189" spans="1:17" ht="12.75" x14ac:dyDescent="0.35">
      <c r="A189" s="389"/>
      <c r="B189" s="389"/>
      <c r="C189" s="389"/>
      <c r="D189" s="389"/>
      <c r="E189" s="389"/>
      <c r="F189" s="389"/>
      <c r="G189" s="389"/>
      <c r="H189" s="389"/>
      <c r="I189" s="389"/>
      <c r="J189" s="389"/>
      <c r="K189" s="389"/>
      <c r="L189" s="389"/>
      <c r="M189" s="389"/>
      <c r="N189" s="389"/>
      <c r="O189" s="389"/>
      <c r="P189" s="389"/>
      <c r="Q189" s="389"/>
    </row>
    <row r="190" spans="1:17" ht="14.65" customHeight="1" x14ac:dyDescent="0.45">
      <c r="A190" s="754" t="s">
        <v>492</v>
      </c>
      <c r="B190" s="754"/>
      <c r="C190" s="754"/>
      <c r="D190" s="754"/>
      <c r="E190" s="754"/>
      <c r="F190" s="754"/>
      <c r="G190" s="754"/>
      <c r="H190" s="754"/>
      <c r="I190" s="389"/>
      <c r="J190" s="754" t="s">
        <v>492</v>
      </c>
      <c r="K190" s="754"/>
      <c r="L190" s="754"/>
      <c r="M190" s="754"/>
      <c r="N190" s="754"/>
      <c r="O190" s="754"/>
      <c r="P190" s="754"/>
      <c r="Q190" s="754"/>
    </row>
    <row r="191" spans="1:17" ht="14.65" thickBot="1" x14ac:dyDescent="0.5">
      <c r="A191" s="512" t="s">
        <v>474</v>
      </c>
      <c r="B191" s="513" t="s">
        <v>475</v>
      </c>
      <c r="C191" s="513" t="s">
        <v>476</v>
      </c>
      <c r="D191" s="513" t="s">
        <v>477</v>
      </c>
      <c r="E191" s="513" t="s">
        <v>478</v>
      </c>
      <c r="F191" s="513" t="s">
        <v>479</v>
      </c>
      <c r="G191" s="513" t="s">
        <v>480</v>
      </c>
      <c r="H191" s="513" t="s">
        <v>481</v>
      </c>
      <c r="I191" s="389"/>
      <c r="J191" s="512" t="s">
        <v>474</v>
      </c>
      <c r="K191" s="513" t="s">
        <v>475</v>
      </c>
      <c r="L191" s="513" t="s">
        <v>476</v>
      </c>
      <c r="M191" s="513" t="s">
        <v>477</v>
      </c>
      <c r="N191" s="513" t="s">
        <v>478</v>
      </c>
      <c r="O191" s="513" t="s">
        <v>479</v>
      </c>
      <c r="P191" s="513" t="s">
        <v>480</v>
      </c>
      <c r="Q191" s="513" t="s">
        <v>481</v>
      </c>
    </row>
    <row r="192" spans="1:17" ht="14.65" thickTop="1" x14ac:dyDescent="0.45">
      <c r="A192" s="527" t="s">
        <v>549</v>
      </c>
      <c r="B192" s="552">
        <v>29231</v>
      </c>
      <c r="C192" s="552">
        <v>0</v>
      </c>
      <c r="D192" s="552">
        <v>0</v>
      </c>
      <c r="E192" s="552">
        <v>0</v>
      </c>
      <c r="F192" s="552">
        <v>29231</v>
      </c>
      <c r="G192" s="518" t="s">
        <v>626</v>
      </c>
      <c r="H192" s="518" t="s">
        <v>627</v>
      </c>
      <c r="I192" s="389"/>
      <c r="J192" s="527" t="s">
        <v>549</v>
      </c>
      <c r="K192" s="552">
        <v>31164</v>
      </c>
      <c r="L192" s="552">
        <v>0</v>
      </c>
      <c r="M192" s="552">
        <v>0</v>
      </c>
      <c r="N192" s="552">
        <v>0</v>
      </c>
      <c r="O192" s="552">
        <v>31164</v>
      </c>
      <c r="P192" s="518" t="s">
        <v>626</v>
      </c>
      <c r="Q192" s="518" t="s">
        <v>627</v>
      </c>
    </row>
    <row r="193" spans="1:17" ht="14.25" x14ac:dyDescent="0.45">
      <c r="A193" s="527" t="s">
        <v>550</v>
      </c>
      <c r="B193" s="552">
        <v>0</v>
      </c>
      <c r="C193" s="552">
        <v>0</v>
      </c>
      <c r="D193" s="552">
        <v>0</v>
      </c>
      <c r="E193" s="552">
        <v>0</v>
      </c>
      <c r="F193" s="552">
        <v>0</v>
      </c>
      <c r="G193" s="518" t="s">
        <v>626</v>
      </c>
      <c r="H193" s="518" t="s">
        <v>628</v>
      </c>
      <c r="I193" s="389"/>
      <c r="J193" s="527" t="s">
        <v>550</v>
      </c>
      <c r="K193" s="552">
        <v>0</v>
      </c>
      <c r="L193" s="552">
        <v>0</v>
      </c>
      <c r="M193" s="552">
        <v>0</v>
      </c>
      <c r="N193" s="552">
        <v>0</v>
      </c>
      <c r="O193" s="552">
        <v>0</v>
      </c>
      <c r="P193" s="518" t="s">
        <v>626</v>
      </c>
      <c r="Q193" s="518" t="s">
        <v>628</v>
      </c>
    </row>
    <row r="194" spans="1:17" ht="14.25" x14ac:dyDescent="0.45">
      <c r="A194" s="527" t="s">
        <v>551</v>
      </c>
      <c r="B194" s="552">
        <v>21555</v>
      </c>
      <c r="C194" s="552">
        <v>0</v>
      </c>
      <c r="D194" s="552">
        <v>0</v>
      </c>
      <c r="E194" s="552">
        <v>0</v>
      </c>
      <c r="F194" s="552">
        <v>21555</v>
      </c>
      <c r="G194" s="518" t="s">
        <v>626</v>
      </c>
      <c r="H194" s="518" t="s">
        <v>629</v>
      </c>
      <c r="I194" s="389"/>
      <c r="J194" s="527" t="s">
        <v>551</v>
      </c>
      <c r="K194" s="552">
        <v>23042</v>
      </c>
      <c r="L194" s="552">
        <v>0</v>
      </c>
      <c r="M194" s="552">
        <v>0</v>
      </c>
      <c r="N194" s="552">
        <v>0</v>
      </c>
      <c r="O194" s="552">
        <v>23042</v>
      </c>
      <c r="P194" s="518" t="s">
        <v>626</v>
      </c>
      <c r="Q194" s="518" t="s">
        <v>629</v>
      </c>
    </row>
    <row r="195" spans="1:17" ht="14.25" x14ac:dyDescent="0.45">
      <c r="A195" s="527" t="s">
        <v>552</v>
      </c>
      <c r="B195" s="552">
        <v>129949</v>
      </c>
      <c r="C195" s="552">
        <v>0</v>
      </c>
      <c r="D195" s="552">
        <v>0</v>
      </c>
      <c r="E195" s="552">
        <v>0</v>
      </c>
      <c r="F195" s="552">
        <v>129949</v>
      </c>
      <c r="G195" s="518" t="s">
        <v>626</v>
      </c>
      <c r="H195" s="518" t="s">
        <v>630</v>
      </c>
      <c r="I195" s="389"/>
      <c r="J195" s="527" t="s">
        <v>552</v>
      </c>
      <c r="K195" s="552">
        <v>138787</v>
      </c>
      <c r="L195" s="552">
        <v>0</v>
      </c>
      <c r="M195" s="552">
        <v>0</v>
      </c>
      <c r="N195" s="552">
        <v>0</v>
      </c>
      <c r="O195" s="552">
        <v>138787</v>
      </c>
      <c r="P195" s="518" t="s">
        <v>626</v>
      </c>
      <c r="Q195" s="518" t="s">
        <v>630</v>
      </c>
    </row>
    <row r="196" spans="1:17" ht="14.25" x14ac:dyDescent="0.45">
      <c r="A196" s="527" t="s">
        <v>553</v>
      </c>
      <c r="B196" s="552">
        <v>0</v>
      </c>
      <c r="C196" s="552">
        <v>0</v>
      </c>
      <c r="D196" s="552">
        <v>0</v>
      </c>
      <c r="E196" s="552">
        <v>0</v>
      </c>
      <c r="F196" s="552">
        <v>0</v>
      </c>
      <c r="G196" s="518" t="s">
        <v>626</v>
      </c>
      <c r="H196" s="518" t="s">
        <v>631</v>
      </c>
      <c r="I196" s="389"/>
      <c r="J196" s="527" t="s">
        <v>553</v>
      </c>
      <c r="K196" s="552">
        <v>0</v>
      </c>
      <c r="L196" s="552">
        <v>0</v>
      </c>
      <c r="M196" s="552">
        <v>0</v>
      </c>
      <c r="N196" s="552">
        <v>0</v>
      </c>
      <c r="O196" s="552">
        <v>0</v>
      </c>
      <c r="P196" s="518" t="s">
        <v>626</v>
      </c>
      <c r="Q196" s="518" t="s">
        <v>631</v>
      </c>
    </row>
    <row r="197" spans="1:17" ht="14.25" x14ac:dyDescent="0.45">
      <c r="A197" s="527" t="s">
        <v>554</v>
      </c>
      <c r="B197" s="552">
        <v>0</v>
      </c>
      <c r="C197" s="552">
        <v>0</v>
      </c>
      <c r="D197" s="552">
        <v>0</v>
      </c>
      <c r="E197" s="552">
        <v>0</v>
      </c>
      <c r="F197" s="552">
        <v>0</v>
      </c>
      <c r="G197" s="518" t="s">
        <v>626</v>
      </c>
      <c r="H197" s="518" t="s">
        <v>632</v>
      </c>
      <c r="I197" s="389"/>
      <c r="J197" s="527" t="s">
        <v>554</v>
      </c>
      <c r="K197" s="552">
        <v>0</v>
      </c>
      <c r="L197" s="552">
        <v>0</v>
      </c>
      <c r="M197" s="552">
        <v>0</v>
      </c>
      <c r="N197" s="552">
        <v>0</v>
      </c>
      <c r="O197" s="552">
        <v>0</v>
      </c>
      <c r="P197" s="518" t="s">
        <v>626</v>
      </c>
      <c r="Q197" s="518" t="s">
        <v>632</v>
      </c>
    </row>
    <row r="198" spans="1:17" ht="14.25" x14ac:dyDescent="0.45">
      <c r="A198" s="527" t="s">
        <v>555</v>
      </c>
      <c r="B198" s="552">
        <v>0</v>
      </c>
      <c r="C198" s="552">
        <v>0</v>
      </c>
      <c r="D198" s="552">
        <v>0</v>
      </c>
      <c r="E198" s="552">
        <v>0</v>
      </c>
      <c r="F198" s="552">
        <v>0</v>
      </c>
      <c r="G198" s="518" t="s">
        <v>626</v>
      </c>
      <c r="H198" s="518" t="s">
        <v>633</v>
      </c>
      <c r="I198" s="389"/>
      <c r="J198" s="527" t="s">
        <v>555</v>
      </c>
      <c r="K198" s="552">
        <v>0</v>
      </c>
      <c r="L198" s="552">
        <v>0</v>
      </c>
      <c r="M198" s="552">
        <v>0</v>
      </c>
      <c r="N198" s="552">
        <v>0</v>
      </c>
      <c r="O198" s="552">
        <v>0</v>
      </c>
      <c r="P198" s="518" t="s">
        <v>626</v>
      </c>
      <c r="Q198" s="518" t="s">
        <v>633</v>
      </c>
    </row>
    <row r="199" spans="1:17" ht="14.25" x14ac:dyDescent="0.45">
      <c r="A199" s="527" t="s">
        <v>556</v>
      </c>
      <c r="B199" s="552">
        <v>0</v>
      </c>
      <c r="C199" s="552">
        <v>0</v>
      </c>
      <c r="D199" s="552">
        <v>0</v>
      </c>
      <c r="E199" s="552">
        <v>0</v>
      </c>
      <c r="F199" s="552">
        <v>0</v>
      </c>
      <c r="G199" s="518" t="s">
        <v>626</v>
      </c>
      <c r="H199" s="518" t="s">
        <v>634</v>
      </c>
      <c r="I199" s="389"/>
      <c r="J199" s="527" t="s">
        <v>556</v>
      </c>
      <c r="K199" s="552">
        <v>0</v>
      </c>
      <c r="L199" s="552">
        <v>0</v>
      </c>
      <c r="M199" s="552">
        <v>0</v>
      </c>
      <c r="N199" s="552">
        <v>0</v>
      </c>
      <c r="O199" s="552">
        <v>0</v>
      </c>
      <c r="P199" s="518" t="s">
        <v>626</v>
      </c>
      <c r="Q199" s="518" t="s">
        <v>634</v>
      </c>
    </row>
    <row r="200" spans="1:17" ht="14.25" x14ac:dyDescent="0.45">
      <c r="A200" s="527" t="s">
        <v>557</v>
      </c>
      <c r="B200" s="552">
        <v>250599</v>
      </c>
      <c r="C200" s="552">
        <v>0</v>
      </c>
      <c r="D200" s="552">
        <v>0</v>
      </c>
      <c r="E200" s="552">
        <v>0</v>
      </c>
      <c r="F200" s="552">
        <v>250599</v>
      </c>
      <c r="G200" s="518" t="s">
        <v>626</v>
      </c>
      <c r="H200" s="518" t="s">
        <v>635</v>
      </c>
      <c r="I200" s="389"/>
      <c r="J200" s="527" t="s">
        <v>557</v>
      </c>
      <c r="K200" s="552">
        <v>267770</v>
      </c>
      <c r="L200" s="552">
        <v>0</v>
      </c>
      <c r="M200" s="552">
        <v>0</v>
      </c>
      <c r="N200" s="552">
        <v>0</v>
      </c>
      <c r="O200" s="552">
        <v>267770</v>
      </c>
      <c r="P200" s="518" t="s">
        <v>626</v>
      </c>
      <c r="Q200" s="518" t="s">
        <v>635</v>
      </c>
    </row>
    <row r="201" spans="1:17" ht="14.25" x14ac:dyDescent="0.45">
      <c r="A201" s="527" t="s">
        <v>558</v>
      </c>
      <c r="B201" s="552">
        <v>0</v>
      </c>
      <c r="C201" s="552">
        <v>0</v>
      </c>
      <c r="D201" s="552">
        <v>0</v>
      </c>
      <c r="E201" s="552">
        <v>0</v>
      </c>
      <c r="F201" s="552">
        <v>0</v>
      </c>
      <c r="G201" s="518" t="s">
        <v>626</v>
      </c>
      <c r="H201" s="518" t="s">
        <v>636</v>
      </c>
      <c r="I201" s="389"/>
      <c r="J201" s="527" t="s">
        <v>558</v>
      </c>
      <c r="K201" s="552">
        <v>0</v>
      </c>
      <c r="L201" s="552">
        <v>0</v>
      </c>
      <c r="M201" s="552">
        <v>0</v>
      </c>
      <c r="N201" s="552">
        <v>0</v>
      </c>
      <c r="O201" s="552">
        <v>0</v>
      </c>
      <c r="P201" s="518" t="s">
        <v>626</v>
      </c>
      <c r="Q201" s="518" t="s">
        <v>636</v>
      </c>
    </row>
    <row r="202" spans="1:17" ht="14.25" x14ac:dyDescent="0.45">
      <c r="A202" s="527" t="s">
        <v>559</v>
      </c>
      <c r="B202" s="552">
        <v>0</v>
      </c>
      <c r="C202" s="552">
        <v>0</v>
      </c>
      <c r="D202" s="552">
        <v>0</v>
      </c>
      <c r="E202" s="552">
        <v>0</v>
      </c>
      <c r="F202" s="552">
        <v>0</v>
      </c>
      <c r="G202" s="518" t="s">
        <v>626</v>
      </c>
      <c r="H202" s="518" t="s">
        <v>637</v>
      </c>
      <c r="I202" s="389"/>
      <c r="J202" s="527" t="s">
        <v>559</v>
      </c>
      <c r="K202" s="552">
        <v>0</v>
      </c>
      <c r="L202" s="552">
        <v>0</v>
      </c>
      <c r="M202" s="552">
        <v>0</v>
      </c>
      <c r="N202" s="552">
        <v>0</v>
      </c>
      <c r="O202" s="552">
        <v>0</v>
      </c>
      <c r="P202" s="518" t="s">
        <v>626</v>
      </c>
      <c r="Q202" s="518" t="s">
        <v>637</v>
      </c>
    </row>
    <row r="203" spans="1:17" ht="14.25" x14ac:dyDescent="0.45">
      <c r="A203" s="527" t="s">
        <v>560</v>
      </c>
      <c r="B203" s="552">
        <v>0</v>
      </c>
      <c r="C203" s="552">
        <v>0</v>
      </c>
      <c r="D203" s="552">
        <v>0</v>
      </c>
      <c r="E203" s="552">
        <v>0</v>
      </c>
      <c r="F203" s="552">
        <v>0</v>
      </c>
      <c r="G203" s="518" t="s">
        <v>626</v>
      </c>
      <c r="H203" s="518" t="s">
        <v>638</v>
      </c>
      <c r="I203" s="389"/>
      <c r="J203" s="527" t="s">
        <v>560</v>
      </c>
      <c r="K203" s="552">
        <v>0</v>
      </c>
      <c r="L203" s="552">
        <v>0</v>
      </c>
      <c r="M203" s="552">
        <v>0</v>
      </c>
      <c r="N203" s="552">
        <v>0</v>
      </c>
      <c r="O203" s="552">
        <v>0</v>
      </c>
      <c r="P203" s="518" t="s">
        <v>626</v>
      </c>
      <c r="Q203" s="518" t="s">
        <v>638</v>
      </c>
    </row>
    <row r="204" spans="1:17" ht="14.25" x14ac:dyDescent="0.45">
      <c r="A204" s="527" t="s">
        <v>561</v>
      </c>
      <c r="B204" s="552">
        <v>134676</v>
      </c>
      <c r="C204" s="552">
        <v>0</v>
      </c>
      <c r="D204" s="552">
        <v>0</v>
      </c>
      <c r="E204" s="552">
        <v>0</v>
      </c>
      <c r="F204" s="552">
        <v>134676</v>
      </c>
      <c r="G204" s="518" t="s">
        <v>626</v>
      </c>
      <c r="H204" s="518" t="s">
        <v>639</v>
      </c>
      <c r="I204" s="389"/>
      <c r="J204" s="527" t="s">
        <v>561</v>
      </c>
      <c r="K204" s="552">
        <v>144128</v>
      </c>
      <c r="L204" s="552">
        <v>0</v>
      </c>
      <c r="M204" s="552">
        <v>0</v>
      </c>
      <c r="N204" s="552">
        <v>0</v>
      </c>
      <c r="O204" s="552">
        <v>144128</v>
      </c>
      <c r="P204" s="518" t="s">
        <v>626</v>
      </c>
      <c r="Q204" s="518" t="s">
        <v>639</v>
      </c>
    </row>
    <row r="205" spans="1:17" ht="14.25" x14ac:dyDescent="0.45">
      <c r="A205" s="527" t="s">
        <v>562</v>
      </c>
      <c r="B205" s="552">
        <v>0</v>
      </c>
      <c r="C205" s="552">
        <v>0</v>
      </c>
      <c r="D205" s="552">
        <v>0</v>
      </c>
      <c r="E205" s="552">
        <v>0</v>
      </c>
      <c r="F205" s="552">
        <v>0</v>
      </c>
      <c r="G205" s="518" t="s">
        <v>626</v>
      </c>
      <c r="H205" s="518" t="s">
        <v>640</v>
      </c>
      <c r="I205" s="389"/>
      <c r="J205" s="527" t="s">
        <v>562</v>
      </c>
      <c r="K205" s="552">
        <v>0</v>
      </c>
      <c r="L205" s="552">
        <v>0</v>
      </c>
      <c r="M205" s="552">
        <v>0</v>
      </c>
      <c r="N205" s="552">
        <v>0</v>
      </c>
      <c r="O205" s="552">
        <v>0</v>
      </c>
      <c r="P205" s="518" t="s">
        <v>626</v>
      </c>
      <c r="Q205" s="518" t="s">
        <v>640</v>
      </c>
    </row>
    <row r="206" spans="1:17" ht="14.25" x14ac:dyDescent="0.45">
      <c r="A206" s="527" t="s">
        <v>563</v>
      </c>
      <c r="B206" s="552">
        <v>0</v>
      </c>
      <c r="C206" s="552">
        <v>0</v>
      </c>
      <c r="D206" s="552">
        <v>0</v>
      </c>
      <c r="E206" s="552">
        <v>0</v>
      </c>
      <c r="F206" s="552">
        <v>0</v>
      </c>
      <c r="G206" s="518" t="s">
        <v>626</v>
      </c>
      <c r="H206" s="518" t="s">
        <v>641</v>
      </c>
      <c r="I206" s="389"/>
      <c r="J206" s="527" t="s">
        <v>563</v>
      </c>
      <c r="K206" s="552">
        <v>0</v>
      </c>
      <c r="L206" s="552">
        <v>0</v>
      </c>
      <c r="M206" s="552">
        <v>0</v>
      </c>
      <c r="N206" s="552">
        <v>0</v>
      </c>
      <c r="O206" s="552">
        <v>0</v>
      </c>
      <c r="P206" s="518" t="s">
        <v>626</v>
      </c>
      <c r="Q206" s="518" t="s">
        <v>641</v>
      </c>
    </row>
    <row r="207" spans="1:17" ht="14.25" x14ac:dyDescent="0.45">
      <c r="A207" s="527" t="s">
        <v>564</v>
      </c>
      <c r="B207" s="552">
        <v>0</v>
      </c>
      <c r="C207" s="552">
        <v>0</v>
      </c>
      <c r="D207" s="552">
        <v>0</v>
      </c>
      <c r="E207" s="552">
        <v>0</v>
      </c>
      <c r="F207" s="552">
        <v>0</v>
      </c>
      <c r="G207" s="518" t="s">
        <v>626</v>
      </c>
      <c r="H207" s="518" t="s">
        <v>642</v>
      </c>
      <c r="I207" s="389"/>
      <c r="J207" s="527" t="s">
        <v>564</v>
      </c>
      <c r="K207" s="552">
        <v>0</v>
      </c>
      <c r="L207" s="552">
        <v>0</v>
      </c>
      <c r="M207" s="552">
        <v>0</v>
      </c>
      <c r="N207" s="552">
        <v>0</v>
      </c>
      <c r="O207" s="552">
        <v>0</v>
      </c>
      <c r="P207" s="518" t="s">
        <v>626</v>
      </c>
      <c r="Q207" s="518" t="s">
        <v>642</v>
      </c>
    </row>
    <row r="208" spans="1:17" ht="14.65" thickBot="1" x14ac:dyDescent="0.5">
      <c r="A208" s="527" t="s">
        <v>565</v>
      </c>
      <c r="B208" s="552">
        <v>0</v>
      </c>
      <c r="C208" s="552">
        <v>0</v>
      </c>
      <c r="D208" s="552">
        <v>0</v>
      </c>
      <c r="E208" s="552">
        <v>0</v>
      </c>
      <c r="F208" s="552">
        <v>0</v>
      </c>
      <c r="G208" s="518" t="s">
        <v>626</v>
      </c>
      <c r="H208" s="518" t="s">
        <v>643</v>
      </c>
      <c r="I208" s="389"/>
      <c r="J208" s="527" t="s">
        <v>565</v>
      </c>
      <c r="K208" s="552">
        <v>0</v>
      </c>
      <c r="L208" s="552">
        <v>0</v>
      </c>
      <c r="M208" s="552">
        <v>0</v>
      </c>
      <c r="N208" s="552">
        <v>0</v>
      </c>
      <c r="O208" s="552">
        <v>0</v>
      </c>
      <c r="P208" s="518" t="s">
        <v>626</v>
      </c>
      <c r="Q208" s="518" t="s">
        <v>643</v>
      </c>
    </row>
    <row r="209" spans="1:17" ht="15" hidden="1" customHeight="1" thickBot="1" x14ac:dyDescent="0.5">
      <c r="A209" s="527"/>
      <c r="B209" s="552">
        <v>0</v>
      </c>
      <c r="C209" s="552">
        <v>0</v>
      </c>
      <c r="D209" s="552">
        <v>0</v>
      </c>
      <c r="E209" s="552">
        <v>0</v>
      </c>
      <c r="F209" s="552">
        <v>0</v>
      </c>
      <c r="G209" s="518" t="e">
        <v>#N/A</v>
      </c>
      <c r="H209" s="518" t="e">
        <v>#N/A</v>
      </c>
      <c r="I209" s="389"/>
      <c r="J209" s="527"/>
      <c r="K209" s="552">
        <v>0</v>
      </c>
      <c r="L209" s="552">
        <v>0</v>
      </c>
      <c r="M209" s="552">
        <v>0</v>
      </c>
      <c r="N209" s="552">
        <v>0</v>
      </c>
      <c r="O209" s="552">
        <v>0</v>
      </c>
      <c r="P209" s="518" t="e">
        <v>#N/A</v>
      </c>
      <c r="Q209" s="518" t="e">
        <v>#N/A</v>
      </c>
    </row>
    <row r="210" spans="1:17" ht="15" hidden="1" customHeight="1" thickBot="1" x14ac:dyDescent="0.5">
      <c r="A210" s="527"/>
      <c r="B210" s="552">
        <v>0</v>
      </c>
      <c r="C210" s="552">
        <v>0</v>
      </c>
      <c r="D210" s="552">
        <v>0</v>
      </c>
      <c r="E210" s="552">
        <v>0</v>
      </c>
      <c r="F210" s="552">
        <v>0</v>
      </c>
      <c r="G210" s="518" t="e">
        <v>#N/A</v>
      </c>
      <c r="H210" s="518" t="e">
        <v>#N/A</v>
      </c>
      <c r="I210" s="389"/>
      <c r="J210" s="527"/>
      <c r="K210" s="552">
        <v>0</v>
      </c>
      <c r="L210" s="552">
        <v>0</v>
      </c>
      <c r="M210" s="552">
        <v>0</v>
      </c>
      <c r="N210" s="552">
        <v>0</v>
      </c>
      <c r="O210" s="552">
        <v>0</v>
      </c>
      <c r="P210" s="518" t="e">
        <v>#N/A</v>
      </c>
      <c r="Q210" s="518" t="e">
        <v>#N/A</v>
      </c>
    </row>
    <row r="211" spans="1:17" ht="15" hidden="1" customHeight="1" thickBot="1" x14ac:dyDescent="0.5">
      <c r="A211" s="527"/>
      <c r="B211" s="552">
        <v>0</v>
      </c>
      <c r="C211" s="552">
        <v>0</v>
      </c>
      <c r="D211" s="552">
        <v>0</v>
      </c>
      <c r="E211" s="552">
        <v>0</v>
      </c>
      <c r="F211" s="552">
        <v>0</v>
      </c>
      <c r="G211" s="518" t="e">
        <v>#N/A</v>
      </c>
      <c r="H211" s="518" t="e">
        <v>#N/A</v>
      </c>
      <c r="I211" s="389"/>
      <c r="J211" s="527"/>
      <c r="K211" s="552">
        <v>0</v>
      </c>
      <c r="L211" s="552">
        <v>0</v>
      </c>
      <c r="M211" s="552">
        <v>0</v>
      </c>
      <c r="N211" s="552">
        <v>0</v>
      </c>
      <c r="O211" s="552">
        <v>0</v>
      </c>
      <c r="P211" s="518" t="e">
        <v>#N/A</v>
      </c>
      <c r="Q211" s="518" t="e">
        <v>#N/A</v>
      </c>
    </row>
    <row r="212" spans="1:17" ht="15" hidden="1" customHeight="1" thickBot="1" x14ac:dyDescent="0.5">
      <c r="A212" s="527"/>
      <c r="B212" s="552">
        <v>0</v>
      </c>
      <c r="C212" s="552">
        <v>0</v>
      </c>
      <c r="D212" s="552">
        <v>0</v>
      </c>
      <c r="E212" s="552">
        <v>0</v>
      </c>
      <c r="F212" s="552">
        <v>0</v>
      </c>
      <c r="G212" s="518" t="e">
        <v>#N/A</v>
      </c>
      <c r="H212" s="518" t="e">
        <v>#N/A</v>
      </c>
      <c r="I212" s="389"/>
      <c r="J212" s="527"/>
      <c r="K212" s="552">
        <v>0</v>
      </c>
      <c r="L212" s="552">
        <v>0</v>
      </c>
      <c r="M212" s="552">
        <v>0</v>
      </c>
      <c r="N212" s="552">
        <v>0</v>
      </c>
      <c r="O212" s="552">
        <v>0</v>
      </c>
      <c r="P212" s="518" t="e">
        <v>#N/A</v>
      </c>
      <c r="Q212" s="518" t="e">
        <v>#N/A</v>
      </c>
    </row>
    <row r="213" spans="1:17" ht="15" hidden="1" customHeight="1" thickBot="1" x14ac:dyDescent="0.5">
      <c r="A213" s="527"/>
      <c r="B213" s="552">
        <v>0</v>
      </c>
      <c r="C213" s="552">
        <v>0</v>
      </c>
      <c r="D213" s="552">
        <v>0</v>
      </c>
      <c r="E213" s="552">
        <v>0</v>
      </c>
      <c r="F213" s="552">
        <v>0</v>
      </c>
      <c r="G213" s="518" t="e">
        <v>#N/A</v>
      </c>
      <c r="H213" s="518" t="e">
        <v>#N/A</v>
      </c>
      <c r="I213" s="389"/>
      <c r="J213" s="527"/>
      <c r="K213" s="552">
        <v>0</v>
      </c>
      <c r="L213" s="552">
        <v>0</v>
      </c>
      <c r="M213" s="552">
        <v>0</v>
      </c>
      <c r="N213" s="552">
        <v>0</v>
      </c>
      <c r="O213" s="552">
        <v>0</v>
      </c>
      <c r="P213" s="518" t="e">
        <v>#N/A</v>
      </c>
      <c r="Q213" s="518" t="e">
        <v>#N/A</v>
      </c>
    </row>
    <row r="214" spans="1:17" ht="15" hidden="1" customHeight="1" thickBot="1" x14ac:dyDescent="0.5">
      <c r="A214" s="527"/>
      <c r="B214" s="552">
        <v>0</v>
      </c>
      <c r="C214" s="552">
        <v>0</v>
      </c>
      <c r="D214" s="552">
        <v>0</v>
      </c>
      <c r="E214" s="552">
        <v>0</v>
      </c>
      <c r="F214" s="552">
        <v>0</v>
      </c>
      <c r="G214" s="518" t="e">
        <v>#N/A</v>
      </c>
      <c r="H214" s="518" t="e">
        <v>#N/A</v>
      </c>
      <c r="I214" s="389"/>
      <c r="J214" s="527"/>
      <c r="K214" s="552">
        <v>0</v>
      </c>
      <c r="L214" s="552">
        <v>0</v>
      </c>
      <c r="M214" s="552">
        <v>0</v>
      </c>
      <c r="N214" s="552">
        <v>0</v>
      </c>
      <c r="O214" s="552">
        <v>0</v>
      </c>
      <c r="P214" s="518" t="e">
        <v>#N/A</v>
      </c>
      <c r="Q214" s="518" t="e">
        <v>#N/A</v>
      </c>
    </row>
    <row r="215" spans="1:17" ht="15" hidden="1" customHeight="1" thickBot="1" x14ac:dyDescent="0.5">
      <c r="A215" s="527"/>
      <c r="B215" s="552">
        <v>0</v>
      </c>
      <c r="C215" s="552">
        <v>0</v>
      </c>
      <c r="D215" s="552">
        <v>0</v>
      </c>
      <c r="E215" s="552">
        <v>0</v>
      </c>
      <c r="F215" s="552">
        <v>0</v>
      </c>
      <c r="G215" s="518" t="e">
        <v>#N/A</v>
      </c>
      <c r="H215" s="518" t="e">
        <v>#N/A</v>
      </c>
      <c r="I215" s="389"/>
      <c r="J215" s="527"/>
      <c r="K215" s="552">
        <v>0</v>
      </c>
      <c r="L215" s="552">
        <v>0</v>
      </c>
      <c r="M215" s="552">
        <v>0</v>
      </c>
      <c r="N215" s="552">
        <v>0</v>
      </c>
      <c r="O215" s="552">
        <v>0</v>
      </c>
      <c r="P215" s="518" t="e">
        <v>#N/A</v>
      </c>
      <c r="Q215" s="518" t="e">
        <v>#N/A</v>
      </c>
    </row>
    <row r="216" spans="1:17" ht="15" hidden="1" customHeight="1" thickBot="1" x14ac:dyDescent="0.5">
      <c r="A216" s="527"/>
      <c r="B216" s="552">
        <v>0</v>
      </c>
      <c r="C216" s="552">
        <v>0</v>
      </c>
      <c r="D216" s="552">
        <v>0</v>
      </c>
      <c r="E216" s="552">
        <v>0</v>
      </c>
      <c r="F216" s="552">
        <v>0</v>
      </c>
      <c r="G216" s="518" t="e">
        <v>#N/A</v>
      </c>
      <c r="H216" s="518" t="e">
        <v>#N/A</v>
      </c>
      <c r="I216" s="389"/>
      <c r="J216" s="527"/>
      <c r="K216" s="552">
        <v>0</v>
      </c>
      <c r="L216" s="552">
        <v>0</v>
      </c>
      <c r="M216" s="552">
        <v>0</v>
      </c>
      <c r="N216" s="552">
        <v>0</v>
      </c>
      <c r="O216" s="552">
        <v>0</v>
      </c>
      <c r="P216" s="518" t="e">
        <v>#N/A</v>
      </c>
      <c r="Q216" s="518" t="e">
        <v>#N/A</v>
      </c>
    </row>
    <row r="217" spans="1:17" ht="15" hidden="1" customHeight="1" thickBot="1" x14ac:dyDescent="0.5">
      <c r="A217" s="527"/>
      <c r="B217" s="552">
        <v>0</v>
      </c>
      <c r="C217" s="552">
        <v>0</v>
      </c>
      <c r="D217" s="552">
        <v>0</v>
      </c>
      <c r="E217" s="552">
        <v>0</v>
      </c>
      <c r="F217" s="552">
        <v>0</v>
      </c>
      <c r="G217" s="518" t="e">
        <v>#N/A</v>
      </c>
      <c r="H217" s="518" t="e">
        <v>#N/A</v>
      </c>
      <c r="I217" s="389"/>
      <c r="J217" s="527"/>
      <c r="K217" s="552">
        <v>0</v>
      </c>
      <c r="L217" s="552">
        <v>0</v>
      </c>
      <c r="M217" s="552">
        <v>0</v>
      </c>
      <c r="N217" s="552">
        <v>0</v>
      </c>
      <c r="O217" s="552">
        <v>0</v>
      </c>
      <c r="P217" s="518" t="e">
        <v>#N/A</v>
      </c>
      <c r="Q217" s="518" t="e">
        <v>#N/A</v>
      </c>
    </row>
    <row r="218" spans="1:17" ht="13.5" thickTop="1" x14ac:dyDescent="0.4">
      <c r="A218" s="554" t="s">
        <v>479</v>
      </c>
      <c r="B218" s="555">
        <v>566010</v>
      </c>
      <c r="C218" s="555">
        <v>0</v>
      </c>
      <c r="D218" s="555">
        <v>0</v>
      </c>
      <c r="E218" s="555">
        <v>0</v>
      </c>
      <c r="F218" s="555">
        <v>566010</v>
      </c>
      <c r="G218" s="519"/>
      <c r="H218" s="519"/>
      <c r="I218" s="389"/>
      <c r="J218" s="554" t="s">
        <v>479</v>
      </c>
      <c r="K218" s="555">
        <v>604891</v>
      </c>
      <c r="L218" s="555">
        <v>0</v>
      </c>
      <c r="M218" s="555">
        <v>0</v>
      </c>
      <c r="N218" s="555">
        <v>0</v>
      </c>
      <c r="O218" s="555">
        <v>604891</v>
      </c>
      <c r="P218" s="519"/>
      <c r="Q218" s="519"/>
    </row>
    <row r="219" spans="1:17" ht="12.75" x14ac:dyDescent="0.35">
      <c r="A219" s="389"/>
      <c r="B219" s="389"/>
      <c r="C219" s="389"/>
      <c r="D219" s="389"/>
      <c r="E219" s="389"/>
      <c r="F219" s="389"/>
      <c r="G219" s="389"/>
      <c r="H219" s="389"/>
      <c r="I219" s="389"/>
      <c r="J219" s="389"/>
      <c r="K219" s="389"/>
      <c r="L219" s="389"/>
      <c r="M219" s="389"/>
      <c r="N219" s="389"/>
      <c r="O219" s="389"/>
      <c r="P219" s="389"/>
      <c r="Q219" s="389"/>
    </row>
    <row r="220" spans="1:17" ht="12.75" x14ac:dyDescent="0.35">
      <c r="A220" s="389"/>
      <c r="B220" s="389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  <c r="Q220" s="389"/>
    </row>
    <row r="221" spans="1:17" ht="14.65" customHeight="1" x14ac:dyDescent="0.45">
      <c r="A221" s="754" t="s">
        <v>493</v>
      </c>
      <c r="B221" s="754"/>
      <c r="C221" s="754"/>
      <c r="D221" s="754"/>
      <c r="E221" s="754"/>
      <c r="F221" s="754"/>
      <c r="G221" s="754"/>
      <c r="H221" s="754"/>
      <c r="I221" s="389"/>
      <c r="J221" s="754" t="s">
        <v>493</v>
      </c>
      <c r="K221" s="754"/>
      <c r="L221" s="754"/>
      <c r="M221" s="754"/>
      <c r="N221" s="754"/>
      <c r="O221" s="754"/>
      <c r="P221" s="754"/>
      <c r="Q221" s="754"/>
    </row>
    <row r="222" spans="1:17" ht="14.65" thickBot="1" x14ac:dyDescent="0.5">
      <c r="A222" s="512" t="s">
        <v>474</v>
      </c>
      <c r="B222" s="513" t="s">
        <v>475</v>
      </c>
      <c r="C222" s="513" t="s">
        <v>476</v>
      </c>
      <c r="D222" s="513" t="s">
        <v>477</v>
      </c>
      <c r="E222" s="513" t="s">
        <v>478</v>
      </c>
      <c r="F222" s="513" t="s">
        <v>479</v>
      </c>
      <c r="G222" s="513" t="s">
        <v>480</v>
      </c>
      <c r="H222" s="513" t="s">
        <v>481</v>
      </c>
      <c r="I222" s="389"/>
      <c r="J222" s="512" t="s">
        <v>474</v>
      </c>
      <c r="K222" s="513" t="s">
        <v>475</v>
      </c>
      <c r="L222" s="513" t="s">
        <v>476</v>
      </c>
      <c r="M222" s="513" t="s">
        <v>477</v>
      </c>
      <c r="N222" s="513" t="s">
        <v>478</v>
      </c>
      <c r="O222" s="513" t="s">
        <v>479</v>
      </c>
      <c r="P222" s="513" t="s">
        <v>480</v>
      </c>
      <c r="Q222" s="513" t="s">
        <v>481</v>
      </c>
    </row>
    <row r="223" spans="1:17" ht="14.65" thickTop="1" x14ac:dyDescent="0.45">
      <c r="A223" s="527" t="s">
        <v>549</v>
      </c>
      <c r="B223" s="552">
        <v>0</v>
      </c>
      <c r="C223" s="552">
        <v>0</v>
      </c>
      <c r="D223" s="552">
        <v>0</v>
      </c>
      <c r="E223" s="552">
        <v>0</v>
      </c>
      <c r="F223" s="552">
        <v>0</v>
      </c>
      <c r="G223" s="518" t="s">
        <v>626</v>
      </c>
      <c r="H223" s="518" t="s">
        <v>627</v>
      </c>
      <c r="I223" s="389"/>
      <c r="J223" s="527" t="s">
        <v>549</v>
      </c>
      <c r="K223" s="552">
        <v>0</v>
      </c>
      <c r="L223" s="552">
        <v>0</v>
      </c>
      <c r="M223" s="552">
        <v>0</v>
      </c>
      <c r="N223" s="552">
        <v>0</v>
      </c>
      <c r="O223" s="552">
        <v>0</v>
      </c>
      <c r="P223" s="518" t="s">
        <v>626</v>
      </c>
      <c r="Q223" s="518" t="s">
        <v>627</v>
      </c>
    </row>
    <row r="224" spans="1:17" ht="14.25" x14ac:dyDescent="0.45">
      <c r="A224" s="527" t="s">
        <v>550</v>
      </c>
      <c r="B224" s="552">
        <v>0</v>
      </c>
      <c r="C224" s="552">
        <v>0</v>
      </c>
      <c r="D224" s="552">
        <v>0</v>
      </c>
      <c r="E224" s="552">
        <v>0</v>
      </c>
      <c r="F224" s="552">
        <v>0</v>
      </c>
      <c r="G224" s="518" t="s">
        <v>626</v>
      </c>
      <c r="H224" s="518" t="s">
        <v>628</v>
      </c>
      <c r="I224" s="389"/>
      <c r="J224" s="527" t="s">
        <v>550</v>
      </c>
      <c r="K224" s="552">
        <v>0</v>
      </c>
      <c r="L224" s="552">
        <v>0</v>
      </c>
      <c r="M224" s="552">
        <v>0</v>
      </c>
      <c r="N224" s="552">
        <v>0</v>
      </c>
      <c r="O224" s="552">
        <v>0</v>
      </c>
      <c r="P224" s="518" t="s">
        <v>626</v>
      </c>
      <c r="Q224" s="518" t="s">
        <v>628</v>
      </c>
    </row>
    <row r="225" spans="1:17" ht="14.25" x14ac:dyDescent="0.45">
      <c r="A225" s="527" t="s">
        <v>551</v>
      </c>
      <c r="B225" s="552">
        <v>390</v>
      </c>
      <c r="C225" s="552">
        <v>0</v>
      </c>
      <c r="D225" s="552">
        <v>0</v>
      </c>
      <c r="E225" s="552">
        <v>0</v>
      </c>
      <c r="F225" s="552">
        <v>390</v>
      </c>
      <c r="G225" s="518" t="s">
        <v>626</v>
      </c>
      <c r="H225" s="518" t="s">
        <v>629</v>
      </c>
      <c r="I225" s="389"/>
      <c r="J225" s="527" t="s">
        <v>551</v>
      </c>
      <c r="K225" s="552">
        <v>390</v>
      </c>
      <c r="L225" s="552">
        <v>0</v>
      </c>
      <c r="M225" s="552">
        <v>0</v>
      </c>
      <c r="N225" s="552">
        <v>0</v>
      </c>
      <c r="O225" s="552">
        <v>390</v>
      </c>
      <c r="P225" s="518" t="s">
        <v>626</v>
      </c>
      <c r="Q225" s="518" t="s">
        <v>629</v>
      </c>
    </row>
    <row r="226" spans="1:17" ht="14.25" x14ac:dyDescent="0.45">
      <c r="A226" s="527" t="s">
        <v>552</v>
      </c>
      <c r="B226" s="552">
        <v>2416</v>
      </c>
      <c r="C226" s="552">
        <v>0</v>
      </c>
      <c r="D226" s="552">
        <v>0</v>
      </c>
      <c r="E226" s="552">
        <v>0</v>
      </c>
      <c r="F226" s="552">
        <v>2416</v>
      </c>
      <c r="G226" s="518" t="s">
        <v>626</v>
      </c>
      <c r="H226" s="518" t="s">
        <v>630</v>
      </c>
      <c r="I226" s="389"/>
      <c r="J226" s="527" t="s">
        <v>552</v>
      </c>
      <c r="K226" s="552">
        <v>2416</v>
      </c>
      <c r="L226" s="552">
        <v>0</v>
      </c>
      <c r="M226" s="552">
        <v>0</v>
      </c>
      <c r="N226" s="552">
        <v>0</v>
      </c>
      <c r="O226" s="552">
        <v>2416</v>
      </c>
      <c r="P226" s="518" t="s">
        <v>626</v>
      </c>
      <c r="Q226" s="518" t="s">
        <v>630</v>
      </c>
    </row>
    <row r="227" spans="1:17" ht="14.25" x14ac:dyDescent="0.45">
      <c r="A227" s="527" t="s">
        <v>553</v>
      </c>
      <c r="B227" s="552">
        <v>0</v>
      </c>
      <c r="C227" s="552">
        <v>0</v>
      </c>
      <c r="D227" s="552">
        <v>0</v>
      </c>
      <c r="E227" s="552">
        <v>0</v>
      </c>
      <c r="F227" s="552">
        <v>0</v>
      </c>
      <c r="G227" s="518" t="s">
        <v>626</v>
      </c>
      <c r="H227" s="518" t="s">
        <v>631</v>
      </c>
      <c r="I227" s="389"/>
      <c r="J227" s="527" t="s">
        <v>553</v>
      </c>
      <c r="K227" s="552">
        <v>0</v>
      </c>
      <c r="L227" s="552">
        <v>0</v>
      </c>
      <c r="M227" s="552">
        <v>0</v>
      </c>
      <c r="N227" s="552">
        <v>0</v>
      </c>
      <c r="O227" s="552">
        <v>0</v>
      </c>
      <c r="P227" s="518" t="s">
        <v>626</v>
      </c>
      <c r="Q227" s="518" t="s">
        <v>631</v>
      </c>
    </row>
    <row r="228" spans="1:17" ht="14.25" x14ac:dyDescent="0.45">
      <c r="A228" s="527" t="s">
        <v>554</v>
      </c>
      <c r="B228" s="552">
        <v>0</v>
      </c>
      <c r="C228" s="552">
        <v>0</v>
      </c>
      <c r="D228" s="552">
        <v>0</v>
      </c>
      <c r="E228" s="552">
        <v>0</v>
      </c>
      <c r="F228" s="552">
        <v>0</v>
      </c>
      <c r="G228" s="518" t="s">
        <v>626</v>
      </c>
      <c r="H228" s="518" t="s">
        <v>632</v>
      </c>
      <c r="I228" s="389"/>
      <c r="J228" s="527" t="s">
        <v>554</v>
      </c>
      <c r="K228" s="552">
        <v>0</v>
      </c>
      <c r="L228" s="552">
        <v>0</v>
      </c>
      <c r="M228" s="552">
        <v>0</v>
      </c>
      <c r="N228" s="552">
        <v>0</v>
      </c>
      <c r="O228" s="552">
        <v>0</v>
      </c>
      <c r="P228" s="518" t="s">
        <v>626</v>
      </c>
      <c r="Q228" s="518" t="s">
        <v>632</v>
      </c>
    </row>
    <row r="229" spans="1:17" ht="14.25" x14ac:dyDescent="0.45">
      <c r="A229" s="527" t="s">
        <v>555</v>
      </c>
      <c r="B229" s="552">
        <v>0</v>
      </c>
      <c r="C229" s="552">
        <v>0</v>
      </c>
      <c r="D229" s="552">
        <v>0</v>
      </c>
      <c r="E229" s="552">
        <v>0</v>
      </c>
      <c r="F229" s="552">
        <v>0</v>
      </c>
      <c r="G229" s="518" t="s">
        <v>626</v>
      </c>
      <c r="H229" s="518" t="s">
        <v>633</v>
      </c>
      <c r="I229" s="389"/>
      <c r="J229" s="527" t="s">
        <v>555</v>
      </c>
      <c r="K229" s="552">
        <v>0</v>
      </c>
      <c r="L229" s="552">
        <v>0</v>
      </c>
      <c r="M229" s="552">
        <v>0</v>
      </c>
      <c r="N229" s="552">
        <v>0</v>
      </c>
      <c r="O229" s="552">
        <v>0</v>
      </c>
      <c r="P229" s="518" t="s">
        <v>626</v>
      </c>
      <c r="Q229" s="518" t="s">
        <v>633</v>
      </c>
    </row>
    <row r="230" spans="1:17" ht="14.25" x14ac:dyDescent="0.45">
      <c r="A230" s="527" t="s">
        <v>556</v>
      </c>
      <c r="B230" s="552">
        <v>0</v>
      </c>
      <c r="C230" s="552">
        <v>0</v>
      </c>
      <c r="D230" s="552">
        <v>0</v>
      </c>
      <c r="E230" s="552">
        <v>0</v>
      </c>
      <c r="F230" s="552">
        <v>0</v>
      </c>
      <c r="G230" s="518" t="s">
        <v>626</v>
      </c>
      <c r="H230" s="518" t="s">
        <v>634</v>
      </c>
      <c r="I230" s="389"/>
      <c r="J230" s="527" t="s">
        <v>556</v>
      </c>
      <c r="K230" s="552">
        <v>0</v>
      </c>
      <c r="L230" s="552">
        <v>0</v>
      </c>
      <c r="M230" s="552">
        <v>0</v>
      </c>
      <c r="N230" s="552">
        <v>0</v>
      </c>
      <c r="O230" s="552">
        <v>0</v>
      </c>
      <c r="P230" s="518" t="s">
        <v>626</v>
      </c>
      <c r="Q230" s="518" t="s">
        <v>634</v>
      </c>
    </row>
    <row r="231" spans="1:17" ht="14.25" x14ac:dyDescent="0.45">
      <c r="A231" s="527" t="s">
        <v>557</v>
      </c>
      <c r="B231" s="552">
        <v>5840</v>
      </c>
      <c r="C231" s="552">
        <v>0</v>
      </c>
      <c r="D231" s="552">
        <v>0</v>
      </c>
      <c r="E231" s="552">
        <v>0</v>
      </c>
      <c r="F231" s="552">
        <v>5840</v>
      </c>
      <c r="G231" s="518" t="s">
        <v>626</v>
      </c>
      <c r="H231" s="518" t="s">
        <v>635</v>
      </c>
      <c r="I231" s="389"/>
      <c r="J231" s="527" t="s">
        <v>557</v>
      </c>
      <c r="K231" s="552">
        <v>5840</v>
      </c>
      <c r="L231" s="552">
        <v>0</v>
      </c>
      <c r="M231" s="552">
        <v>0</v>
      </c>
      <c r="N231" s="552">
        <v>0</v>
      </c>
      <c r="O231" s="552">
        <v>5840</v>
      </c>
      <c r="P231" s="518" t="s">
        <v>626</v>
      </c>
      <c r="Q231" s="518" t="s">
        <v>635</v>
      </c>
    </row>
    <row r="232" spans="1:17" ht="14.25" x14ac:dyDescent="0.45">
      <c r="A232" s="527" t="s">
        <v>558</v>
      </c>
      <c r="B232" s="552">
        <v>0</v>
      </c>
      <c r="C232" s="552">
        <v>0</v>
      </c>
      <c r="D232" s="552">
        <v>0</v>
      </c>
      <c r="E232" s="552">
        <v>0</v>
      </c>
      <c r="F232" s="552">
        <v>0</v>
      </c>
      <c r="G232" s="518" t="s">
        <v>626</v>
      </c>
      <c r="H232" s="518" t="s">
        <v>636</v>
      </c>
      <c r="I232" s="389"/>
      <c r="J232" s="527" t="s">
        <v>558</v>
      </c>
      <c r="K232" s="552">
        <v>0</v>
      </c>
      <c r="L232" s="552">
        <v>0</v>
      </c>
      <c r="M232" s="552">
        <v>0</v>
      </c>
      <c r="N232" s="552">
        <v>0</v>
      </c>
      <c r="O232" s="552">
        <v>0</v>
      </c>
      <c r="P232" s="518" t="s">
        <v>626</v>
      </c>
      <c r="Q232" s="518" t="s">
        <v>636</v>
      </c>
    </row>
    <row r="233" spans="1:17" ht="14.25" x14ac:dyDescent="0.45">
      <c r="A233" s="527" t="s">
        <v>559</v>
      </c>
      <c r="B233" s="552">
        <v>0</v>
      </c>
      <c r="C233" s="552">
        <v>0</v>
      </c>
      <c r="D233" s="552">
        <v>0</v>
      </c>
      <c r="E233" s="552">
        <v>0</v>
      </c>
      <c r="F233" s="552">
        <v>0</v>
      </c>
      <c r="G233" s="518" t="s">
        <v>626</v>
      </c>
      <c r="H233" s="518" t="s">
        <v>637</v>
      </c>
      <c r="I233" s="389"/>
      <c r="J233" s="527" t="s">
        <v>559</v>
      </c>
      <c r="K233" s="552">
        <v>0</v>
      </c>
      <c r="L233" s="552">
        <v>0</v>
      </c>
      <c r="M233" s="552">
        <v>0</v>
      </c>
      <c r="N233" s="552">
        <v>0</v>
      </c>
      <c r="O233" s="552">
        <v>0</v>
      </c>
      <c r="P233" s="518" t="s">
        <v>626</v>
      </c>
      <c r="Q233" s="518" t="s">
        <v>637</v>
      </c>
    </row>
    <row r="234" spans="1:17" ht="14.25" x14ac:dyDescent="0.45">
      <c r="A234" s="527" t="s">
        <v>560</v>
      </c>
      <c r="B234" s="552">
        <v>0</v>
      </c>
      <c r="C234" s="552">
        <v>0</v>
      </c>
      <c r="D234" s="552">
        <v>0</v>
      </c>
      <c r="E234" s="552">
        <v>0</v>
      </c>
      <c r="F234" s="552">
        <v>0</v>
      </c>
      <c r="G234" s="518" t="s">
        <v>626</v>
      </c>
      <c r="H234" s="518" t="s">
        <v>638</v>
      </c>
      <c r="I234" s="389"/>
      <c r="J234" s="527" t="s">
        <v>560</v>
      </c>
      <c r="K234" s="552">
        <v>0</v>
      </c>
      <c r="L234" s="552">
        <v>0</v>
      </c>
      <c r="M234" s="552">
        <v>0</v>
      </c>
      <c r="N234" s="552">
        <v>0</v>
      </c>
      <c r="O234" s="552">
        <v>0</v>
      </c>
      <c r="P234" s="518" t="s">
        <v>626</v>
      </c>
      <c r="Q234" s="518" t="s">
        <v>638</v>
      </c>
    </row>
    <row r="235" spans="1:17" ht="14.25" x14ac:dyDescent="0.45">
      <c r="A235" s="527" t="s">
        <v>561</v>
      </c>
      <c r="B235" s="552">
        <v>2026</v>
      </c>
      <c r="C235" s="552">
        <v>0</v>
      </c>
      <c r="D235" s="552">
        <v>0</v>
      </c>
      <c r="E235" s="552">
        <v>0</v>
      </c>
      <c r="F235" s="552">
        <v>2026</v>
      </c>
      <c r="G235" s="518" t="s">
        <v>626</v>
      </c>
      <c r="H235" s="518" t="s">
        <v>639</v>
      </c>
      <c r="I235" s="389"/>
      <c r="J235" s="527" t="s">
        <v>561</v>
      </c>
      <c r="K235" s="552">
        <v>2026</v>
      </c>
      <c r="L235" s="552">
        <v>0</v>
      </c>
      <c r="M235" s="552">
        <v>0</v>
      </c>
      <c r="N235" s="552">
        <v>0</v>
      </c>
      <c r="O235" s="552">
        <v>2026</v>
      </c>
      <c r="P235" s="518" t="s">
        <v>626</v>
      </c>
      <c r="Q235" s="518" t="s">
        <v>639</v>
      </c>
    </row>
    <row r="236" spans="1:17" ht="14.25" x14ac:dyDescent="0.45">
      <c r="A236" s="527" t="s">
        <v>562</v>
      </c>
      <c r="B236" s="552">
        <v>0</v>
      </c>
      <c r="C236" s="552">
        <v>0</v>
      </c>
      <c r="D236" s="552">
        <v>0</v>
      </c>
      <c r="E236" s="552">
        <v>0</v>
      </c>
      <c r="F236" s="552">
        <v>0</v>
      </c>
      <c r="G236" s="518" t="s">
        <v>626</v>
      </c>
      <c r="H236" s="518" t="s">
        <v>640</v>
      </c>
      <c r="I236" s="389"/>
      <c r="J236" s="527" t="s">
        <v>562</v>
      </c>
      <c r="K236" s="552">
        <v>0</v>
      </c>
      <c r="L236" s="552">
        <v>0</v>
      </c>
      <c r="M236" s="552">
        <v>0</v>
      </c>
      <c r="N236" s="552">
        <v>0</v>
      </c>
      <c r="O236" s="552">
        <v>0</v>
      </c>
      <c r="P236" s="518" t="s">
        <v>626</v>
      </c>
      <c r="Q236" s="518" t="s">
        <v>640</v>
      </c>
    </row>
    <row r="237" spans="1:17" ht="14.25" x14ac:dyDescent="0.45">
      <c r="A237" s="527" t="s">
        <v>563</v>
      </c>
      <c r="B237" s="552">
        <v>0</v>
      </c>
      <c r="C237" s="552">
        <v>0</v>
      </c>
      <c r="D237" s="552">
        <v>0</v>
      </c>
      <c r="E237" s="552">
        <v>0</v>
      </c>
      <c r="F237" s="552">
        <v>0</v>
      </c>
      <c r="G237" s="518" t="s">
        <v>626</v>
      </c>
      <c r="H237" s="518" t="s">
        <v>641</v>
      </c>
      <c r="I237" s="389"/>
      <c r="J237" s="527" t="s">
        <v>563</v>
      </c>
      <c r="K237" s="552">
        <v>0</v>
      </c>
      <c r="L237" s="552">
        <v>0</v>
      </c>
      <c r="M237" s="552">
        <v>0</v>
      </c>
      <c r="N237" s="552">
        <v>0</v>
      </c>
      <c r="O237" s="552">
        <v>0</v>
      </c>
      <c r="P237" s="518" t="s">
        <v>626</v>
      </c>
      <c r="Q237" s="518" t="s">
        <v>641</v>
      </c>
    </row>
    <row r="238" spans="1:17" ht="14.25" x14ac:dyDescent="0.45">
      <c r="A238" s="527" t="s">
        <v>564</v>
      </c>
      <c r="B238" s="552">
        <v>0</v>
      </c>
      <c r="C238" s="552">
        <v>0</v>
      </c>
      <c r="D238" s="552">
        <v>0</v>
      </c>
      <c r="E238" s="552">
        <v>0</v>
      </c>
      <c r="F238" s="552">
        <v>0</v>
      </c>
      <c r="G238" s="518" t="s">
        <v>626</v>
      </c>
      <c r="H238" s="518" t="s">
        <v>642</v>
      </c>
      <c r="I238" s="389"/>
      <c r="J238" s="527" t="s">
        <v>564</v>
      </c>
      <c r="K238" s="552">
        <v>0</v>
      </c>
      <c r="L238" s="552">
        <v>0</v>
      </c>
      <c r="M238" s="552">
        <v>0</v>
      </c>
      <c r="N238" s="552">
        <v>0</v>
      </c>
      <c r="O238" s="552">
        <v>0</v>
      </c>
      <c r="P238" s="518" t="s">
        <v>626</v>
      </c>
      <c r="Q238" s="518" t="s">
        <v>642</v>
      </c>
    </row>
    <row r="239" spans="1:17" ht="14.65" thickBot="1" x14ac:dyDescent="0.5">
      <c r="A239" s="527" t="s">
        <v>565</v>
      </c>
      <c r="B239" s="552">
        <v>0</v>
      </c>
      <c r="C239" s="552">
        <v>0</v>
      </c>
      <c r="D239" s="552">
        <v>0</v>
      </c>
      <c r="E239" s="552">
        <v>0</v>
      </c>
      <c r="F239" s="552">
        <v>0</v>
      </c>
      <c r="G239" s="518" t="s">
        <v>626</v>
      </c>
      <c r="H239" s="518" t="s">
        <v>643</v>
      </c>
      <c r="I239" s="389"/>
      <c r="J239" s="527" t="s">
        <v>565</v>
      </c>
      <c r="K239" s="552">
        <v>0</v>
      </c>
      <c r="L239" s="552">
        <v>0</v>
      </c>
      <c r="M239" s="552">
        <v>0</v>
      </c>
      <c r="N239" s="552">
        <v>0</v>
      </c>
      <c r="O239" s="552">
        <v>0</v>
      </c>
      <c r="P239" s="518" t="s">
        <v>626</v>
      </c>
      <c r="Q239" s="518" t="s">
        <v>643</v>
      </c>
    </row>
    <row r="240" spans="1:17" ht="15" hidden="1" customHeight="1" thickBot="1" x14ac:dyDescent="0.5">
      <c r="A240" s="527"/>
      <c r="B240" s="552">
        <v>0</v>
      </c>
      <c r="C240" s="552">
        <v>0</v>
      </c>
      <c r="D240" s="552">
        <v>0</v>
      </c>
      <c r="E240" s="552">
        <v>0</v>
      </c>
      <c r="F240" s="552">
        <v>0</v>
      </c>
      <c r="G240" s="518" t="e">
        <v>#N/A</v>
      </c>
      <c r="H240" s="518" t="e">
        <v>#N/A</v>
      </c>
      <c r="I240" s="389"/>
      <c r="J240" s="527"/>
      <c r="K240" s="552">
        <v>0</v>
      </c>
      <c r="L240" s="552">
        <v>0</v>
      </c>
      <c r="M240" s="552">
        <v>0</v>
      </c>
      <c r="N240" s="552">
        <v>0</v>
      </c>
      <c r="O240" s="552">
        <v>0</v>
      </c>
      <c r="P240" s="518" t="e">
        <v>#N/A</v>
      </c>
      <c r="Q240" s="518" t="e">
        <v>#N/A</v>
      </c>
    </row>
    <row r="241" spans="1:17" ht="15" hidden="1" customHeight="1" thickBot="1" x14ac:dyDescent="0.5">
      <c r="A241" s="527"/>
      <c r="B241" s="552">
        <v>0</v>
      </c>
      <c r="C241" s="552">
        <v>0</v>
      </c>
      <c r="D241" s="552">
        <v>0</v>
      </c>
      <c r="E241" s="552">
        <v>0</v>
      </c>
      <c r="F241" s="552">
        <v>0</v>
      </c>
      <c r="G241" s="518" t="e">
        <v>#N/A</v>
      </c>
      <c r="H241" s="518" t="e">
        <v>#N/A</v>
      </c>
      <c r="I241" s="389"/>
      <c r="J241" s="527"/>
      <c r="K241" s="552">
        <v>0</v>
      </c>
      <c r="L241" s="552">
        <v>0</v>
      </c>
      <c r="M241" s="552">
        <v>0</v>
      </c>
      <c r="N241" s="552">
        <v>0</v>
      </c>
      <c r="O241" s="552">
        <v>0</v>
      </c>
      <c r="P241" s="518" t="e">
        <v>#N/A</v>
      </c>
      <c r="Q241" s="518" t="e">
        <v>#N/A</v>
      </c>
    </row>
    <row r="242" spans="1:17" ht="15" hidden="1" customHeight="1" thickBot="1" x14ac:dyDescent="0.5">
      <c r="A242" s="527"/>
      <c r="B242" s="552">
        <v>0</v>
      </c>
      <c r="C242" s="552">
        <v>0</v>
      </c>
      <c r="D242" s="552">
        <v>0</v>
      </c>
      <c r="E242" s="552">
        <v>0</v>
      </c>
      <c r="F242" s="552">
        <v>0</v>
      </c>
      <c r="G242" s="518" t="e">
        <v>#N/A</v>
      </c>
      <c r="H242" s="518" t="e">
        <v>#N/A</v>
      </c>
      <c r="I242" s="389"/>
      <c r="J242" s="527"/>
      <c r="K242" s="552">
        <v>0</v>
      </c>
      <c r="L242" s="552">
        <v>0</v>
      </c>
      <c r="M242" s="552">
        <v>0</v>
      </c>
      <c r="N242" s="552">
        <v>0</v>
      </c>
      <c r="O242" s="552">
        <v>0</v>
      </c>
      <c r="P242" s="518" t="e">
        <v>#N/A</v>
      </c>
      <c r="Q242" s="518" t="e">
        <v>#N/A</v>
      </c>
    </row>
    <row r="243" spans="1:17" ht="15" hidden="1" customHeight="1" thickBot="1" x14ac:dyDescent="0.5">
      <c r="A243" s="527"/>
      <c r="B243" s="552">
        <v>0</v>
      </c>
      <c r="C243" s="552">
        <v>0</v>
      </c>
      <c r="D243" s="552">
        <v>0</v>
      </c>
      <c r="E243" s="552">
        <v>0</v>
      </c>
      <c r="F243" s="552">
        <v>0</v>
      </c>
      <c r="G243" s="518" t="e">
        <v>#N/A</v>
      </c>
      <c r="H243" s="518" t="e">
        <v>#N/A</v>
      </c>
      <c r="I243" s="389"/>
      <c r="J243" s="527"/>
      <c r="K243" s="552">
        <v>0</v>
      </c>
      <c r="L243" s="552">
        <v>0</v>
      </c>
      <c r="M243" s="552">
        <v>0</v>
      </c>
      <c r="N243" s="552">
        <v>0</v>
      </c>
      <c r="O243" s="552">
        <v>0</v>
      </c>
      <c r="P243" s="518" t="e">
        <v>#N/A</v>
      </c>
      <c r="Q243" s="518" t="e">
        <v>#N/A</v>
      </c>
    </row>
    <row r="244" spans="1:17" ht="15" hidden="1" customHeight="1" thickBot="1" x14ac:dyDescent="0.5">
      <c r="A244" s="527"/>
      <c r="B244" s="552">
        <v>0</v>
      </c>
      <c r="C244" s="552">
        <v>0</v>
      </c>
      <c r="D244" s="552">
        <v>0</v>
      </c>
      <c r="E244" s="552">
        <v>0</v>
      </c>
      <c r="F244" s="552">
        <v>0</v>
      </c>
      <c r="G244" s="518" t="e">
        <v>#N/A</v>
      </c>
      <c r="H244" s="518" t="e">
        <v>#N/A</v>
      </c>
      <c r="I244" s="389"/>
      <c r="J244" s="527"/>
      <c r="K244" s="552">
        <v>0</v>
      </c>
      <c r="L244" s="552">
        <v>0</v>
      </c>
      <c r="M244" s="552">
        <v>0</v>
      </c>
      <c r="N244" s="552">
        <v>0</v>
      </c>
      <c r="O244" s="552">
        <v>0</v>
      </c>
      <c r="P244" s="518" t="e">
        <v>#N/A</v>
      </c>
      <c r="Q244" s="518" t="e">
        <v>#N/A</v>
      </c>
    </row>
    <row r="245" spans="1:17" ht="15" hidden="1" customHeight="1" thickBot="1" x14ac:dyDescent="0.5">
      <c r="A245" s="527"/>
      <c r="B245" s="552">
        <v>0</v>
      </c>
      <c r="C245" s="552">
        <v>0</v>
      </c>
      <c r="D245" s="552">
        <v>0</v>
      </c>
      <c r="E245" s="552">
        <v>0</v>
      </c>
      <c r="F245" s="552">
        <v>0</v>
      </c>
      <c r="G245" s="518" t="e">
        <v>#N/A</v>
      </c>
      <c r="H245" s="518" t="e">
        <v>#N/A</v>
      </c>
      <c r="I245" s="389"/>
      <c r="J245" s="527"/>
      <c r="K245" s="552">
        <v>0</v>
      </c>
      <c r="L245" s="552">
        <v>0</v>
      </c>
      <c r="M245" s="552">
        <v>0</v>
      </c>
      <c r="N245" s="552">
        <v>0</v>
      </c>
      <c r="O245" s="552">
        <v>0</v>
      </c>
      <c r="P245" s="518" t="e">
        <v>#N/A</v>
      </c>
      <c r="Q245" s="518" t="e">
        <v>#N/A</v>
      </c>
    </row>
    <row r="246" spans="1:17" ht="15" hidden="1" customHeight="1" thickBot="1" x14ac:dyDescent="0.5">
      <c r="A246" s="527"/>
      <c r="B246" s="552">
        <v>0</v>
      </c>
      <c r="C246" s="552">
        <v>0</v>
      </c>
      <c r="D246" s="552">
        <v>0</v>
      </c>
      <c r="E246" s="552">
        <v>0</v>
      </c>
      <c r="F246" s="552">
        <v>0</v>
      </c>
      <c r="G246" s="518" t="e">
        <v>#N/A</v>
      </c>
      <c r="H246" s="518" t="e">
        <v>#N/A</v>
      </c>
      <c r="I246" s="389"/>
      <c r="J246" s="527"/>
      <c r="K246" s="552">
        <v>0</v>
      </c>
      <c r="L246" s="552">
        <v>0</v>
      </c>
      <c r="M246" s="552">
        <v>0</v>
      </c>
      <c r="N246" s="552">
        <v>0</v>
      </c>
      <c r="O246" s="552">
        <v>0</v>
      </c>
      <c r="P246" s="518" t="e">
        <v>#N/A</v>
      </c>
      <c r="Q246" s="518" t="e">
        <v>#N/A</v>
      </c>
    </row>
    <row r="247" spans="1:17" ht="15" hidden="1" customHeight="1" thickBot="1" x14ac:dyDescent="0.5">
      <c r="A247" s="527"/>
      <c r="B247" s="552">
        <v>0</v>
      </c>
      <c r="C247" s="552">
        <v>0</v>
      </c>
      <c r="D247" s="552">
        <v>0</v>
      </c>
      <c r="E247" s="552">
        <v>0</v>
      </c>
      <c r="F247" s="552">
        <v>0</v>
      </c>
      <c r="G247" s="518" t="e">
        <v>#N/A</v>
      </c>
      <c r="H247" s="518" t="e">
        <v>#N/A</v>
      </c>
      <c r="I247" s="389"/>
      <c r="J247" s="527"/>
      <c r="K247" s="552">
        <v>0</v>
      </c>
      <c r="L247" s="552">
        <v>0</v>
      </c>
      <c r="M247" s="552">
        <v>0</v>
      </c>
      <c r="N247" s="552">
        <v>0</v>
      </c>
      <c r="O247" s="552">
        <v>0</v>
      </c>
      <c r="P247" s="518" t="e">
        <v>#N/A</v>
      </c>
      <c r="Q247" s="518" t="e">
        <v>#N/A</v>
      </c>
    </row>
    <row r="248" spans="1:17" ht="15" hidden="1" customHeight="1" thickBot="1" x14ac:dyDescent="0.5">
      <c r="A248" s="527"/>
      <c r="B248" s="552">
        <v>0</v>
      </c>
      <c r="C248" s="552">
        <v>0</v>
      </c>
      <c r="D248" s="552">
        <v>0</v>
      </c>
      <c r="E248" s="552">
        <v>0</v>
      </c>
      <c r="F248" s="552">
        <v>0</v>
      </c>
      <c r="G248" s="518" t="e">
        <v>#N/A</v>
      </c>
      <c r="H248" s="518" t="e">
        <v>#N/A</v>
      </c>
      <c r="I248" s="389"/>
      <c r="J248" s="527"/>
      <c r="K248" s="552">
        <v>0</v>
      </c>
      <c r="L248" s="552">
        <v>0</v>
      </c>
      <c r="M248" s="552">
        <v>0</v>
      </c>
      <c r="N248" s="552">
        <v>0</v>
      </c>
      <c r="O248" s="552">
        <v>0</v>
      </c>
      <c r="P248" s="518" t="e">
        <v>#N/A</v>
      </c>
      <c r="Q248" s="518" t="e">
        <v>#N/A</v>
      </c>
    </row>
    <row r="249" spans="1:17" ht="13.5" thickTop="1" x14ac:dyDescent="0.4">
      <c r="A249" s="554" t="s">
        <v>479</v>
      </c>
      <c r="B249" s="555">
        <v>10672</v>
      </c>
      <c r="C249" s="555">
        <v>0</v>
      </c>
      <c r="D249" s="555">
        <v>0</v>
      </c>
      <c r="E249" s="555">
        <v>0</v>
      </c>
      <c r="F249" s="555">
        <v>10672</v>
      </c>
      <c r="G249" s="519"/>
      <c r="H249" s="519"/>
      <c r="I249" s="389"/>
      <c r="J249" s="554" t="s">
        <v>479</v>
      </c>
      <c r="K249" s="555">
        <v>10672</v>
      </c>
      <c r="L249" s="555">
        <v>0</v>
      </c>
      <c r="M249" s="555">
        <v>0</v>
      </c>
      <c r="N249" s="555">
        <v>0</v>
      </c>
      <c r="O249" s="555">
        <v>10672</v>
      </c>
      <c r="P249" s="519"/>
      <c r="Q249" s="519"/>
    </row>
    <row r="250" spans="1:17" ht="13.15" x14ac:dyDescent="0.4">
      <c r="A250" s="556"/>
      <c r="B250" s="557"/>
      <c r="C250" s="557"/>
      <c r="D250" s="557"/>
      <c r="E250" s="557"/>
      <c r="F250" s="557"/>
      <c r="G250" s="389"/>
      <c r="H250" s="389"/>
      <c r="I250" s="389"/>
      <c r="J250" s="556"/>
      <c r="K250" s="557"/>
      <c r="L250" s="557"/>
      <c r="M250" s="557"/>
      <c r="N250" s="557"/>
      <c r="O250" s="557"/>
      <c r="P250" s="389"/>
      <c r="Q250" s="389"/>
    </row>
    <row r="251" spans="1:17" ht="13.15" x14ac:dyDescent="0.4">
      <c r="A251" s="556"/>
      <c r="B251" s="557"/>
      <c r="C251" s="557"/>
      <c r="D251" s="557"/>
      <c r="E251" s="557"/>
      <c r="F251" s="557"/>
      <c r="G251" s="389"/>
      <c r="H251" s="389"/>
      <c r="I251" s="389"/>
      <c r="J251" s="556"/>
      <c r="K251" s="557"/>
      <c r="L251" s="557"/>
      <c r="M251" s="557"/>
      <c r="N251" s="557"/>
      <c r="O251" s="557"/>
      <c r="P251" s="389"/>
      <c r="Q251" s="389"/>
    </row>
    <row r="252" spans="1:17" ht="14.65" customHeight="1" x14ac:dyDescent="0.45">
      <c r="A252" s="754" t="s">
        <v>494</v>
      </c>
      <c r="B252" s="754"/>
      <c r="C252" s="754"/>
      <c r="D252" s="754"/>
      <c r="E252" s="754"/>
      <c r="F252" s="754"/>
      <c r="G252" s="754"/>
      <c r="H252" s="754"/>
      <c r="I252" s="389"/>
      <c r="J252" s="754" t="s">
        <v>494</v>
      </c>
      <c r="K252" s="754"/>
      <c r="L252" s="754"/>
      <c r="M252" s="754"/>
      <c r="N252" s="754"/>
      <c r="O252" s="754"/>
      <c r="P252" s="754"/>
      <c r="Q252" s="754"/>
    </row>
    <row r="253" spans="1:17" ht="14.65" thickBot="1" x14ac:dyDescent="0.5">
      <c r="A253" s="512" t="s">
        <v>474</v>
      </c>
      <c r="B253" s="513" t="s">
        <v>475</v>
      </c>
      <c r="C253" s="513" t="s">
        <v>476</v>
      </c>
      <c r="D253" s="513" t="s">
        <v>477</v>
      </c>
      <c r="E253" s="513" t="s">
        <v>478</v>
      </c>
      <c r="F253" s="513" t="s">
        <v>479</v>
      </c>
      <c r="G253" s="513" t="s">
        <v>480</v>
      </c>
      <c r="H253" s="513" t="s">
        <v>481</v>
      </c>
      <c r="I253" s="389"/>
      <c r="J253" s="512" t="s">
        <v>474</v>
      </c>
      <c r="K253" s="513" t="s">
        <v>475</v>
      </c>
      <c r="L253" s="513" t="s">
        <v>476</v>
      </c>
      <c r="M253" s="513" t="s">
        <v>477</v>
      </c>
      <c r="N253" s="513" t="s">
        <v>478</v>
      </c>
      <c r="O253" s="513" t="s">
        <v>479</v>
      </c>
      <c r="P253" s="513" t="s">
        <v>480</v>
      </c>
      <c r="Q253" s="513" t="s">
        <v>481</v>
      </c>
    </row>
    <row r="254" spans="1:17" ht="14.65" thickTop="1" x14ac:dyDescent="0.45">
      <c r="A254" s="527" t="s">
        <v>549</v>
      </c>
      <c r="B254" s="552">
        <v>481</v>
      </c>
      <c r="C254" s="552">
        <v>0</v>
      </c>
      <c r="D254" s="552">
        <v>0</v>
      </c>
      <c r="E254" s="552">
        <v>0</v>
      </c>
      <c r="F254" s="552">
        <v>481</v>
      </c>
      <c r="G254" s="518" t="s">
        <v>626</v>
      </c>
      <c r="H254" s="518" t="s">
        <v>627</v>
      </c>
      <c r="I254" s="389"/>
      <c r="J254" s="527" t="s">
        <v>549</v>
      </c>
      <c r="K254" s="552">
        <v>481</v>
      </c>
      <c r="L254" s="552">
        <v>0</v>
      </c>
      <c r="M254" s="552">
        <v>0</v>
      </c>
      <c r="N254" s="552">
        <v>0</v>
      </c>
      <c r="O254" s="552">
        <v>481</v>
      </c>
      <c r="P254" s="518" t="s">
        <v>626</v>
      </c>
      <c r="Q254" s="518" t="s">
        <v>627</v>
      </c>
    </row>
    <row r="255" spans="1:17" ht="14.25" x14ac:dyDescent="0.45">
      <c r="A255" s="527" t="s">
        <v>550</v>
      </c>
      <c r="B255" s="552">
        <v>0</v>
      </c>
      <c r="C255" s="552">
        <v>0</v>
      </c>
      <c r="D255" s="552">
        <v>0</v>
      </c>
      <c r="E255" s="552">
        <v>0</v>
      </c>
      <c r="F255" s="552">
        <v>0</v>
      </c>
      <c r="G255" s="518" t="s">
        <v>626</v>
      </c>
      <c r="H255" s="518" t="s">
        <v>628</v>
      </c>
      <c r="I255" s="389"/>
      <c r="J255" s="527" t="s">
        <v>550</v>
      </c>
      <c r="K255" s="552">
        <v>0</v>
      </c>
      <c r="L255" s="552">
        <v>0</v>
      </c>
      <c r="M255" s="552">
        <v>0</v>
      </c>
      <c r="N255" s="552">
        <v>0</v>
      </c>
      <c r="O255" s="552">
        <v>0</v>
      </c>
      <c r="P255" s="518" t="s">
        <v>626</v>
      </c>
      <c r="Q255" s="518" t="s">
        <v>628</v>
      </c>
    </row>
    <row r="256" spans="1:17" ht="14.25" x14ac:dyDescent="0.45">
      <c r="A256" s="527" t="s">
        <v>551</v>
      </c>
      <c r="B256" s="552">
        <v>217</v>
      </c>
      <c r="C256" s="552">
        <v>0</v>
      </c>
      <c r="D256" s="552">
        <v>0</v>
      </c>
      <c r="E256" s="552">
        <v>0</v>
      </c>
      <c r="F256" s="552">
        <v>217</v>
      </c>
      <c r="G256" s="518" t="s">
        <v>626</v>
      </c>
      <c r="H256" s="518" t="s">
        <v>629</v>
      </c>
      <c r="I256" s="389"/>
      <c r="J256" s="527" t="s">
        <v>551</v>
      </c>
      <c r="K256" s="552">
        <v>217</v>
      </c>
      <c r="L256" s="552">
        <v>0</v>
      </c>
      <c r="M256" s="552">
        <v>0</v>
      </c>
      <c r="N256" s="552">
        <v>0</v>
      </c>
      <c r="O256" s="552">
        <v>217</v>
      </c>
      <c r="P256" s="518" t="s">
        <v>626</v>
      </c>
      <c r="Q256" s="518" t="s">
        <v>629</v>
      </c>
    </row>
    <row r="257" spans="1:17" ht="14.25" x14ac:dyDescent="0.45">
      <c r="A257" s="527" t="s">
        <v>552</v>
      </c>
      <c r="B257" s="552">
        <v>1524</v>
      </c>
      <c r="C257" s="552">
        <v>0</v>
      </c>
      <c r="D257" s="552">
        <v>0</v>
      </c>
      <c r="E257" s="552">
        <v>0</v>
      </c>
      <c r="F257" s="552">
        <v>1524</v>
      </c>
      <c r="G257" s="518" t="s">
        <v>626</v>
      </c>
      <c r="H257" s="518" t="s">
        <v>630</v>
      </c>
      <c r="I257" s="389"/>
      <c r="J257" s="527" t="s">
        <v>552</v>
      </c>
      <c r="K257" s="553">
        <v>1524</v>
      </c>
      <c r="L257" s="553">
        <v>0</v>
      </c>
      <c r="M257" s="553">
        <v>0</v>
      </c>
      <c r="N257" s="553">
        <v>0</v>
      </c>
      <c r="O257" s="552">
        <v>1524</v>
      </c>
      <c r="P257" s="518" t="s">
        <v>626</v>
      </c>
      <c r="Q257" s="518" t="s">
        <v>630</v>
      </c>
    </row>
    <row r="258" spans="1:17" ht="14.25" x14ac:dyDescent="0.45">
      <c r="A258" s="527" t="s">
        <v>553</v>
      </c>
      <c r="B258" s="552">
        <v>0</v>
      </c>
      <c r="C258" s="552">
        <v>0</v>
      </c>
      <c r="D258" s="552">
        <v>0</v>
      </c>
      <c r="E258" s="552">
        <v>0</v>
      </c>
      <c r="F258" s="552">
        <v>0</v>
      </c>
      <c r="G258" s="518" t="s">
        <v>626</v>
      </c>
      <c r="H258" s="518" t="s">
        <v>631</v>
      </c>
      <c r="I258" s="389"/>
      <c r="J258" s="527" t="s">
        <v>553</v>
      </c>
      <c r="K258" s="553">
        <v>0</v>
      </c>
      <c r="L258" s="553">
        <v>0</v>
      </c>
      <c r="M258" s="553">
        <v>0</v>
      </c>
      <c r="N258" s="553">
        <v>0</v>
      </c>
      <c r="O258" s="552">
        <v>0</v>
      </c>
      <c r="P258" s="518" t="s">
        <v>626</v>
      </c>
      <c r="Q258" s="518" t="s">
        <v>631</v>
      </c>
    </row>
    <row r="259" spans="1:17" ht="14.25" x14ac:dyDescent="0.45">
      <c r="A259" s="527" t="s">
        <v>554</v>
      </c>
      <c r="B259" s="552">
        <v>0</v>
      </c>
      <c r="C259" s="552">
        <v>0</v>
      </c>
      <c r="D259" s="552">
        <v>0</v>
      </c>
      <c r="E259" s="552">
        <v>0</v>
      </c>
      <c r="F259" s="552">
        <v>0</v>
      </c>
      <c r="G259" s="518" t="s">
        <v>626</v>
      </c>
      <c r="H259" s="518" t="s">
        <v>632</v>
      </c>
      <c r="I259" s="389"/>
      <c r="J259" s="527" t="s">
        <v>554</v>
      </c>
      <c r="K259" s="553">
        <v>0</v>
      </c>
      <c r="L259" s="552">
        <v>0</v>
      </c>
      <c r="M259" s="552">
        <v>0</v>
      </c>
      <c r="N259" s="552">
        <v>0</v>
      </c>
      <c r="O259" s="552">
        <v>0</v>
      </c>
      <c r="P259" s="518" t="s">
        <v>626</v>
      </c>
      <c r="Q259" s="518" t="s">
        <v>632</v>
      </c>
    </row>
    <row r="260" spans="1:17" ht="14.25" x14ac:dyDescent="0.45">
      <c r="A260" s="527" t="s">
        <v>555</v>
      </c>
      <c r="B260" s="552">
        <v>0</v>
      </c>
      <c r="C260" s="552">
        <v>0</v>
      </c>
      <c r="D260" s="552">
        <v>0</v>
      </c>
      <c r="E260" s="552">
        <v>0</v>
      </c>
      <c r="F260" s="552">
        <v>0</v>
      </c>
      <c r="G260" s="518" t="s">
        <v>626</v>
      </c>
      <c r="H260" s="518" t="s">
        <v>633</v>
      </c>
      <c r="I260" s="389"/>
      <c r="J260" s="527" t="s">
        <v>555</v>
      </c>
      <c r="K260" s="552">
        <v>0</v>
      </c>
      <c r="L260" s="552">
        <v>0</v>
      </c>
      <c r="M260" s="552">
        <v>0</v>
      </c>
      <c r="N260" s="552">
        <v>0</v>
      </c>
      <c r="O260" s="552">
        <v>0</v>
      </c>
      <c r="P260" s="518" t="s">
        <v>626</v>
      </c>
      <c r="Q260" s="518" t="s">
        <v>633</v>
      </c>
    </row>
    <row r="261" spans="1:17" ht="14.25" x14ac:dyDescent="0.45">
      <c r="A261" s="527" t="s">
        <v>556</v>
      </c>
      <c r="B261" s="552">
        <v>0</v>
      </c>
      <c r="C261" s="552">
        <v>0</v>
      </c>
      <c r="D261" s="552">
        <v>0</v>
      </c>
      <c r="E261" s="552">
        <v>0</v>
      </c>
      <c r="F261" s="552">
        <v>0</v>
      </c>
      <c r="G261" s="518" t="s">
        <v>626</v>
      </c>
      <c r="H261" s="518" t="s">
        <v>634</v>
      </c>
      <c r="I261" s="389"/>
      <c r="J261" s="527" t="s">
        <v>556</v>
      </c>
      <c r="K261" s="553">
        <v>0</v>
      </c>
      <c r="L261" s="553">
        <v>0</v>
      </c>
      <c r="M261" s="553">
        <v>0</v>
      </c>
      <c r="N261" s="553">
        <v>0</v>
      </c>
      <c r="O261" s="552">
        <v>0</v>
      </c>
      <c r="P261" s="518" t="s">
        <v>626</v>
      </c>
      <c r="Q261" s="518" t="s">
        <v>634</v>
      </c>
    </row>
    <row r="262" spans="1:17" ht="14.25" x14ac:dyDescent="0.45">
      <c r="A262" s="527" t="s">
        <v>557</v>
      </c>
      <c r="B262" s="552">
        <v>2780</v>
      </c>
      <c r="C262" s="552">
        <v>0</v>
      </c>
      <c r="D262" s="552">
        <v>0</v>
      </c>
      <c r="E262" s="552">
        <v>0</v>
      </c>
      <c r="F262" s="552">
        <v>2780</v>
      </c>
      <c r="G262" s="518" t="s">
        <v>626</v>
      </c>
      <c r="H262" s="518" t="s">
        <v>635</v>
      </c>
      <c r="I262" s="389"/>
      <c r="J262" s="527" t="s">
        <v>557</v>
      </c>
      <c r="K262" s="553">
        <v>2780</v>
      </c>
      <c r="L262" s="553">
        <v>0</v>
      </c>
      <c r="M262" s="553">
        <v>0</v>
      </c>
      <c r="N262" s="553">
        <v>0</v>
      </c>
      <c r="O262" s="552">
        <v>2780</v>
      </c>
      <c r="P262" s="518" t="s">
        <v>626</v>
      </c>
      <c r="Q262" s="518" t="s">
        <v>635</v>
      </c>
    </row>
    <row r="263" spans="1:17" ht="14.25" x14ac:dyDescent="0.45">
      <c r="A263" s="527" t="s">
        <v>558</v>
      </c>
      <c r="B263" s="552">
        <v>0</v>
      </c>
      <c r="C263" s="552">
        <v>0</v>
      </c>
      <c r="D263" s="552">
        <v>0</v>
      </c>
      <c r="E263" s="552">
        <v>0</v>
      </c>
      <c r="F263" s="552">
        <v>0</v>
      </c>
      <c r="G263" s="518" t="s">
        <v>626</v>
      </c>
      <c r="H263" s="518" t="s">
        <v>636</v>
      </c>
      <c r="I263" s="389"/>
      <c r="J263" s="527" t="s">
        <v>558</v>
      </c>
      <c r="K263" s="553">
        <v>0</v>
      </c>
      <c r="L263" s="553">
        <v>0</v>
      </c>
      <c r="M263" s="553">
        <v>0</v>
      </c>
      <c r="N263" s="553">
        <v>0</v>
      </c>
      <c r="O263" s="552">
        <v>0</v>
      </c>
      <c r="P263" s="518" t="s">
        <v>626</v>
      </c>
      <c r="Q263" s="518" t="s">
        <v>636</v>
      </c>
    </row>
    <row r="264" spans="1:17" ht="14.25" x14ac:dyDescent="0.45">
      <c r="A264" s="527" t="s">
        <v>559</v>
      </c>
      <c r="B264" s="552">
        <v>0</v>
      </c>
      <c r="C264" s="552">
        <v>0</v>
      </c>
      <c r="D264" s="552">
        <v>0</v>
      </c>
      <c r="E264" s="552">
        <v>0</v>
      </c>
      <c r="F264" s="552">
        <v>0</v>
      </c>
      <c r="G264" s="518" t="s">
        <v>626</v>
      </c>
      <c r="H264" s="518" t="s">
        <v>637</v>
      </c>
      <c r="I264" s="389"/>
      <c r="J264" s="527" t="s">
        <v>559</v>
      </c>
      <c r="K264" s="553">
        <v>0</v>
      </c>
      <c r="L264" s="553">
        <v>0</v>
      </c>
      <c r="M264" s="553">
        <v>0</v>
      </c>
      <c r="N264" s="553">
        <v>0</v>
      </c>
      <c r="O264" s="552">
        <v>0</v>
      </c>
      <c r="P264" s="518" t="s">
        <v>626</v>
      </c>
      <c r="Q264" s="518" t="s">
        <v>637</v>
      </c>
    </row>
    <row r="265" spans="1:17" ht="14.25" x14ac:dyDescent="0.45">
      <c r="A265" s="527" t="s">
        <v>560</v>
      </c>
      <c r="B265" s="552">
        <v>0</v>
      </c>
      <c r="C265" s="552">
        <v>0</v>
      </c>
      <c r="D265" s="552">
        <v>0</v>
      </c>
      <c r="E265" s="552">
        <v>0</v>
      </c>
      <c r="F265" s="552">
        <v>0</v>
      </c>
      <c r="G265" s="518" t="s">
        <v>626</v>
      </c>
      <c r="H265" s="518" t="s">
        <v>638</v>
      </c>
      <c r="I265" s="389"/>
      <c r="J265" s="527" t="s">
        <v>560</v>
      </c>
      <c r="K265" s="553">
        <v>0</v>
      </c>
      <c r="L265" s="553">
        <v>0</v>
      </c>
      <c r="M265" s="553">
        <v>0</v>
      </c>
      <c r="N265" s="553">
        <v>0</v>
      </c>
      <c r="O265" s="552">
        <v>0</v>
      </c>
      <c r="P265" s="518" t="s">
        <v>626</v>
      </c>
      <c r="Q265" s="518" t="s">
        <v>638</v>
      </c>
    </row>
    <row r="266" spans="1:17" ht="14.25" x14ac:dyDescent="0.45">
      <c r="A266" s="527" t="s">
        <v>561</v>
      </c>
      <c r="B266" s="552">
        <v>1155</v>
      </c>
      <c r="C266" s="552">
        <v>0</v>
      </c>
      <c r="D266" s="552">
        <v>0</v>
      </c>
      <c r="E266" s="552">
        <v>0</v>
      </c>
      <c r="F266" s="552">
        <v>1155</v>
      </c>
      <c r="G266" s="518" t="s">
        <v>626</v>
      </c>
      <c r="H266" s="518" t="s">
        <v>639</v>
      </c>
      <c r="I266" s="389"/>
      <c r="J266" s="527" t="s">
        <v>561</v>
      </c>
      <c r="K266" s="553">
        <v>1155</v>
      </c>
      <c r="L266" s="553">
        <v>0</v>
      </c>
      <c r="M266" s="553">
        <v>0</v>
      </c>
      <c r="N266" s="553">
        <v>0</v>
      </c>
      <c r="O266" s="552">
        <v>1155</v>
      </c>
      <c r="P266" s="518" t="s">
        <v>626</v>
      </c>
      <c r="Q266" s="518" t="s">
        <v>639</v>
      </c>
    </row>
    <row r="267" spans="1:17" ht="14.25" x14ac:dyDescent="0.45">
      <c r="A267" s="527" t="s">
        <v>562</v>
      </c>
      <c r="B267" s="552">
        <v>0</v>
      </c>
      <c r="C267" s="552">
        <v>0</v>
      </c>
      <c r="D267" s="552">
        <v>0</v>
      </c>
      <c r="E267" s="552">
        <v>0</v>
      </c>
      <c r="F267" s="552">
        <v>0</v>
      </c>
      <c r="G267" s="518" t="s">
        <v>626</v>
      </c>
      <c r="H267" s="518" t="s">
        <v>640</v>
      </c>
      <c r="I267" s="389"/>
      <c r="J267" s="527" t="s">
        <v>562</v>
      </c>
      <c r="K267" s="553">
        <v>0</v>
      </c>
      <c r="L267" s="553">
        <v>0</v>
      </c>
      <c r="M267" s="553">
        <v>0</v>
      </c>
      <c r="N267" s="553">
        <v>0</v>
      </c>
      <c r="O267" s="552">
        <v>0</v>
      </c>
      <c r="P267" s="518" t="s">
        <v>626</v>
      </c>
      <c r="Q267" s="518" t="s">
        <v>640</v>
      </c>
    </row>
    <row r="268" spans="1:17" ht="14.25" x14ac:dyDescent="0.45">
      <c r="A268" s="527" t="s">
        <v>563</v>
      </c>
      <c r="B268" s="552">
        <v>0</v>
      </c>
      <c r="C268" s="552">
        <v>0</v>
      </c>
      <c r="D268" s="552">
        <v>0</v>
      </c>
      <c r="E268" s="552">
        <v>0</v>
      </c>
      <c r="F268" s="552">
        <v>0</v>
      </c>
      <c r="G268" s="518" t="s">
        <v>626</v>
      </c>
      <c r="H268" s="518" t="s">
        <v>641</v>
      </c>
      <c r="I268" s="389"/>
      <c r="J268" s="527" t="s">
        <v>563</v>
      </c>
      <c r="K268" s="553">
        <v>0</v>
      </c>
      <c r="L268" s="553">
        <v>0</v>
      </c>
      <c r="M268" s="553">
        <v>0</v>
      </c>
      <c r="N268" s="553">
        <v>0</v>
      </c>
      <c r="O268" s="552">
        <v>0</v>
      </c>
      <c r="P268" s="518" t="s">
        <v>626</v>
      </c>
      <c r="Q268" s="518" t="s">
        <v>641</v>
      </c>
    </row>
    <row r="269" spans="1:17" ht="14.25" x14ac:dyDescent="0.45">
      <c r="A269" s="527" t="s">
        <v>564</v>
      </c>
      <c r="B269" s="552">
        <v>0</v>
      </c>
      <c r="C269" s="552">
        <v>0</v>
      </c>
      <c r="D269" s="552">
        <v>0</v>
      </c>
      <c r="E269" s="552">
        <v>0</v>
      </c>
      <c r="F269" s="552">
        <v>0</v>
      </c>
      <c r="G269" s="518" t="s">
        <v>626</v>
      </c>
      <c r="H269" s="518" t="s">
        <v>642</v>
      </c>
      <c r="I269" s="389"/>
      <c r="J269" s="527" t="s">
        <v>564</v>
      </c>
      <c r="K269" s="553">
        <v>0</v>
      </c>
      <c r="L269" s="553">
        <v>0</v>
      </c>
      <c r="M269" s="553">
        <v>0</v>
      </c>
      <c r="N269" s="553">
        <v>0</v>
      </c>
      <c r="O269" s="552">
        <v>0</v>
      </c>
      <c r="P269" s="518" t="s">
        <v>626</v>
      </c>
      <c r="Q269" s="518" t="s">
        <v>642</v>
      </c>
    </row>
    <row r="270" spans="1:17" ht="14.65" thickBot="1" x14ac:dyDescent="0.5">
      <c r="A270" s="527" t="s">
        <v>565</v>
      </c>
      <c r="B270" s="552">
        <v>0</v>
      </c>
      <c r="C270" s="552">
        <v>0</v>
      </c>
      <c r="D270" s="552">
        <v>0</v>
      </c>
      <c r="E270" s="552">
        <v>0</v>
      </c>
      <c r="F270" s="552">
        <v>0</v>
      </c>
      <c r="G270" s="518" t="s">
        <v>626</v>
      </c>
      <c r="H270" s="518" t="s">
        <v>643</v>
      </c>
      <c r="I270" s="389"/>
      <c r="J270" s="527" t="s">
        <v>565</v>
      </c>
      <c r="K270" s="553">
        <v>0</v>
      </c>
      <c r="L270" s="553">
        <v>0</v>
      </c>
      <c r="M270" s="553">
        <v>0</v>
      </c>
      <c r="N270" s="553">
        <v>0</v>
      </c>
      <c r="O270" s="552">
        <v>0</v>
      </c>
      <c r="P270" s="518" t="s">
        <v>626</v>
      </c>
      <c r="Q270" s="518" t="s">
        <v>643</v>
      </c>
    </row>
    <row r="271" spans="1:17" ht="15" hidden="1" customHeight="1" thickBot="1" x14ac:dyDescent="0.5">
      <c r="A271" s="527"/>
      <c r="B271" s="552">
        <v>0</v>
      </c>
      <c r="C271" s="552">
        <v>0</v>
      </c>
      <c r="D271" s="552">
        <v>0</v>
      </c>
      <c r="E271" s="552">
        <v>0</v>
      </c>
      <c r="F271" s="552">
        <v>0</v>
      </c>
      <c r="G271" s="518" t="e">
        <v>#N/A</v>
      </c>
      <c r="H271" s="518" t="e">
        <v>#N/A</v>
      </c>
      <c r="I271" s="389"/>
      <c r="J271" s="527"/>
      <c r="K271" s="553">
        <v>0</v>
      </c>
      <c r="L271" s="553">
        <v>0</v>
      </c>
      <c r="M271" s="553">
        <v>0</v>
      </c>
      <c r="N271" s="553">
        <v>0</v>
      </c>
      <c r="O271" s="552">
        <v>0</v>
      </c>
      <c r="P271" s="518" t="e">
        <v>#N/A</v>
      </c>
      <c r="Q271" s="518" t="e">
        <v>#N/A</v>
      </c>
    </row>
    <row r="272" spans="1:17" ht="15" hidden="1" customHeight="1" thickBot="1" x14ac:dyDescent="0.5">
      <c r="A272" s="527"/>
      <c r="B272" s="552">
        <v>0</v>
      </c>
      <c r="C272" s="552">
        <v>0</v>
      </c>
      <c r="D272" s="552">
        <v>0</v>
      </c>
      <c r="E272" s="552">
        <v>0</v>
      </c>
      <c r="F272" s="552">
        <v>0</v>
      </c>
      <c r="G272" s="518" t="e">
        <v>#N/A</v>
      </c>
      <c r="H272" s="518" t="e">
        <v>#N/A</v>
      </c>
      <c r="I272" s="389"/>
      <c r="J272" s="527"/>
      <c r="K272" s="553">
        <v>0</v>
      </c>
      <c r="L272" s="553">
        <v>0</v>
      </c>
      <c r="M272" s="553">
        <v>0</v>
      </c>
      <c r="N272" s="553">
        <v>0</v>
      </c>
      <c r="O272" s="552">
        <v>0</v>
      </c>
      <c r="P272" s="518" t="e">
        <v>#N/A</v>
      </c>
      <c r="Q272" s="518" t="e">
        <v>#N/A</v>
      </c>
    </row>
    <row r="273" spans="1:17" ht="15" hidden="1" customHeight="1" thickBot="1" x14ac:dyDescent="0.5">
      <c r="A273" s="527"/>
      <c r="B273" s="552">
        <v>0</v>
      </c>
      <c r="C273" s="552">
        <v>0</v>
      </c>
      <c r="D273" s="552">
        <v>0</v>
      </c>
      <c r="E273" s="552">
        <v>0</v>
      </c>
      <c r="F273" s="552">
        <v>0</v>
      </c>
      <c r="G273" s="518" t="e">
        <v>#N/A</v>
      </c>
      <c r="H273" s="518" t="e">
        <v>#N/A</v>
      </c>
      <c r="I273" s="389"/>
      <c r="J273" s="527"/>
      <c r="K273" s="553">
        <v>0</v>
      </c>
      <c r="L273" s="553">
        <v>0</v>
      </c>
      <c r="M273" s="553">
        <v>0</v>
      </c>
      <c r="N273" s="553">
        <v>0</v>
      </c>
      <c r="O273" s="552">
        <v>0</v>
      </c>
      <c r="P273" s="518" t="e">
        <v>#N/A</v>
      </c>
      <c r="Q273" s="518" t="e">
        <v>#N/A</v>
      </c>
    </row>
    <row r="274" spans="1:17" ht="15" hidden="1" customHeight="1" thickBot="1" x14ac:dyDescent="0.5">
      <c r="A274" s="527"/>
      <c r="B274" s="552">
        <v>0</v>
      </c>
      <c r="C274" s="552">
        <v>0</v>
      </c>
      <c r="D274" s="552">
        <v>0</v>
      </c>
      <c r="E274" s="552">
        <v>0</v>
      </c>
      <c r="F274" s="552">
        <v>0</v>
      </c>
      <c r="G274" s="518" t="e">
        <v>#N/A</v>
      </c>
      <c r="H274" s="518" t="e">
        <v>#N/A</v>
      </c>
      <c r="I274" s="389"/>
      <c r="J274" s="527"/>
      <c r="K274" s="553">
        <v>0</v>
      </c>
      <c r="L274" s="553">
        <v>0</v>
      </c>
      <c r="M274" s="553">
        <v>0</v>
      </c>
      <c r="N274" s="553">
        <v>0</v>
      </c>
      <c r="O274" s="552">
        <v>0</v>
      </c>
      <c r="P274" s="518" t="e">
        <v>#N/A</v>
      </c>
      <c r="Q274" s="518" t="e">
        <v>#N/A</v>
      </c>
    </row>
    <row r="275" spans="1:17" ht="15" hidden="1" customHeight="1" thickBot="1" x14ac:dyDescent="0.5">
      <c r="A275" s="527"/>
      <c r="B275" s="552">
        <v>0</v>
      </c>
      <c r="C275" s="552">
        <v>0</v>
      </c>
      <c r="D275" s="552">
        <v>0</v>
      </c>
      <c r="E275" s="552">
        <v>0</v>
      </c>
      <c r="F275" s="552">
        <v>0</v>
      </c>
      <c r="G275" s="518" t="e">
        <v>#N/A</v>
      </c>
      <c r="H275" s="518" t="e">
        <v>#N/A</v>
      </c>
      <c r="I275" s="389"/>
      <c r="J275" s="527"/>
      <c r="K275" s="553">
        <v>0</v>
      </c>
      <c r="L275" s="553">
        <v>0</v>
      </c>
      <c r="M275" s="553">
        <v>0</v>
      </c>
      <c r="N275" s="553">
        <v>0</v>
      </c>
      <c r="O275" s="552">
        <v>0</v>
      </c>
      <c r="P275" s="518" t="e">
        <v>#N/A</v>
      </c>
      <c r="Q275" s="518" t="e">
        <v>#N/A</v>
      </c>
    </row>
    <row r="276" spans="1:17" ht="15" hidden="1" customHeight="1" thickBot="1" x14ac:dyDescent="0.5">
      <c r="A276" s="527"/>
      <c r="B276" s="552">
        <v>0</v>
      </c>
      <c r="C276" s="552">
        <v>0</v>
      </c>
      <c r="D276" s="552">
        <v>0</v>
      </c>
      <c r="E276" s="552">
        <v>0</v>
      </c>
      <c r="F276" s="552">
        <v>0</v>
      </c>
      <c r="G276" s="518" t="e">
        <v>#N/A</v>
      </c>
      <c r="H276" s="518" t="e">
        <v>#N/A</v>
      </c>
      <c r="I276" s="389"/>
      <c r="J276" s="527"/>
      <c r="K276" s="552">
        <v>0</v>
      </c>
      <c r="L276" s="552">
        <v>0</v>
      </c>
      <c r="M276" s="552">
        <v>0</v>
      </c>
      <c r="N276" s="552">
        <v>0</v>
      </c>
      <c r="O276" s="552">
        <v>0</v>
      </c>
      <c r="P276" s="518" t="e">
        <v>#N/A</v>
      </c>
      <c r="Q276" s="518" t="e">
        <v>#N/A</v>
      </c>
    </row>
    <row r="277" spans="1:17" ht="15" hidden="1" customHeight="1" thickBot="1" x14ac:dyDescent="0.5">
      <c r="A277" s="527"/>
      <c r="B277" s="552">
        <v>0</v>
      </c>
      <c r="C277" s="552">
        <v>0</v>
      </c>
      <c r="D277" s="552">
        <v>0</v>
      </c>
      <c r="E277" s="552">
        <v>0</v>
      </c>
      <c r="F277" s="552">
        <v>0</v>
      </c>
      <c r="G277" s="518" t="e">
        <v>#N/A</v>
      </c>
      <c r="H277" s="518" t="e">
        <v>#N/A</v>
      </c>
      <c r="I277" s="389"/>
      <c r="J277" s="527"/>
      <c r="K277" s="552">
        <v>0</v>
      </c>
      <c r="L277" s="552">
        <v>0</v>
      </c>
      <c r="M277" s="552">
        <v>0</v>
      </c>
      <c r="N277" s="552">
        <v>0</v>
      </c>
      <c r="O277" s="552">
        <v>0</v>
      </c>
      <c r="P277" s="518" t="e">
        <v>#N/A</v>
      </c>
      <c r="Q277" s="518" t="e">
        <v>#N/A</v>
      </c>
    </row>
    <row r="278" spans="1:17" ht="15" hidden="1" customHeight="1" thickBot="1" x14ac:dyDescent="0.5">
      <c r="A278" s="527"/>
      <c r="B278" s="552">
        <v>0</v>
      </c>
      <c r="C278" s="552">
        <v>0</v>
      </c>
      <c r="D278" s="552">
        <v>0</v>
      </c>
      <c r="E278" s="552">
        <v>0</v>
      </c>
      <c r="F278" s="552">
        <v>0</v>
      </c>
      <c r="G278" s="518" t="e">
        <v>#N/A</v>
      </c>
      <c r="H278" s="518" t="e">
        <v>#N/A</v>
      </c>
      <c r="I278" s="389"/>
      <c r="J278" s="527"/>
      <c r="K278" s="552">
        <v>0</v>
      </c>
      <c r="L278" s="552">
        <v>0</v>
      </c>
      <c r="M278" s="552">
        <v>0</v>
      </c>
      <c r="N278" s="552">
        <v>0</v>
      </c>
      <c r="O278" s="552">
        <v>0</v>
      </c>
      <c r="P278" s="518" t="e">
        <v>#N/A</v>
      </c>
      <c r="Q278" s="518" t="e">
        <v>#N/A</v>
      </c>
    </row>
    <row r="279" spans="1:17" ht="15" hidden="1" customHeight="1" thickBot="1" x14ac:dyDescent="0.5">
      <c r="A279" s="527"/>
      <c r="B279" s="552">
        <v>0</v>
      </c>
      <c r="C279" s="552">
        <v>0</v>
      </c>
      <c r="D279" s="552">
        <v>0</v>
      </c>
      <c r="E279" s="552">
        <v>0</v>
      </c>
      <c r="F279" s="552">
        <v>0</v>
      </c>
      <c r="G279" s="518" t="e">
        <v>#N/A</v>
      </c>
      <c r="H279" s="518" t="e">
        <v>#N/A</v>
      </c>
      <c r="I279" s="389"/>
      <c r="J279" s="527"/>
      <c r="K279" s="552">
        <v>0</v>
      </c>
      <c r="L279" s="552">
        <v>0</v>
      </c>
      <c r="M279" s="552">
        <v>0</v>
      </c>
      <c r="N279" s="552">
        <v>0</v>
      </c>
      <c r="O279" s="552">
        <v>0</v>
      </c>
      <c r="P279" s="518" t="e">
        <v>#N/A</v>
      </c>
      <c r="Q279" s="518" t="e">
        <v>#N/A</v>
      </c>
    </row>
    <row r="280" spans="1:17" ht="13.5" thickTop="1" x14ac:dyDescent="0.4">
      <c r="A280" s="554" t="s">
        <v>479</v>
      </c>
      <c r="B280" s="555">
        <v>6157</v>
      </c>
      <c r="C280" s="555">
        <v>0</v>
      </c>
      <c r="D280" s="555">
        <v>0</v>
      </c>
      <c r="E280" s="555">
        <v>0</v>
      </c>
      <c r="F280" s="555">
        <v>6157</v>
      </c>
      <c r="G280" s="519"/>
      <c r="H280" s="519"/>
      <c r="I280" s="389"/>
      <c r="J280" s="554" t="s">
        <v>479</v>
      </c>
      <c r="K280" s="555">
        <v>6157</v>
      </c>
      <c r="L280" s="555">
        <v>0</v>
      </c>
      <c r="M280" s="555">
        <v>0</v>
      </c>
      <c r="N280" s="555">
        <v>0</v>
      </c>
      <c r="O280" s="555">
        <v>6157</v>
      </c>
      <c r="P280" s="519"/>
      <c r="Q280" s="519"/>
    </row>
    <row r="281" spans="1:17" ht="12.75" x14ac:dyDescent="0.35">
      <c r="A281" s="389"/>
      <c r="B281" s="389"/>
      <c r="C281" s="389"/>
      <c r="D281" s="389"/>
      <c r="E281" s="389"/>
      <c r="F281" s="389"/>
      <c r="G281" s="389"/>
      <c r="H281" s="389"/>
      <c r="I281" s="389"/>
      <c r="J281" s="389"/>
      <c r="K281" s="389"/>
      <c r="L281" s="389"/>
      <c r="M281" s="389"/>
      <c r="N281" s="389"/>
      <c r="O281" s="389"/>
      <c r="P281" s="389"/>
      <c r="Q281" s="389"/>
    </row>
    <row r="282" spans="1:17" ht="12.75" x14ac:dyDescent="0.35">
      <c r="A282" s="389"/>
      <c r="B282" s="389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  <c r="P282" s="389"/>
      <c r="Q282" s="389"/>
    </row>
    <row r="283" spans="1:17" ht="14.65" customHeight="1" x14ac:dyDescent="0.45">
      <c r="A283" s="754" t="s">
        <v>495</v>
      </c>
      <c r="B283" s="754"/>
      <c r="C283" s="754"/>
      <c r="D283" s="754"/>
      <c r="E283" s="754"/>
      <c r="F283" s="754"/>
      <c r="G283" s="754"/>
      <c r="H283" s="754"/>
      <c r="I283" s="389"/>
      <c r="J283" s="754" t="s">
        <v>495</v>
      </c>
      <c r="K283" s="754"/>
      <c r="L283" s="754"/>
      <c r="M283" s="754"/>
      <c r="N283" s="754"/>
      <c r="O283" s="754"/>
      <c r="P283" s="754"/>
      <c r="Q283" s="754"/>
    </row>
    <row r="284" spans="1:17" ht="14.65" thickBot="1" x14ac:dyDescent="0.5">
      <c r="A284" s="512" t="s">
        <v>474</v>
      </c>
      <c r="B284" s="513" t="s">
        <v>475</v>
      </c>
      <c r="C284" s="513" t="s">
        <v>476</v>
      </c>
      <c r="D284" s="513" t="s">
        <v>477</v>
      </c>
      <c r="E284" s="513" t="s">
        <v>478</v>
      </c>
      <c r="F284" s="513" t="s">
        <v>479</v>
      </c>
      <c r="G284" s="513" t="s">
        <v>480</v>
      </c>
      <c r="H284" s="513" t="s">
        <v>481</v>
      </c>
      <c r="I284" s="389"/>
      <c r="J284" s="512" t="s">
        <v>474</v>
      </c>
      <c r="K284" s="513" t="s">
        <v>475</v>
      </c>
      <c r="L284" s="513" t="s">
        <v>476</v>
      </c>
      <c r="M284" s="513" t="s">
        <v>477</v>
      </c>
      <c r="N284" s="513" t="s">
        <v>478</v>
      </c>
      <c r="O284" s="513" t="s">
        <v>479</v>
      </c>
      <c r="P284" s="513" t="s">
        <v>480</v>
      </c>
      <c r="Q284" s="513" t="s">
        <v>481</v>
      </c>
    </row>
    <row r="285" spans="1:17" ht="14.65" thickTop="1" x14ac:dyDescent="0.45">
      <c r="A285" s="527" t="s">
        <v>549</v>
      </c>
      <c r="B285" s="552">
        <v>4200</v>
      </c>
      <c r="C285" s="552">
        <v>0</v>
      </c>
      <c r="D285" s="552">
        <v>0</v>
      </c>
      <c r="E285" s="552">
        <v>0</v>
      </c>
      <c r="F285" s="552">
        <v>4200</v>
      </c>
      <c r="G285" s="518" t="s">
        <v>626</v>
      </c>
      <c r="H285" s="518" t="s">
        <v>627</v>
      </c>
      <c r="I285" s="389"/>
      <c r="J285" s="527" t="s">
        <v>549</v>
      </c>
      <c r="K285" s="552">
        <v>4200</v>
      </c>
      <c r="L285" s="552">
        <v>0</v>
      </c>
      <c r="M285" s="552">
        <v>0</v>
      </c>
      <c r="N285" s="552">
        <v>0</v>
      </c>
      <c r="O285" s="552">
        <v>4200</v>
      </c>
      <c r="P285" s="518" t="s">
        <v>626</v>
      </c>
      <c r="Q285" s="518" t="s">
        <v>627</v>
      </c>
    </row>
    <row r="286" spans="1:17" ht="14.25" x14ac:dyDescent="0.45">
      <c r="A286" s="527" t="s">
        <v>550</v>
      </c>
      <c r="B286" s="552">
        <v>0</v>
      </c>
      <c r="C286" s="552">
        <v>0</v>
      </c>
      <c r="D286" s="552">
        <v>0</v>
      </c>
      <c r="E286" s="552">
        <v>0</v>
      </c>
      <c r="F286" s="552">
        <v>0</v>
      </c>
      <c r="G286" s="518" t="s">
        <v>626</v>
      </c>
      <c r="H286" s="518" t="s">
        <v>628</v>
      </c>
      <c r="I286" s="389"/>
      <c r="J286" s="527" t="s">
        <v>550</v>
      </c>
      <c r="K286" s="552">
        <v>0</v>
      </c>
      <c r="L286" s="552">
        <v>0</v>
      </c>
      <c r="M286" s="552">
        <v>0</v>
      </c>
      <c r="N286" s="552">
        <v>0</v>
      </c>
      <c r="O286" s="552">
        <v>0</v>
      </c>
      <c r="P286" s="518" t="s">
        <v>626</v>
      </c>
      <c r="Q286" s="518" t="s">
        <v>628</v>
      </c>
    </row>
    <row r="287" spans="1:17" ht="14.25" x14ac:dyDescent="0.45">
      <c r="A287" s="527" t="s">
        <v>551</v>
      </c>
      <c r="B287" s="552">
        <v>0</v>
      </c>
      <c r="C287" s="552">
        <v>0</v>
      </c>
      <c r="D287" s="552">
        <v>0</v>
      </c>
      <c r="E287" s="552">
        <v>0</v>
      </c>
      <c r="F287" s="552">
        <v>0</v>
      </c>
      <c r="G287" s="518" t="s">
        <v>626</v>
      </c>
      <c r="H287" s="518" t="s">
        <v>629</v>
      </c>
      <c r="I287" s="389"/>
      <c r="J287" s="527" t="s">
        <v>551</v>
      </c>
      <c r="K287" s="552">
        <v>0</v>
      </c>
      <c r="L287" s="552">
        <v>0</v>
      </c>
      <c r="M287" s="552">
        <v>0</v>
      </c>
      <c r="N287" s="552">
        <v>0</v>
      </c>
      <c r="O287" s="552">
        <v>0</v>
      </c>
      <c r="P287" s="518" t="s">
        <v>626</v>
      </c>
      <c r="Q287" s="518" t="s">
        <v>629</v>
      </c>
    </row>
    <row r="288" spans="1:17" ht="14.25" x14ac:dyDescent="0.45">
      <c r="A288" s="527" t="s">
        <v>552</v>
      </c>
      <c r="B288" s="552">
        <v>4200</v>
      </c>
      <c r="C288" s="552">
        <v>0</v>
      </c>
      <c r="D288" s="552">
        <v>0</v>
      </c>
      <c r="E288" s="552">
        <v>0</v>
      </c>
      <c r="F288" s="552">
        <v>4200</v>
      </c>
      <c r="G288" s="518" t="s">
        <v>626</v>
      </c>
      <c r="H288" s="518" t="s">
        <v>630</v>
      </c>
      <c r="I288" s="389"/>
      <c r="J288" s="527" t="s">
        <v>552</v>
      </c>
      <c r="K288" s="552">
        <v>4200</v>
      </c>
      <c r="L288" s="552">
        <v>0</v>
      </c>
      <c r="M288" s="552">
        <v>0</v>
      </c>
      <c r="N288" s="552">
        <v>0</v>
      </c>
      <c r="O288" s="552">
        <v>4200</v>
      </c>
      <c r="P288" s="518" t="s">
        <v>626</v>
      </c>
      <c r="Q288" s="518" t="s">
        <v>630</v>
      </c>
    </row>
    <row r="289" spans="1:17" ht="14.25" x14ac:dyDescent="0.45">
      <c r="A289" s="527" t="s">
        <v>553</v>
      </c>
      <c r="B289" s="552">
        <v>0</v>
      </c>
      <c r="C289" s="552">
        <v>0</v>
      </c>
      <c r="D289" s="552">
        <v>0</v>
      </c>
      <c r="E289" s="552">
        <v>0</v>
      </c>
      <c r="F289" s="552">
        <v>0</v>
      </c>
      <c r="G289" s="518" t="s">
        <v>626</v>
      </c>
      <c r="H289" s="518" t="s">
        <v>631</v>
      </c>
      <c r="I289" s="389"/>
      <c r="J289" s="527" t="s">
        <v>553</v>
      </c>
      <c r="K289" s="552">
        <v>0</v>
      </c>
      <c r="L289" s="552">
        <v>0</v>
      </c>
      <c r="M289" s="552">
        <v>0</v>
      </c>
      <c r="N289" s="552">
        <v>0</v>
      </c>
      <c r="O289" s="552">
        <v>0</v>
      </c>
      <c r="P289" s="518" t="s">
        <v>626</v>
      </c>
      <c r="Q289" s="518" t="s">
        <v>631</v>
      </c>
    </row>
    <row r="290" spans="1:17" ht="14.25" x14ac:dyDescent="0.45">
      <c r="A290" s="527" t="s">
        <v>554</v>
      </c>
      <c r="B290" s="552">
        <v>0</v>
      </c>
      <c r="C290" s="552">
        <v>0</v>
      </c>
      <c r="D290" s="552">
        <v>0</v>
      </c>
      <c r="E290" s="552">
        <v>0</v>
      </c>
      <c r="F290" s="552">
        <v>0</v>
      </c>
      <c r="G290" s="518" t="s">
        <v>626</v>
      </c>
      <c r="H290" s="518" t="s">
        <v>632</v>
      </c>
      <c r="I290" s="389"/>
      <c r="J290" s="527" t="s">
        <v>554</v>
      </c>
      <c r="K290" s="552">
        <v>0</v>
      </c>
      <c r="L290" s="552">
        <v>0</v>
      </c>
      <c r="M290" s="552">
        <v>0</v>
      </c>
      <c r="N290" s="552">
        <v>0</v>
      </c>
      <c r="O290" s="552">
        <v>0</v>
      </c>
      <c r="P290" s="518" t="s">
        <v>626</v>
      </c>
      <c r="Q290" s="518" t="s">
        <v>632</v>
      </c>
    </row>
    <row r="291" spans="1:17" ht="14.25" x14ac:dyDescent="0.45">
      <c r="A291" s="527" t="s">
        <v>555</v>
      </c>
      <c r="B291" s="552">
        <v>0</v>
      </c>
      <c r="C291" s="552">
        <v>0</v>
      </c>
      <c r="D291" s="552">
        <v>0</v>
      </c>
      <c r="E291" s="552">
        <v>0</v>
      </c>
      <c r="F291" s="552">
        <v>0</v>
      </c>
      <c r="G291" s="518" t="s">
        <v>626</v>
      </c>
      <c r="H291" s="518" t="s">
        <v>633</v>
      </c>
      <c r="I291" s="389"/>
      <c r="J291" s="527" t="s">
        <v>555</v>
      </c>
      <c r="K291" s="552">
        <v>0</v>
      </c>
      <c r="L291" s="552">
        <v>0</v>
      </c>
      <c r="M291" s="552">
        <v>0</v>
      </c>
      <c r="N291" s="552">
        <v>0</v>
      </c>
      <c r="O291" s="552">
        <v>0</v>
      </c>
      <c r="P291" s="518" t="s">
        <v>626</v>
      </c>
      <c r="Q291" s="518" t="s">
        <v>633</v>
      </c>
    </row>
    <row r="292" spans="1:17" ht="14.25" x14ac:dyDescent="0.45">
      <c r="A292" s="527" t="s">
        <v>556</v>
      </c>
      <c r="B292" s="552">
        <v>0</v>
      </c>
      <c r="C292" s="552">
        <v>0</v>
      </c>
      <c r="D292" s="552">
        <v>0</v>
      </c>
      <c r="E292" s="552">
        <v>0</v>
      </c>
      <c r="F292" s="552">
        <v>0</v>
      </c>
      <c r="G292" s="518" t="s">
        <v>626</v>
      </c>
      <c r="H292" s="518" t="s">
        <v>634</v>
      </c>
      <c r="I292" s="389"/>
      <c r="J292" s="527" t="s">
        <v>556</v>
      </c>
      <c r="K292" s="552">
        <v>0</v>
      </c>
      <c r="L292" s="552">
        <v>0</v>
      </c>
      <c r="M292" s="552">
        <v>0</v>
      </c>
      <c r="N292" s="552">
        <v>0</v>
      </c>
      <c r="O292" s="552">
        <v>0</v>
      </c>
      <c r="P292" s="518" t="s">
        <v>626</v>
      </c>
      <c r="Q292" s="518" t="s">
        <v>634</v>
      </c>
    </row>
    <row r="293" spans="1:17" ht="14.25" x14ac:dyDescent="0.45">
      <c r="A293" s="527" t="s">
        <v>557</v>
      </c>
      <c r="B293" s="552">
        <v>0</v>
      </c>
      <c r="C293" s="552">
        <v>0</v>
      </c>
      <c r="D293" s="552">
        <v>0</v>
      </c>
      <c r="E293" s="552">
        <v>0</v>
      </c>
      <c r="F293" s="552">
        <v>0</v>
      </c>
      <c r="G293" s="518" t="s">
        <v>626</v>
      </c>
      <c r="H293" s="518" t="s">
        <v>635</v>
      </c>
      <c r="I293" s="389"/>
      <c r="J293" s="527" t="s">
        <v>557</v>
      </c>
      <c r="K293" s="552">
        <v>0</v>
      </c>
      <c r="L293" s="552">
        <v>0</v>
      </c>
      <c r="M293" s="552">
        <v>0</v>
      </c>
      <c r="N293" s="552">
        <v>0</v>
      </c>
      <c r="O293" s="552">
        <v>0</v>
      </c>
      <c r="P293" s="518" t="s">
        <v>626</v>
      </c>
      <c r="Q293" s="518" t="s">
        <v>635</v>
      </c>
    </row>
    <row r="294" spans="1:17" ht="14.25" x14ac:dyDescent="0.45">
      <c r="A294" s="527" t="s">
        <v>558</v>
      </c>
      <c r="B294" s="552">
        <v>0</v>
      </c>
      <c r="C294" s="552">
        <v>0</v>
      </c>
      <c r="D294" s="552">
        <v>0</v>
      </c>
      <c r="E294" s="552">
        <v>0</v>
      </c>
      <c r="F294" s="552">
        <v>0</v>
      </c>
      <c r="G294" s="518" t="s">
        <v>626</v>
      </c>
      <c r="H294" s="518" t="s">
        <v>636</v>
      </c>
      <c r="I294" s="389"/>
      <c r="J294" s="527" t="s">
        <v>558</v>
      </c>
      <c r="K294" s="552">
        <v>0</v>
      </c>
      <c r="L294" s="552">
        <v>0</v>
      </c>
      <c r="M294" s="552">
        <v>0</v>
      </c>
      <c r="N294" s="552">
        <v>0</v>
      </c>
      <c r="O294" s="552">
        <v>0</v>
      </c>
      <c r="P294" s="518" t="s">
        <v>626</v>
      </c>
      <c r="Q294" s="518" t="s">
        <v>636</v>
      </c>
    </row>
    <row r="295" spans="1:17" ht="14.25" x14ac:dyDescent="0.45">
      <c r="A295" s="527" t="s">
        <v>559</v>
      </c>
      <c r="B295" s="552">
        <v>0</v>
      </c>
      <c r="C295" s="552">
        <v>0</v>
      </c>
      <c r="D295" s="552">
        <v>0</v>
      </c>
      <c r="E295" s="552">
        <v>0</v>
      </c>
      <c r="F295" s="552">
        <v>0</v>
      </c>
      <c r="G295" s="518" t="s">
        <v>626</v>
      </c>
      <c r="H295" s="518" t="s">
        <v>637</v>
      </c>
      <c r="I295" s="389"/>
      <c r="J295" s="527" t="s">
        <v>559</v>
      </c>
      <c r="K295" s="552">
        <v>0</v>
      </c>
      <c r="L295" s="552">
        <v>0</v>
      </c>
      <c r="M295" s="552">
        <v>0</v>
      </c>
      <c r="N295" s="552">
        <v>0</v>
      </c>
      <c r="O295" s="552">
        <v>0</v>
      </c>
      <c r="P295" s="518" t="s">
        <v>626</v>
      </c>
      <c r="Q295" s="518" t="s">
        <v>637</v>
      </c>
    </row>
    <row r="296" spans="1:17" ht="14.25" x14ac:dyDescent="0.45">
      <c r="A296" s="527" t="s">
        <v>560</v>
      </c>
      <c r="B296" s="552">
        <v>0</v>
      </c>
      <c r="C296" s="552">
        <v>0</v>
      </c>
      <c r="D296" s="552">
        <v>0</v>
      </c>
      <c r="E296" s="552">
        <v>0</v>
      </c>
      <c r="F296" s="552">
        <v>0</v>
      </c>
      <c r="G296" s="518" t="s">
        <v>626</v>
      </c>
      <c r="H296" s="518" t="s">
        <v>638</v>
      </c>
      <c r="I296" s="389"/>
      <c r="J296" s="527" t="s">
        <v>560</v>
      </c>
      <c r="K296" s="552">
        <v>0</v>
      </c>
      <c r="L296" s="552">
        <v>0</v>
      </c>
      <c r="M296" s="552">
        <v>0</v>
      </c>
      <c r="N296" s="552">
        <v>0</v>
      </c>
      <c r="O296" s="552">
        <v>0</v>
      </c>
      <c r="P296" s="518" t="s">
        <v>626</v>
      </c>
      <c r="Q296" s="518" t="s">
        <v>638</v>
      </c>
    </row>
    <row r="297" spans="1:17" ht="14.25" x14ac:dyDescent="0.45">
      <c r="A297" s="527" t="s">
        <v>561</v>
      </c>
      <c r="B297" s="552">
        <v>0</v>
      </c>
      <c r="C297" s="552">
        <v>0</v>
      </c>
      <c r="D297" s="552">
        <v>0</v>
      </c>
      <c r="E297" s="552">
        <v>0</v>
      </c>
      <c r="F297" s="552">
        <v>0</v>
      </c>
      <c r="G297" s="518" t="s">
        <v>626</v>
      </c>
      <c r="H297" s="518" t="s">
        <v>639</v>
      </c>
      <c r="I297" s="389"/>
      <c r="J297" s="527" t="s">
        <v>561</v>
      </c>
      <c r="K297" s="552">
        <v>0</v>
      </c>
      <c r="L297" s="552">
        <v>0</v>
      </c>
      <c r="M297" s="552">
        <v>0</v>
      </c>
      <c r="N297" s="552">
        <v>0</v>
      </c>
      <c r="O297" s="552">
        <v>0</v>
      </c>
      <c r="P297" s="518" t="s">
        <v>626</v>
      </c>
      <c r="Q297" s="518" t="s">
        <v>639</v>
      </c>
    </row>
    <row r="298" spans="1:17" ht="14.25" x14ac:dyDescent="0.45">
      <c r="A298" s="527" t="s">
        <v>562</v>
      </c>
      <c r="B298" s="552">
        <v>0</v>
      </c>
      <c r="C298" s="552">
        <v>0</v>
      </c>
      <c r="D298" s="552">
        <v>0</v>
      </c>
      <c r="E298" s="552">
        <v>0</v>
      </c>
      <c r="F298" s="552">
        <v>0</v>
      </c>
      <c r="G298" s="518" t="s">
        <v>626</v>
      </c>
      <c r="H298" s="518" t="s">
        <v>640</v>
      </c>
      <c r="I298" s="389"/>
      <c r="J298" s="527" t="s">
        <v>562</v>
      </c>
      <c r="K298" s="552">
        <v>0</v>
      </c>
      <c r="L298" s="552">
        <v>0</v>
      </c>
      <c r="M298" s="552">
        <v>0</v>
      </c>
      <c r="N298" s="552">
        <v>0</v>
      </c>
      <c r="O298" s="552">
        <v>0</v>
      </c>
      <c r="P298" s="518" t="s">
        <v>626</v>
      </c>
      <c r="Q298" s="518" t="s">
        <v>640</v>
      </c>
    </row>
    <row r="299" spans="1:17" ht="14.25" x14ac:dyDescent="0.45">
      <c r="A299" s="527" t="s">
        <v>563</v>
      </c>
      <c r="B299" s="552">
        <v>0</v>
      </c>
      <c r="C299" s="552">
        <v>0</v>
      </c>
      <c r="D299" s="552">
        <v>0</v>
      </c>
      <c r="E299" s="552">
        <v>0</v>
      </c>
      <c r="F299" s="552">
        <v>0</v>
      </c>
      <c r="G299" s="518" t="s">
        <v>626</v>
      </c>
      <c r="H299" s="518" t="s">
        <v>641</v>
      </c>
      <c r="I299" s="389"/>
      <c r="J299" s="527" t="s">
        <v>563</v>
      </c>
      <c r="K299" s="552">
        <v>0</v>
      </c>
      <c r="L299" s="552">
        <v>0</v>
      </c>
      <c r="M299" s="552">
        <v>0</v>
      </c>
      <c r="N299" s="552">
        <v>0</v>
      </c>
      <c r="O299" s="552">
        <v>0</v>
      </c>
      <c r="P299" s="518" t="s">
        <v>626</v>
      </c>
      <c r="Q299" s="518" t="s">
        <v>641</v>
      </c>
    </row>
    <row r="300" spans="1:17" ht="14.25" x14ac:dyDescent="0.45">
      <c r="A300" s="527" t="s">
        <v>564</v>
      </c>
      <c r="B300" s="552">
        <v>0</v>
      </c>
      <c r="C300" s="552">
        <v>0</v>
      </c>
      <c r="D300" s="552">
        <v>0</v>
      </c>
      <c r="E300" s="552">
        <v>0</v>
      </c>
      <c r="F300" s="552">
        <v>0</v>
      </c>
      <c r="G300" s="518" t="s">
        <v>626</v>
      </c>
      <c r="H300" s="518" t="s">
        <v>642</v>
      </c>
      <c r="I300" s="389"/>
      <c r="J300" s="527" t="s">
        <v>564</v>
      </c>
      <c r="K300" s="552">
        <v>0</v>
      </c>
      <c r="L300" s="552">
        <v>0</v>
      </c>
      <c r="M300" s="552">
        <v>0</v>
      </c>
      <c r="N300" s="552">
        <v>0</v>
      </c>
      <c r="O300" s="552">
        <v>0</v>
      </c>
      <c r="P300" s="518" t="s">
        <v>626</v>
      </c>
      <c r="Q300" s="518" t="s">
        <v>642</v>
      </c>
    </row>
    <row r="301" spans="1:17" ht="14.65" thickBot="1" x14ac:dyDescent="0.5">
      <c r="A301" s="527" t="s">
        <v>565</v>
      </c>
      <c r="B301" s="552">
        <v>0</v>
      </c>
      <c r="C301" s="552">
        <v>0</v>
      </c>
      <c r="D301" s="552">
        <v>0</v>
      </c>
      <c r="E301" s="552">
        <v>0</v>
      </c>
      <c r="F301" s="552">
        <v>0</v>
      </c>
      <c r="G301" s="518" t="s">
        <v>626</v>
      </c>
      <c r="H301" s="518" t="s">
        <v>643</v>
      </c>
      <c r="I301" s="389"/>
      <c r="J301" s="527" t="s">
        <v>565</v>
      </c>
      <c r="K301" s="552">
        <v>0</v>
      </c>
      <c r="L301" s="552">
        <v>0</v>
      </c>
      <c r="M301" s="552">
        <v>0</v>
      </c>
      <c r="N301" s="552">
        <v>0</v>
      </c>
      <c r="O301" s="552">
        <v>0</v>
      </c>
      <c r="P301" s="518" t="s">
        <v>626</v>
      </c>
      <c r="Q301" s="518" t="s">
        <v>643</v>
      </c>
    </row>
    <row r="302" spans="1:17" ht="15" hidden="1" customHeight="1" thickBot="1" x14ac:dyDescent="0.5">
      <c r="A302" s="527"/>
      <c r="B302" s="552">
        <v>0</v>
      </c>
      <c r="C302" s="552">
        <v>0</v>
      </c>
      <c r="D302" s="552">
        <v>0</v>
      </c>
      <c r="E302" s="552">
        <v>0</v>
      </c>
      <c r="F302" s="552">
        <v>0</v>
      </c>
      <c r="G302" s="518" t="e">
        <v>#N/A</v>
      </c>
      <c r="H302" s="518" t="e">
        <v>#N/A</v>
      </c>
      <c r="I302" s="389"/>
      <c r="J302" s="527"/>
      <c r="K302" s="552">
        <v>0</v>
      </c>
      <c r="L302" s="552">
        <v>0</v>
      </c>
      <c r="M302" s="552">
        <v>0</v>
      </c>
      <c r="N302" s="552">
        <v>0</v>
      </c>
      <c r="O302" s="552">
        <v>0</v>
      </c>
      <c r="P302" s="518" t="e">
        <v>#N/A</v>
      </c>
      <c r="Q302" s="518" t="e">
        <v>#N/A</v>
      </c>
    </row>
    <row r="303" spans="1:17" ht="15" hidden="1" customHeight="1" thickBot="1" x14ac:dyDescent="0.5">
      <c r="A303" s="527"/>
      <c r="B303" s="552">
        <v>0</v>
      </c>
      <c r="C303" s="552">
        <v>0</v>
      </c>
      <c r="D303" s="552">
        <v>0</v>
      </c>
      <c r="E303" s="552">
        <v>0</v>
      </c>
      <c r="F303" s="552">
        <v>0</v>
      </c>
      <c r="G303" s="518" t="e">
        <v>#N/A</v>
      </c>
      <c r="H303" s="518" t="e">
        <v>#N/A</v>
      </c>
      <c r="I303" s="389"/>
      <c r="J303" s="527"/>
      <c r="K303" s="552">
        <v>0</v>
      </c>
      <c r="L303" s="552">
        <v>0</v>
      </c>
      <c r="M303" s="552">
        <v>0</v>
      </c>
      <c r="N303" s="552">
        <v>0</v>
      </c>
      <c r="O303" s="552">
        <v>0</v>
      </c>
      <c r="P303" s="518" t="e">
        <v>#N/A</v>
      </c>
      <c r="Q303" s="518" t="e">
        <v>#N/A</v>
      </c>
    </row>
    <row r="304" spans="1:17" ht="15" hidden="1" customHeight="1" thickBot="1" x14ac:dyDescent="0.5">
      <c r="A304" s="527"/>
      <c r="B304" s="552">
        <v>0</v>
      </c>
      <c r="C304" s="552">
        <v>0</v>
      </c>
      <c r="D304" s="552">
        <v>0</v>
      </c>
      <c r="E304" s="552">
        <v>0</v>
      </c>
      <c r="F304" s="552">
        <v>0</v>
      </c>
      <c r="G304" s="518" t="e">
        <v>#N/A</v>
      </c>
      <c r="H304" s="518" t="e">
        <v>#N/A</v>
      </c>
      <c r="I304" s="389"/>
      <c r="J304" s="527"/>
      <c r="K304" s="552">
        <v>0</v>
      </c>
      <c r="L304" s="552">
        <v>0</v>
      </c>
      <c r="M304" s="552">
        <v>0</v>
      </c>
      <c r="N304" s="552">
        <v>0</v>
      </c>
      <c r="O304" s="552">
        <v>0</v>
      </c>
      <c r="P304" s="518" t="e">
        <v>#N/A</v>
      </c>
      <c r="Q304" s="518" t="e">
        <v>#N/A</v>
      </c>
    </row>
    <row r="305" spans="1:17" ht="15" hidden="1" customHeight="1" thickBot="1" x14ac:dyDescent="0.5">
      <c r="A305" s="527"/>
      <c r="B305" s="552">
        <v>0</v>
      </c>
      <c r="C305" s="552">
        <v>0</v>
      </c>
      <c r="D305" s="552">
        <v>0</v>
      </c>
      <c r="E305" s="552">
        <v>0</v>
      </c>
      <c r="F305" s="552">
        <v>0</v>
      </c>
      <c r="G305" s="518" t="e">
        <v>#N/A</v>
      </c>
      <c r="H305" s="518" t="e">
        <v>#N/A</v>
      </c>
      <c r="I305" s="389"/>
      <c r="J305" s="527"/>
      <c r="K305" s="552">
        <v>0</v>
      </c>
      <c r="L305" s="552">
        <v>0</v>
      </c>
      <c r="M305" s="552">
        <v>0</v>
      </c>
      <c r="N305" s="552">
        <v>0</v>
      </c>
      <c r="O305" s="552">
        <v>0</v>
      </c>
      <c r="P305" s="518" t="e">
        <v>#N/A</v>
      </c>
      <c r="Q305" s="518" t="e">
        <v>#N/A</v>
      </c>
    </row>
    <row r="306" spans="1:17" ht="15" hidden="1" customHeight="1" thickBot="1" x14ac:dyDescent="0.5">
      <c r="A306" s="527"/>
      <c r="B306" s="552">
        <v>0</v>
      </c>
      <c r="C306" s="552">
        <v>0</v>
      </c>
      <c r="D306" s="552">
        <v>0</v>
      </c>
      <c r="E306" s="552">
        <v>0</v>
      </c>
      <c r="F306" s="552">
        <v>0</v>
      </c>
      <c r="G306" s="518" t="e">
        <v>#N/A</v>
      </c>
      <c r="H306" s="518" t="e">
        <v>#N/A</v>
      </c>
      <c r="I306" s="389"/>
      <c r="J306" s="527"/>
      <c r="K306" s="552">
        <v>0</v>
      </c>
      <c r="L306" s="552">
        <v>0</v>
      </c>
      <c r="M306" s="552">
        <v>0</v>
      </c>
      <c r="N306" s="552">
        <v>0</v>
      </c>
      <c r="O306" s="552">
        <v>0</v>
      </c>
      <c r="P306" s="518" t="e">
        <v>#N/A</v>
      </c>
      <c r="Q306" s="518" t="e">
        <v>#N/A</v>
      </c>
    </row>
    <row r="307" spans="1:17" ht="15" hidden="1" customHeight="1" thickBot="1" x14ac:dyDescent="0.5">
      <c r="A307" s="527"/>
      <c r="B307" s="552">
        <v>0</v>
      </c>
      <c r="C307" s="552">
        <v>0</v>
      </c>
      <c r="D307" s="552">
        <v>0</v>
      </c>
      <c r="E307" s="552">
        <v>0</v>
      </c>
      <c r="F307" s="552">
        <v>0</v>
      </c>
      <c r="G307" s="518" t="e">
        <v>#N/A</v>
      </c>
      <c r="H307" s="518" t="e">
        <v>#N/A</v>
      </c>
      <c r="I307" s="389"/>
      <c r="J307" s="527"/>
      <c r="K307" s="552">
        <v>0</v>
      </c>
      <c r="L307" s="552">
        <v>0</v>
      </c>
      <c r="M307" s="552">
        <v>0</v>
      </c>
      <c r="N307" s="552">
        <v>0</v>
      </c>
      <c r="O307" s="552">
        <v>0</v>
      </c>
      <c r="P307" s="518" t="e">
        <v>#N/A</v>
      </c>
      <c r="Q307" s="518" t="e">
        <v>#N/A</v>
      </c>
    </row>
    <row r="308" spans="1:17" ht="13.5" thickTop="1" x14ac:dyDescent="0.4">
      <c r="A308" s="554" t="s">
        <v>479</v>
      </c>
      <c r="B308" s="555">
        <v>8400</v>
      </c>
      <c r="C308" s="555">
        <v>0</v>
      </c>
      <c r="D308" s="555">
        <v>0</v>
      </c>
      <c r="E308" s="555">
        <v>0</v>
      </c>
      <c r="F308" s="555">
        <v>8400</v>
      </c>
      <c r="G308" s="519"/>
      <c r="H308" s="519"/>
      <c r="I308" s="389"/>
      <c r="J308" s="554" t="s">
        <v>479</v>
      </c>
      <c r="K308" s="555">
        <v>8400</v>
      </c>
      <c r="L308" s="555">
        <v>0</v>
      </c>
      <c r="M308" s="555">
        <v>0</v>
      </c>
      <c r="N308" s="555">
        <v>0</v>
      </c>
      <c r="O308" s="555">
        <v>8400</v>
      </c>
      <c r="P308" s="519"/>
      <c r="Q308" s="519"/>
    </row>
    <row r="309" spans="1:17" ht="12.75" x14ac:dyDescent="0.35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389"/>
      <c r="L309" s="389"/>
      <c r="M309" s="389"/>
      <c r="N309" s="389"/>
      <c r="O309" s="389"/>
      <c r="P309" s="389"/>
      <c r="Q309" s="389"/>
    </row>
    <row r="310" spans="1:17" ht="12.75" x14ac:dyDescent="0.35">
      <c r="A310" s="389"/>
      <c r="B310" s="389"/>
      <c r="C310" s="389"/>
      <c r="D310" s="389"/>
      <c r="E310" s="389"/>
      <c r="F310" s="389"/>
      <c r="G310" s="389"/>
      <c r="H310" s="389"/>
      <c r="I310" s="389"/>
      <c r="J310" s="389"/>
      <c r="K310" s="389"/>
      <c r="L310" s="389"/>
      <c r="M310" s="389"/>
      <c r="N310" s="389"/>
      <c r="O310" s="389"/>
      <c r="P310" s="389"/>
      <c r="Q310" s="389"/>
    </row>
    <row r="311" spans="1:17" ht="14.65" customHeight="1" x14ac:dyDescent="0.45">
      <c r="A311" s="754" t="s">
        <v>496</v>
      </c>
      <c r="B311" s="754"/>
      <c r="C311" s="754"/>
      <c r="D311" s="754"/>
      <c r="E311" s="754"/>
      <c r="F311" s="754"/>
      <c r="G311" s="754"/>
      <c r="H311" s="754"/>
      <c r="I311" s="389"/>
      <c r="J311" s="754" t="s">
        <v>496</v>
      </c>
      <c r="K311" s="754"/>
      <c r="L311" s="754"/>
      <c r="M311" s="754"/>
      <c r="N311" s="754"/>
      <c r="O311" s="754"/>
      <c r="P311" s="754"/>
      <c r="Q311" s="754"/>
    </row>
    <row r="312" spans="1:17" ht="14.65" thickBot="1" x14ac:dyDescent="0.5">
      <c r="A312" s="512" t="s">
        <v>474</v>
      </c>
      <c r="B312" s="513" t="s">
        <v>475</v>
      </c>
      <c r="C312" s="513" t="s">
        <v>476</v>
      </c>
      <c r="D312" s="513" t="s">
        <v>477</v>
      </c>
      <c r="E312" s="513" t="s">
        <v>478</v>
      </c>
      <c r="F312" s="513" t="s">
        <v>479</v>
      </c>
      <c r="G312" s="513" t="s">
        <v>480</v>
      </c>
      <c r="H312" s="513" t="s">
        <v>481</v>
      </c>
      <c r="I312" s="389"/>
      <c r="J312" s="512" t="s">
        <v>474</v>
      </c>
      <c r="K312" s="513" t="s">
        <v>475</v>
      </c>
      <c r="L312" s="513" t="s">
        <v>476</v>
      </c>
      <c r="M312" s="513" t="s">
        <v>477</v>
      </c>
      <c r="N312" s="513" t="s">
        <v>478</v>
      </c>
      <c r="O312" s="513" t="s">
        <v>479</v>
      </c>
      <c r="P312" s="513" t="s">
        <v>480</v>
      </c>
      <c r="Q312" s="513" t="s">
        <v>481</v>
      </c>
    </row>
    <row r="313" spans="1:17" ht="14.65" thickTop="1" x14ac:dyDescent="0.45">
      <c r="A313" s="527" t="s">
        <v>549</v>
      </c>
      <c r="B313" s="552">
        <v>17023</v>
      </c>
      <c r="C313" s="552">
        <v>0</v>
      </c>
      <c r="D313" s="552">
        <v>0</v>
      </c>
      <c r="E313" s="552">
        <v>0</v>
      </c>
      <c r="F313" s="552">
        <v>17023</v>
      </c>
      <c r="G313" s="518" t="s">
        <v>626</v>
      </c>
      <c r="H313" s="518" t="s">
        <v>627</v>
      </c>
      <c r="I313" s="389"/>
      <c r="J313" s="527" t="s">
        <v>549</v>
      </c>
      <c r="K313" s="552">
        <v>17023</v>
      </c>
      <c r="L313" s="552">
        <v>0</v>
      </c>
      <c r="M313" s="552">
        <v>0</v>
      </c>
      <c r="N313" s="552">
        <v>0</v>
      </c>
      <c r="O313" s="552">
        <v>17023</v>
      </c>
      <c r="P313" s="518" t="s">
        <v>626</v>
      </c>
      <c r="Q313" s="518" t="s">
        <v>627</v>
      </c>
    </row>
    <row r="314" spans="1:17" ht="14.25" x14ac:dyDescent="0.45">
      <c r="A314" s="527" t="s">
        <v>550</v>
      </c>
      <c r="B314" s="552">
        <v>0</v>
      </c>
      <c r="C314" s="552">
        <v>0</v>
      </c>
      <c r="D314" s="552">
        <v>0</v>
      </c>
      <c r="E314" s="552">
        <v>0</v>
      </c>
      <c r="F314" s="552">
        <v>0</v>
      </c>
      <c r="G314" s="518" t="s">
        <v>626</v>
      </c>
      <c r="H314" s="518" t="s">
        <v>628</v>
      </c>
      <c r="I314" s="389"/>
      <c r="J314" s="527" t="s">
        <v>550</v>
      </c>
      <c r="K314" s="552">
        <v>0</v>
      </c>
      <c r="L314" s="552">
        <v>0</v>
      </c>
      <c r="M314" s="552">
        <v>0</v>
      </c>
      <c r="N314" s="552">
        <v>0</v>
      </c>
      <c r="O314" s="552">
        <v>0</v>
      </c>
      <c r="P314" s="518" t="s">
        <v>626</v>
      </c>
      <c r="Q314" s="518" t="s">
        <v>628</v>
      </c>
    </row>
    <row r="315" spans="1:17" ht="14.25" x14ac:dyDescent="0.45">
      <c r="A315" s="527" t="s">
        <v>551</v>
      </c>
      <c r="B315" s="552">
        <v>2545</v>
      </c>
      <c r="C315" s="552">
        <v>0</v>
      </c>
      <c r="D315" s="552">
        <v>0</v>
      </c>
      <c r="E315" s="552">
        <v>0</v>
      </c>
      <c r="F315" s="552">
        <v>2545</v>
      </c>
      <c r="G315" s="518" t="s">
        <v>626</v>
      </c>
      <c r="H315" s="518" t="s">
        <v>629</v>
      </c>
      <c r="I315" s="389"/>
      <c r="J315" s="527" t="s">
        <v>551</v>
      </c>
      <c r="K315" s="552">
        <v>2545</v>
      </c>
      <c r="L315" s="552">
        <v>0</v>
      </c>
      <c r="M315" s="552">
        <v>0</v>
      </c>
      <c r="N315" s="552">
        <v>0</v>
      </c>
      <c r="O315" s="552">
        <v>2545</v>
      </c>
      <c r="P315" s="518" t="s">
        <v>626</v>
      </c>
      <c r="Q315" s="518" t="s">
        <v>629</v>
      </c>
    </row>
    <row r="316" spans="1:17" ht="14.25" x14ac:dyDescent="0.45">
      <c r="A316" s="527" t="s">
        <v>552</v>
      </c>
      <c r="B316" s="552">
        <v>20256</v>
      </c>
      <c r="C316" s="552">
        <v>0</v>
      </c>
      <c r="D316" s="552">
        <v>0</v>
      </c>
      <c r="E316" s="552">
        <v>0</v>
      </c>
      <c r="F316" s="552">
        <v>20256</v>
      </c>
      <c r="G316" s="518" t="s">
        <v>626</v>
      </c>
      <c r="H316" s="518" t="s">
        <v>630</v>
      </c>
      <c r="I316" s="389"/>
      <c r="J316" s="527" t="s">
        <v>552</v>
      </c>
      <c r="K316" s="552">
        <v>20256</v>
      </c>
      <c r="L316" s="552">
        <v>0</v>
      </c>
      <c r="M316" s="552">
        <v>0</v>
      </c>
      <c r="N316" s="552">
        <v>0</v>
      </c>
      <c r="O316" s="552">
        <v>20256</v>
      </c>
      <c r="P316" s="518" t="s">
        <v>626</v>
      </c>
      <c r="Q316" s="518" t="s">
        <v>630</v>
      </c>
    </row>
    <row r="317" spans="1:17" ht="14.25" x14ac:dyDescent="0.45">
      <c r="A317" s="527" t="s">
        <v>553</v>
      </c>
      <c r="B317" s="552">
        <v>0</v>
      </c>
      <c r="C317" s="552">
        <v>0</v>
      </c>
      <c r="D317" s="552">
        <v>0</v>
      </c>
      <c r="E317" s="552">
        <v>0</v>
      </c>
      <c r="F317" s="552">
        <v>0</v>
      </c>
      <c r="G317" s="518" t="s">
        <v>626</v>
      </c>
      <c r="H317" s="518" t="s">
        <v>631</v>
      </c>
      <c r="I317" s="389"/>
      <c r="J317" s="527" t="s">
        <v>553</v>
      </c>
      <c r="K317" s="552">
        <v>0</v>
      </c>
      <c r="L317" s="552">
        <v>0</v>
      </c>
      <c r="M317" s="552">
        <v>0</v>
      </c>
      <c r="N317" s="552">
        <v>0</v>
      </c>
      <c r="O317" s="552">
        <v>0</v>
      </c>
      <c r="P317" s="518" t="s">
        <v>626</v>
      </c>
      <c r="Q317" s="518" t="s">
        <v>631</v>
      </c>
    </row>
    <row r="318" spans="1:17" ht="14.25" x14ac:dyDescent="0.45">
      <c r="A318" s="527" t="s">
        <v>554</v>
      </c>
      <c r="B318" s="552">
        <v>0</v>
      </c>
      <c r="C318" s="552">
        <v>0</v>
      </c>
      <c r="D318" s="552">
        <v>0</v>
      </c>
      <c r="E318" s="552">
        <v>0</v>
      </c>
      <c r="F318" s="552">
        <v>0</v>
      </c>
      <c r="G318" s="518" t="s">
        <v>626</v>
      </c>
      <c r="H318" s="518" t="s">
        <v>632</v>
      </c>
      <c r="I318" s="389"/>
      <c r="J318" s="527" t="s">
        <v>554</v>
      </c>
      <c r="K318" s="552">
        <v>0</v>
      </c>
      <c r="L318" s="552">
        <v>0</v>
      </c>
      <c r="M318" s="552">
        <v>0</v>
      </c>
      <c r="N318" s="552">
        <v>0</v>
      </c>
      <c r="O318" s="552">
        <v>0</v>
      </c>
      <c r="P318" s="518" t="s">
        <v>626</v>
      </c>
      <c r="Q318" s="518" t="s">
        <v>632</v>
      </c>
    </row>
    <row r="319" spans="1:17" ht="14.25" x14ac:dyDescent="0.45">
      <c r="A319" s="527" t="s">
        <v>555</v>
      </c>
      <c r="B319" s="552">
        <v>0</v>
      </c>
      <c r="C319" s="552">
        <v>0</v>
      </c>
      <c r="D319" s="552">
        <v>0</v>
      </c>
      <c r="E319" s="552">
        <v>0</v>
      </c>
      <c r="F319" s="552">
        <v>0</v>
      </c>
      <c r="G319" s="518" t="s">
        <v>626</v>
      </c>
      <c r="H319" s="518" t="s">
        <v>633</v>
      </c>
      <c r="I319" s="389"/>
      <c r="J319" s="527" t="s">
        <v>555</v>
      </c>
      <c r="K319" s="552">
        <v>0</v>
      </c>
      <c r="L319" s="552">
        <v>0</v>
      </c>
      <c r="M319" s="552">
        <v>0</v>
      </c>
      <c r="N319" s="552">
        <v>0</v>
      </c>
      <c r="O319" s="552">
        <v>0</v>
      </c>
      <c r="P319" s="518" t="s">
        <v>626</v>
      </c>
      <c r="Q319" s="518" t="s">
        <v>633</v>
      </c>
    </row>
    <row r="320" spans="1:17" ht="14.25" x14ac:dyDescent="0.45">
      <c r="A320" s="527" t="s">
        <v>556</v>
      </c>
      <c r="B320" s="552">
        <v>0</v>
      </c>
      <c r="C320" s="552">
        <v>0</v>
      </c>
      <c r="D320" s="552">
        <v>0</v>
      </c>
      <c r="E320" s="552">
        <v>0</v>
      </c>
      <c r="F320" s="552">
        <v>0</v>
      </c>
      <c r="G320" s="518" t="s">
        <v>626</v>
      </c>
      <c r="H320" s="518" t="s">
        <v>634</v>
      </c>
      <c r="I320" s="389"/>
      <c r="J320" s="527" t="s">
        <v>556</v>
      </c>
      <c r="K320" s="552">
        <v>0</v>
      </c>
      <c r="L320" s="552">
        <v>0</v>
      </c>
      <c r="M320" s="552">
        <v>0</v>
      </c>
      <c r="N320" s="552">
        <v>0</v>
      </c>
      <c r="O320" s="552">
        <v>0</v>
      </c>
      <c r="P320" s="518" t="s">
        <v>626</v>
      </c>
      <c r="Q320" s="518" t="s">
        <v>634</v>
      </c>
    </row>
    <row r="321" spans="1:17" ht="14.25" x14ac:dyDescent="0.45">
      <c r="A321" s="527" t="s">
        <v>557</v>
      </c>
      <c r="B321" s="552">
        <v>31959</v>
      </c>
      <c r="C321" s="552">
        <v>0</v>
      </c>
      <c r="D321" s="552">
        <v>0</v>
      </c>
      <c r="E321" s="552">
        <v>0</v>
      </c>
      <c r="F321" s="552">
        <v>31959</v>
      </c>
      <c r="G321" s="518" t="s">
        <v>626</v>
      </c>
      <c r="H321" s="518" t="s">
        <v>635</v>
      </c>
      <c r="I321" s="389"/>
      <c r="J321" s="527" t="s">
        <v>557</v>
      </c>
      <c r="K321" s="552">
        <v>31959</v>
      </c>
      <c r="L321" s="552">
        <v>0</v>
      </c>
      <c r="M321" s="552">
        <v>0</v>
      </c>
      <c r="N321" s="552">
        <v>0</v>
      </c>
      <c r="O321" s="552">
        <v>31959</v>
      </c>
      <c r="P321" s="518" t="s">
        <v>626</v>
      </c>
      <c r="Q321" s="518" t="s">
        <v>635</v>
      </c>
    </row>
    <row r="322" spans="1:17" ht="14.25" x14ac:dyDescent="0.45">
      <c r="A322" s="527" t="s">
        <v>558</v>
      </c>
      <c r="B322" s="552">
        <v>0</v>
      </c>
      <c r="C322" s="552">
        <v>0</v>
      </c>
      <c r="D322" s="552">
        <v>0</v>
      </c>
      <c r="E322" s="552">
        <v>0</v>
      </c>
      <c r="F322" s="552">
        <v>0</v>
      </c>
      <c r="G322" s="518" t="s">
        <v>626</v>
      </c>
      <c r="H322" s="518" t="s">
        <v>636</v>
      </c>
      <c r="I322" s="389"/>
      <c r="J322" s="527" t="s">
        <v>558</v>
      </c>
      <c r="K322" s="552">
        <v>0</v>
      </c>
      <c r="L322" s="552">
        <v>0</v>
      </c>
      <c r="M322" s="552">
        <v>0</v>
      </c>
      <c r="N322" s="552">
        <v>0</v>
      </c>
      <c r="O322" s="552">
        <v>0</v>
      </c>
      <c r="P322" s="518" t="s">
        <v>626</v>
      </c>
      <c r="Q322" s="518" t="s">
        <v>636</v>
      </c>
    </row>
    <row r="323" spans="1:17" ht="14.25" x14ac:dyDescent="0.45">
      <c r="A323" s="527" t="s">
        <v>559</v>
      </c>
      <c r="B323" s="552">
        <v>0</v>
      </c>
      <c r="C323" s="552">
        <v>0</v>
      </c>
      <c r="D323" s="552">
        <v>0</v>
      </c>
      <c r="E323" s="552">
        <v>0</v>
      </c>
      <c r="F323" s="552">
        <v>0</v>
      </c>
      <c r="G323" s="518" t="s">
        <v>626</v>
      </c>
      <c r="H323" s="518" t="s">
        <v>637</v>
      </c>
      <c r="I323" s="389"/>
      <c r="J323" s="527" t="s">
        <v>559</v>
      </c>
      <c r="K323" s="552">
        <v>0</v>
      </c>
      <c r="L323" s="552">
        <v>0</v>
      </c>
      <c r="M323" s="552">
        <v>0</v>
      </c>
      <c r="N323" s="552">
        <v>0</v>
      </c>
      <c r="O323" s="552">
        <v>0</v>
      </c>
      <c r="P323" s="518" t="s">
        <v>626</v>
      </c>
      <c r="Q323" s="518" t="s">
        <v>637</v>
      </c>
    </row>
    <row r="324" spans="1:17" ht="14.25" x14ac:dyDescent="0.45">
      <c r="A324" s="527" t="s">
        <v>560</v>
      </c>
      <c r="B324" s="552">
        <v>0</v>
      </c>
      <c r="C324" s="552">
        <v>0</v>
      </c>
      <c r="D324" s="552">
        <v>0</v>
      </c>
      <c r="E324" s="552">
        <v>0</v>
      </c>
      <c r="F324" s="552">
        <v>0</v>
      </c>
      <c r="G324" s="518" t="s">
        <v>626</v>
      </c>
      <c r="H324" s="518" t="s">
        <v>638</v>
      </c>
      <c r="I324" s="389"/>
      <c r="J324" s="527" t="s">
        <v>560</v>
      </c>
      <c r="K324" s="552">
        <v>0</v>
      </c>
      <c r="L324" s="552">
        <v>0</v>
      </c>
      <c r="M324" s="552">
        <v>0</v>
      </c>
      <c r="N324" s="552">
        <v>0</v>
      </c>
      <c r="O324" s="552">
        <v>0</v>
      </c>
      <c r="P324" s="518" t="s">
        <v>626</v>
      </c>
      <c r="Q324" s="518" t="s">
        <v>638</v>
      </c>
    </row>
    <row r="325" spans="1:17" ht="14.25" x14ac:dyDescent="0.45">
      <c r="A325" s="527" t="s">
        <v>561</v>
      </c>
      <c r="B325" s="552">
        <v>13338</v>
      </c>
      <c r="C325" s="552">
        <v>0</v>
      </c>
      <c r="D325" s="552">
        <v>0</v>
      </c>
      <c r="E325" s="552">
        <v>0</v>
      </c>
      <c r="F325" s="552">
        <v>13338</v>
      </c>
      <c r="G325" s="518" t="s">
        <v>626</v>
      </c>
      <c r="H325" s="518" t="s">
        <v>639</v>
      </c>
      <c r="I325" s="389"/>
      <c r="J325" s="527" t="s">
        <v>561</v>
      </c>
      <c r="K325" s="552">
        <v>13338</v>
      </c>
      <c r="L325" s="552">
        <v>0</v>
      </c>
      <c r="M325" s="552">
        <v>0</v>
      </c>
      <c r="N325" s="552">
        <v>0</v>
      </c>
      <c r="O325" s="552">
        <v>13338</v>
      </c>
      <c r="P325" s="518" t="s">
        <v>626</v>
      </c>
      <c r="Q325" s="518" t="s">
        <v>639</v>
      </c>
    </row>
    <row r="326" spans="1:17" ht="14.25" x14ac:dyDescent="0.45">
      <c r="A326" s="527" t="s">
        <v>562</v>
      </c>
      <c r="B326" s="552">
        <v>0</v>
      </c>
      <c r="C326" s="552">
        <v>0</v>
      </c>
      <c r="D326" s="552">
        <v>0</v>
      </c>
      <c r="E326" s="552">
        <v>0</v>
      </c>
      <c r="F326" s="552">
        <v>0</v>
      </c>
      <c r="G326" s="518" t="s">
        <v>626</v>
      </c>
      <c r="H326" s="518" t="s">
        <v>640</v>
      </c>
      <c r="I326" s="389"/>
      <c r="J326" s="527" t="s">
        <v>562</v>
      </c>
      <c r="K326" s="552">
        <v>0</v>
      </c>
      <c r="L326" s="552">
        <v>0</v>
      </c>
      <c r="M326" s="552">
        <v>0</v>
      </c>
      <c r="N326" s="552">
        <v>0</v>
      </c>
      <c r="O326" s="552">
        <v>0</v>
      </c>
      <c r="P326" s="518" t="s">
        <v>626</v>
      </c>
      <c r="Q326" s="518" t="s">
        <v>640</v>
      </c>
    </row>
    <row r="327" spans="1:17" ht="14.25" x14ac:dyDescent="0.45">
      <c r="A327" s="527" t="s">
        <v>563</v>
      </c>
      <c r="B327" s="552">
        <v>0</v>
      </c>
      <c r="C327" s="552">
        <v>0</v>
      </c>
      <c r="D327" s="552">
        <v>0</v>
      </c>
      <c r="E327" s="552">
        <v>0</v>
      </c>
      <c r="F327" s="552">
        <v>0</v>
      </c>
      <c r="G327" s="518" t="s">
        <v>626</v>
      </c>
      <c r="H327" s="518" t="s">
        <v>641</v>
      </c>
      <c r="I327" s="389"/>
      <c r="J327" s="527" t="s">
        <v>563</v>
      </c>
      <c r="K327" s="552">
        <v>0</v>
      </c>
      <c r="L327" s="552">
        <v>0</v>
      </c>
      <c r="M327" s="552">
        <v>0</v>
      </c>
      <c r="N327" s="552">
        <v>0</v>
      </c>
      <c r="O327" s="552">
        <v>0</v>
      </c>
      <c r="P327" s="518" t="s">
        <v>626</v>
      </c>
      <c r="Q327" s="518" t="s">
        <v>641</v>
      </c>
    </row>
    <row r="328" spans="1:17" ht="14.25" x14ac:dyDescent="0.45">
      <c r="A328" s="527" t="s">
        <v>564</v>
      </c>
      <c r="B328" s="552">
        <v>0</v>
      </c>
      <c r="C328" s="552">
        <v>0</v>
      </c>
      <c r="D328" s="552">
        <v>0</v>
      </c>
      <c r="E328" s="552">
        <v>0</v>
      </c>
      <c r="F328" s="552">
        <v>0</v>
      </c>
      <c r="G328" s="518" t="s">
        <v>626</v>
      </c>
      <c r="H328" s="518" t="s">
        <v>642</v>
      </c>
      <c r="I328" s="389"/>
      <c r="J328" s="527" t="s">
        <v>564</v>
      </c>
      <c r="K328" s="552">
        <v>0</v>
      </c>
      <c r="L328" s="552">
        <v>0</v>
      </c>
      <c r="M328" s="552">
        <v>0</v>
      </c>
      <c r="N328" s="552">
        <v>0</v>
      </c>
      <c r="O328" s="552">
        <v>0</v>
      </c>
      <c r="P328" s="518" t="s">
        <v>626</v>
      </c>
      <c r="Q328" s="518" t="s">
        <v>642</v>
      </c>
    </row>
    <row r="329" spans="1:17" ht="14.65" thickBot="1" x14ac:dyDescent="0.5">
      <c r="A329" s="527" t="s">
        <v>565</v>
      </c>
      <c r="B329" s="552">
        <v>0</v>
      </c>
      <c r="C329" s="552">
        <v>0</v>
      </c>
      <c r="D329" s="552">
        <v>0</v>
      </c>
      <c r="E329" s="552">
        <v>0</v>
      </c>
      <c r="F329" s="552">
        <v>0</v>
      </c>
      <c r="G329" s="518" t="s">
        <v>626</v>
      </c>
      <c r="H329" s="518" t="s">
        <v>643</v>
      </c>
      <c r="I329" s="389"/>
      <c r="J329" s="527" t="s">
        <v>565</v>
      </c>
      <c r="K329" s="552">
        <v>0</v>
      </c>
      <c r="L329" s="552">
        <v>0</v>
      </c>
      <c r="M329" s="552">
        <v>0</v>
      </c>
      <c r="N329" s="552">
        <v>0</v>
      </c>
      <c r="O329" s="552">
        <v>0</v>
      </c>
      <c r="P329" s="518" t="s">
        <v>626</v>
      </c>
      <c r="Q329" s="518" t="s">
        <v>643</v>
      </c>
    </row>
    <row r="330" spans="1:17" ht="15" hidden="1" customHeight="1" thickBot="1" x14ac:dyDescent="0.5">
      <c r="A330" s="527"/>
      <c r="B330" s="552">
        <v>0</v>
      </c>
      <c r="C330" s="552">
        <v>0</v>
      </c>
      <c r="D330" s="552">
        <v>0</v>
      </c>
      <c r="E330" s="552">
        <v>0</v>
      </c>
      <c r="F330" s="552">
        <v>0</v>
      </c>
      <c r="G330" s="518" t="e">
        <v>#N/A</v>
      </c>
      <c r="H330" s="518" t="e">
        <v>#N/A</v>
      </c>
      <c r="I330" s="389"/>
      <c r="J330" s="527"/>
      <c r="K330" s="552">
        <v>0</v>
      </c>
      <c r="L330" s="552">
        <v>0</v>
      </c>
      <c r="M330" s="552">
        <v>0</v>
      </c>
      <c r="N330" s="552">
        <v>0</v>
      </c>
      <c r="O330" s="552">
        <v>0</v>
      </c>
      <c r="P330" s="518" t="e">
        <v>#N/A</v>
      </c>
      <c r="Q330" s="518" t="e">
        <v>#N/A</v>
      </c>
    </row>
    <row r="331" spans="1:17" ht="15" hidden="1" customHeight="1" thickBot="1" x14ac:dyDescent="0.5">
      <c r="A331" s="527"/>
      <c r="B331" s="552">
        <v>0</v>
      </c>
      <c r="C331" s="552">
        <v>0</v>
      </c>
      <c r="D331" s="552">
        <v>0</v>
      </c>
      <c r="E331" s="552">
        <v>0</v>
      </c>
      <c r="F331" s="552">
        <v>0</v>
      </c>
      <c r="G331" s="518" t="e">
        <v>#N/A</v>
      </c>
      <c r="H331" s="518" t="e">
        <v>#N/A</v>
      </c>
      <c r="I331" s="389"/>
      <c r="J331" s="527"/>
      <c r="K331" s="552">
        <v>0</v>
      </c>
      <c r="L331" s="552">
        <v>0</v>
      </c>
      <c r="M331" s="552">
        <v>0</v>
      </c>
      <c r="N331" s="552">
        <v>0</v>
      </c>
      <c r="O331" s="552">
        <v>0</v>
      </c>
      <c r="P331" s="518" t="e">
        <v>#N/A</v>
      </c>
      <c r="Q331" s="518" t="e">
        <v>#N/A</v>
      </c>
    </row>
    <row r="332" spans="1:17" ht="15" hidden="1" customHeight="1" thickBot="1" x14ac:dyDescent="0.5">
      <c r="A332" s="527"/>
      <c r="B332" s="552">
        <v>0</v>
      </c>
      <c r="C332" s="552">
        <v>0</v>
      </c>
      <c r="D332" s="552">
        <v>0</v>
      </c>
      <c r="E332" s="552">
        <v>0</v>
      </c>
      <c r="F332" s="552">
        <v>0</v>
      </c>
      <c r="G332" s="518" t="e">
        <v>#N/A</v>
      </c>
      <c r="H332" s="518" t="e">
        <v>#N/A</v>
      </c>
      <c r="I332" s="389"/>
      <c r="J332" s="527"/>
      <c r="K332" s="552">
        <v>0</v>
      </c>
      <c r="L332" s="552">
        <v>0</v>
      </c>
      <c r="M332" s="552">
        <v>0</v>
      </c>
      <c r="N332" s="552">
        <v>0</v>
      </c>
      <c r="O332" s="552">
        <v>0</v>
      </c>
      <c r="P332" s="518" t="e">
        <v>#N/A</v>
      </c>
      <c r="Q332" s="518" t="e">
        <v>#N/A</v>
      </c>
    </row>
    <row r="333" spans="1:17" ht="15" hidden="1" customHeight="1" thickBot="1" x14ac:dyDescent="0.5">
      <c r="A333" s="527"/>
      <c r="B333" s="552">
        <v>0</v>
      </c>
      <c r="C333" s="552">
        <v>0</v>
      </c>
      <c r="D333" s="552">
        <v>0</v>
      </c>
      <c r="E333" s="552">
        <v>0</v>
      </c>
      <c r="F333" s="552">
        <v>0</v>
      </c>
      <c r="G333" s="518" t="e">
        <v>#N/A</v>
      </c>
      <c r="H333" s="518" t="e">
        <v>#N/A</v>
      </c>
      <c r="I333" s="389"/>
      <c r="J333" s="527"/>
      <c r="K333" s="552">
        <v>0</v>
      </c>
      <c r="L333" s="552">
        <v>0</v>
      </c>
      <c r="M333" s="552">
        <v>0</v>
      </c>
      <c r="N333" s="552">
        <v>0</v>
      </c>
      <c r="O333" s="552">
        <v>0</v>
      </c>
      <c r="P333" s="518" t="e">
        <v>#N/A</v>
      </c>
      <c r="Q333" s="518" t="e">
        <v>#N/A</v>
      </c>
    </row>
    <row r="334" spans="1:17" ht="15" hidden="1" customHeight="1" thickBot="1" x14ac:dyDescent="0.5">
      <c r="A334" s="527"/>
      <c r="B334" s="552">
        <v>0</v>
      </c>
      <c r="C334" s="552">
        <v>0</v>
      </c>
      <c r="D334" s="552">
        <v>0</v>
      </c>
      <c r="E334" s="552">
        <v>0</v>
      </c>
      <c r="F334" s="552">
        <v>0</v>
      </c>
      <c r="G334" s="518" t="e">
        <v>#N/A</v>
      </c>
      <c r="H334" s="518" t="e">
        <v>#N/A</v>
      </c>
      <c r="I334" s="389"/>
      <c r="J334" s="527"/>
      <c r="K334" s="552">
        <v>0</v>
      </c>
      <c r="L334" s="552">
        <v>0</v>
      </c>
      <c r="M334" s="552">
        <v>0</v>
      </c>
      <c r="N334" s="552">
        <v>0</v>
      </c>
      <c r="O334" s="552">
        <v>0</v>
      </c>
      <c r="P334" s="518" t="e">
        <v>#N/A</v>
      </c>
      <c r="Q334" s="518" t="e">
        <v>#N/A</v>
      </c>
    </row>
    <row r="335" spans="1:17" ht="15" hidden="1" customHeight="1" thickBot="1" x14ac:dyDescent="0.5">
      <c r="A335" s="527"/>
      <c r="B335" s="552">
        <v>0</v>
      </c>
      <c r="C335" s="552">
        <v>0</v>
      </c>
      <c r="D335" s="552">
        <v>0</v>
      </c>
      <c r="E335" s="552">
        <v>0</v>
      </c>
      <c r="F335" s="552">
        <v>0</v>
      </c>
      <c r="G335" s="518" t="e">
        <v>#N/A</v>
      </c>
      <c r="H335" s="518" t="e">
        <v>#N/A</v>
      </c>
      <c r="I335" s="389"/>
      <c r="J335" s="527"/>
      <c r="K335" s="552">
        <v>0</v>
      </c>
      <c r="L335" s="552">
        <v>0</v>
      </c>
      <c r="M335" s="552">
        <v>0</v>
      </c>
      <c r="N335" s="552">
        <v>0</v>
      </c>
      <c r="O335" s="552">
        <v>0</v>
      </c>
      <c r="P335" s="518" t="e">
        <v>#N/A</v>
      </c>
      <c r="Q335" s="518" t="e">
        <v>#N/A</v>
      </c>
    </row>
    <row r="336" spans="1:17" ht="15" hidden="1" customHeight="1" thickBot="1" x14ac:dyDescent="0.5">
      <c r="A336" s="527"/>
      <c r="B336" s="552">
        <v>0</v>
      </c>
      <c r="C336" s="552">
        <v>0</v>
      </c>
      <c r="D336" s="552">
        <v>0</v>
      </c>
      <c r="E336" s="552">
        <v>0</v>
      </c>
      <c r="F336" s="552">
        <v>0</v>
      </c>
      <c r="G336" s="518" t="e">
        <v>#N/A</v>
      </c>
      <c r="H336" s="518" t="e">
        <v>#N/A</v>
      </c>
      <c r="I336" s="389"/>
      <c r="J336" s="527"/>
      <c r="K336" s="552">
        <v>0</v>
      </c>
      <c r="L336" s="552">
        <v>0</v>
      </c>
      <c r="M336" s="552">
        <v>0</v>
      </c>
      <c r="N336" s="552">
        <v>0</v>
      </c>
      <c r="O336" s="552">
        <v>0</v>
      </c>
      <c r="P336" s="518" t="e">
        <v>#N/A</v>
      </c>
      <c r="Q336" s="518" t="e">
        <v>#N/A</v>
      </c>
    </row>
    <row r="337" spans="1:17" ht="15" hidden="1" customHeight="1" thickBot="1" x14ac:dyDescent="0.5">
      <c r="A337" s="527"/>
      <c r="B337" s="552">
        <v>0</v>
      </c>
      <c r="C337" s="552">
        <v>0</v>
      </c>
      <c r="D337" s="552">
        <v>0</v>
      </c>
      <c r="E337" s="552">
        <v>0</v>
      </c>
      <c r="F337" s="552">
        <v>0</v>
      </c>
      <c r="G337" s="518" t="e">
        <v>#N/A</v>
      </c>
      <c r="H337" s="518" t="e">
        <v>#N/A</v>
      </c>
      <c r="I337" s="389"/>
      <c r="J337" s="527"/>
      <c r="K337" s="552">
        <v>0</v>
      </c>
      <c r="L337" s="552">
        <v>0</v>
      </c>
      <c r="M337" s="552">
        <v>0</v>
      </c>
      <c r="N337" s="552">
        <v>0</v>
      </c>
      <c r="O337" s="552">
        <v>0</v>
      </c>
      <c r="P337" s="518" t="e">
        <v>#N/A</v>
      </c>
      <c r="Q337" s="518" t="e">
        <v>#N/A</v>
      </c>
    </row>
    <row r="338" spans="1:17" ht="15" hidden="1" customHeight="1" thickBot="1" x14ac:dyDescent="0.5">
      <c r="A338" s="527"/>
      <c r="B338" s="552">
        <v>0</v>
      </c>
      <c r="C338" s="552">
        <v>0</v>
      </c>
      <c r="D338" s="552">
        <v>0</v>
      </c>
      <c r="E338" s="552">
        <v>0</v>
      </c>
      <c r="F338" s="552">
        <v>0</v>
      </c>
      <c r="G338" s="518" t="e">
        <v>#N/A</v>
      </c>
      <c r="H338" s="518" t="e">
        <v>#N/A</v>
      </c>
      <c r="I338" s="389"/>
      <c r="J338" s="527"/>
      <c r="K338" s="552">
        <v>0</v>
      </c>
      <c r="L338" s="552">
        <v>0</v>
      </c>
      <c r="M338" s="552">
        <v>0</v>
      </c>
      <c r="N338" s="552">
        <v>0</v>
      </c>
      <c r="O338" s="552">
        <v>0</v>
      </c>
      <c r="P338" s="518" t="e">
        <v>#N/A</v>
      </c>
      <c r="Q338" s="518" t="e">
        <v>#N/A</v>
      </c>
    </row>
    <row r="339" spans="1:17" ht="13.5" thickTop="1" x14ac:dyDescent="0.4">
      <c r="A339" s="558" t="s">
        <v>479</v>
      </c>
      <c r="B339" s="559">
        <v>85121</v>
      </c>
      <c r="C339" s="559">
        <v>0</v>
      </c>
      <c r="D339" s="559">
        <v>0</v>
      </c>
      <c r="E339" s="559">
        <v>0</v>
      </c>
      <c r="F339" s="559">
        <v>85121</v>
      </c>
      <c r="G339" s="520"/>
      <c r="H339" s="520"/>
      <c r="I339" s="521"/>
      <c r="J339" s="558" t="s">
        <v>479</v>
      </c>
      <c r="K339" s="559">
        <v>85121</v>
      </c>
      <c r="L339" s="559">
        <v>0</v>
      </c>
      <c r="M339" s="559">
        <v>0</v>
      </c>
      <c r="N339" s="559">
        <v>0</v>
      </c>
      <c r="O339" s="559">
        <v>85121</v>
      </c>
      <c r="P339" s="520"/>
      <c r="Q339" s="520"/>
    </row>
    <row r="340" spans="1:17" ht="12.75" x14ac:dyDescent="0.35">
      <c r="A340" s="389"/>
      <c r="B340" s="389"/>
      <c r="C340" s="389"/>
      <c r="D340" s="389"/>
      <c r="E340" s="389"/>
      <c r="F340" s="389"/>
      <c r="G340" s="389"/>
      <c r="H340" s="389"/>
      <c r="I340" s="389"/>
      <c r="J340" s="389"/>
      <c r="K340" s="389"/>
      <c r="L340" s="389"/>
      <c r="M340" s="389"/>
      <c r="N340" s="389"/>
      <c r="O340" s="389"/>
      <c r="P340" s="389"/>
      <c r="Q340" s="389"/>
    </row>
    <row r="341" spans="1:17" ht="12.75" x14ac:dyDescent="0.35">
      <c r="A341" s="389"/>
      <c r="B341" s="389"/>
      <c r="C341" s="389"/>
      <c r="D341" s="389"/>
      <c r="E341" s="389"/>
      <c r="F341" s="389"/>
      <c r="G341" s="389"/>
      <c r="H341" s="389"/>
      <c r="I341" s="389"/>
      <c r="J341" s="389"/>
      <c r="K341" s="389"/>
      <c r="L341" s="389"/>
      <c r="M341" s="389"/>
      <c r="N341" s="389"/>
      <c r="O341" s="389"/>
      <c r="P341" s="389"/>
      <c r="Q341" s="389"/>
    </row>
    <row r="342" spans="1:17" ht="14.65" customHeight="1" x14ac:dyDescent="0.45">
      <c r="A342" s="754" t="s">
        <v>497</v>
      </c>
      <c r="B342" s="754"/>
      <c r="C342" s="754"/>
      <c r="D342" s="754"/>
      <c r="E342" s="754"/>
      <c r="F342" s="754"/>
      <c r="G342" s="754"/>
      <c r="H342" s="754"/>
      <c r="I342" s="389"/>
      <c r="J342" s="754" t="s">
        <v>497</v>
      </c>
      <c r="K342" s="754"/>
      <c r="L342" s="754"/>
      <c r="M342" s="754"/>
      <c r="N342" s="754"/>
      <c r="O342" s="754"/>
      <c r="P342" s="754"/>
      <c r="Q342" s="754"/>
    </row>
    <row r="343" spans="1:17" ht="14.65" thickBot="1" x14ac:dyDescent="0.5">
      <c r="A343" s="512" t="s">
        <v>474</v>
      </c>
      <c r="B343" s="513" t="s">
        <v>475</v>
      </c>
      <c r="C343" s="513" t="s">
        <v>476</v>
      </c>
      <c r="D343" s="513" t="s">
        <v>477</v>
      </c>
      <c r="E343" s="513" t="s">
        <v>478</v>
      </c>
      <c r="F343" s="513" t="s">
        <v>479</v>
      </c>
      <c r="G343" s="513" t="s">
        <v>480</v>
      </c>
      <c r="H343" s="513" t="s">
        <v>481</v>
      </c>
      <c r="I343" s="389"/>
      <c r="J343" s="512" t="s">
        <v>474</v>
      </c>
      <c r="K343" s="513" t="s">
        <v>475</v>
      </c>
      <c r="L343" s="513" t="s">
        <v>476</v>
      </c>
      <c r="M343" s="513" t="s">
        <v>477</v>
      </c>
      <c r="N343" s="513" t="s">
        <v>478</v>
      </c>
      <c r="O343" s="513" t="s">
        <v>479</v>
      </c>
      <c r="P343" s="513" t="s">
        <v>480</v>
      </c>
      <c r="Q343" s="513" t="s">
        <v>481</v>
      </c>
    </row>
    <row r="344" spans="1:17" ht="14.65" thickTop="1" x14ac:dyDescent="0.45">
      <c r="A344" s="527" t="s">
        <v>549</v>
      </c>
      <c r="B344" s="552">
        <v>4257</v>
      </c>
      <c r="C344" s="552">
        <v>0</v>
      </c>
      <c r="D344" s="552">
        <v>0</v>
      </c>
      <c r="E344" s="552">
        <v>0</v>
      </c>
      <c r="F344" s="552">
        <v>4257</v>
      </c>
      <c r="G344" s="518" t="s">
        <v>626</v>
      </c>
      <c r="H344" s="518" t="s">
        <v>627</v>
      </c>
      <c r="I344" s="389"/>
      <c r="J344" s="527" t="s">
        <v>549</v>
      </c>
      <c r="K344" s="552">
        <v>4257</v>
      </c>
      <c r="L344" s="552">
        <v>0</v>
      </c>
      <c r="M344" s="552">
        <v>0</v>
      </c>
      <c r="N344" s="552">
        <v>0</v>
      </c>
      <c r="O344" s="552">
        <v>4257</v>
      </c>
      <c r="P344" s="518" t="s">
        <v>626</v>
      </c>
      <c r="Q344" s="518" t="s">
        <v>627</v>
      </c>
    </row>
    <row r="345" spans="1:17" ht="14.25" x14ac:dyDescent="0.45">
      <c r="A345" s="527" t="s">
        <v>550</v>
      </c>
      <c r="B345" s="552">
        <v>0</v>
      </c>
      <c r="C345" s="552">
        <v>0</v>
      </c>
      <c r="D345" s="552">
        <v>0</v>
      </c>
      <c r="E345" s="552">
        <v>0</v>
      </c>
      <c r="F345" s="552">
        <v>0</v>
      </c>
      <c r="G345" s="518" t="s">
        <v>626</v>
      </c>
      <c r="H345" s="518" t="s">
        <v>628</v>
      </c>
      <c r="I345" s="389"/>
      <c r="J345" s="527" t="s">
        <v>550</v>
      </c>
      <c r="K345" s="552">
        <v>0</v>
      </c>
      <c r="L345" s="552">
        <v>0</v>
      </c>
      <c r="M345" s="552">
        <v>0</v>
      </c>
      <c r="N345" s="552">
        <v>0</v>
      </c>
      <c r="O345" s="552">
        <v>0</v>
      </c>
      <c r="P345" s="518" t="s">
        <v>626</v>
      </c>
      <c r="Q345" s="518" t="s">
        <v>628</v>
      </c>
    </row>
    <row r="346" spans="1:17" ht="14.25" x14ac:dyDescent="0.45">
      <c r="A346" s="527" t="s">
        <v>551</v>
      </c>
      <c r="B346" s="552">
        <v>1253</v>
      </c>
      <c r="C346" s="552">
        <v>0</v>
      </c>
      <c r="D346" s="552">
        <v>0</v>
      </c>
      <c r="E346" s="552">
        <v>0</v>
      </c>
      <c r="F346" s="552">
        <v>1253</v>
      </c>
      <c r="G346" s="518" t="s">
        <v>626</v>
      </c>
      <c r="H346" s="518" t="s">
        <v>629</v>
      </c>
      <c r="I346" s="389"/>
      <c r="J346" s="527" t="s">
        <v>551</v>
      </c>
      <c r="K346" s="552">
        <v>1253</v>
      </c>
      <c r="L346" s="552">
        <v>0</v>
      </c>
      <c r="M346" s="552">
        <v>0</v>
      </c>
      <c r="N346" s="552">
        <v>0</v>
      </c>
      <c r="O346" s="552">
        <v>1253</v>
      </c>
      <c r="P346" s="518" t="s">
        <v>626</v>
      </c>
      <c r="Q346" s="518" t="s">
        <v>629</v>
      </c>
    </row>
    <row r="347" spans="1:17" ht="14.25" x14ac:dyDescent="0.45">
      <c r="A347" s="527" t="s">
        <v>552</v>
      </c>
      <c r="B347" s="552">
        <v>7862</v>
      </c>
      <c r="C347" s="552">
        <v>0</v>
      </c>
      <c r="D347" s="552">
        <v>0</v>
      </c>
      <c r="E347" s="552">
        <v>0</v>
      </c>
      <c r="F347" s="552">
        <v>7862</v>
      </c>
      <c r="G347" s="518" t="s">
        <v>626</v>
      </c>
      <c r="H347" s="518" t="s">
        <v>630</v>
      </c>
      <c r="I347" s="389"/>
      <c r="J347" s="527" t="s">
        <v>552</v>
      </c>
      <c r="K347" s="552">
        <v>7862</v>
      </c>
      <c r="L347" s="552">
        <v>0</v>
      </c>
      <c r="M347" s="552">
        <v>0</v>
      </c>
      <c r="N347" s="552">
        <v>0</v>
      </c>
      <c r="O347" s="552">
        <v>7862</v>
      </c>
      <c r="P347" s="518" t="s">
        <v>626</v>
      </c>
      <c r="Q347" s="518" t="s">
        <v>630</v>
      </c>
    </row>
    <row r="348" spans="1:17" ht="14.25" x14ac:dyDescent="0.45">
      <c r="A348" s="527" t="s">
        <v>553</v>
      </c>
      <c r="B348" s="552">
        <v>0</v>
      </c>
      <c r="C348" s="552">
        <v>0</v>
      </c>
      <c r="D348" s="552">
        <v>0</v>
      </c>
      <c r="E348" s="552">
        <v>0</v>
      </c>
      <c r="F348" s="552">
        <v>0</v>
      </c>
      <c r="G348" s="518" t="s">
        <v>626</v>
      </c>
      <c r="H348" s="518" t="s">
        <v>631</v>
      </c>
      <c r="I348" s="389"/>
      <c r="J348" s="527" t="s">
        <v>553</v>
      </c>
      <c r="K348" s="552">
        <v>0</v>
      </c>
      <c r="L348" s="552">
        <v>0</v>
      </c>
      <c r="M348" s="552">
        <v>0</v>
      </c>
      <c r="N348" s="552">
        <v>0</v>
      </c>
      <c r="O348" s="552">
        <v>0</v>
      </c>
      <c r="P348" s="518" t="s">
        <v>626</v>
      </c>
      <c r="Q348" s="518" t="s">
        <v>631</v>
      </c>
    </row>
    <row r="349" spans="1:17" ht="14.25" x14ac:dyDescent="0.45">
      <c r="A349" s="527" t="s">
        <v>554</v>
      </c>
      <c r="B349" s="552">
        <v>0</v>
      </c>
      <c r="C349" s="552">
        <v>0</v>
      </c>
      <c r="D349" s="552">
        <v>0</v>
      </c>
      <c r="E349" s="552">
        <v>0</v>
      </c>
      <c r="F349" s="552">
        <v>0</v>
      </c>
      <c r="G349" s="518" t="s">
        <v>626</v>
      </c>
      <c r="H349" s="518" t="s">
        <v>632</v>
      </c>
      <c r="I349" s="389"/>
      <c r="J349" s="527" t="s">
        <v>554</v>
      </c>
      <c r="K349" s="552">
        <v>0</v>
      </c>
      <c r="L349" s="552">
        <v>0</v>
      </c>
      <c r="M349" s="552">
        <v>0</v>
      </c>
      <c r="N349" s="552">
        <v>0</v>
      </c>
      <c r="O349" s="552">
        <v>0</v>
      </c>
      <c r="P349" s="518" t="s">
        <v>626</v>
      </c>
      <c r="Q349" s="518" t="s">
        <v>632</v>
      </c>
    </row>
    <row r="350" spans="1:17" ht="14.25" x14ac:dyDescent="0.45">
      <c r="A350" s="527" t="s">
        <v>555</v>
      </c>
      <c r="B350" s="552">
        <v>0</v>
      </c>
      <c r="C350" s="552">
        <v>0</v>
      </c>
      <c r="D350" s="552">
        <v>0</v>
      </c>
      <c r="E350" s="552">
        <v>0</v>
      </c>
      <c r="F350" s="552">
        <v>0</v>
      </c>
      <c r="G350" s="518" t="s">
        <v>626</v>
      </c>
      <c r="H350" s="518" t="s">
        <v>633</v>
      </c>
      <c r="I350" s="389"/>
      <c r="J350" s="527" t="s">
        <v>555</v>
      </c>
      <c r="K350" s="552">
        <v>0</v>
      </c>
      <c r="L350" s="552">
        <v>0</v>
      </c>
      <c r="M350" s="552">
        <v>0</v>
      </c>
      <c r="N350" s="552">
        <v>0</v>
      </c>
      <c r="O350" s="552">
        <v>0</v>
      </c>
      <c r="P350" s="518" t="s">
        <v>626</v>
      </c>
      <c r="Q350" s="518" t="s">
        <v>633</v>
      </c>
    </row>
    <row r="351" spans="1:17" ht="14.25" x14ac:dyDescent="0.45">
      <c r="A351" s="527" t="s">
        <v>556</v>
      </c>
      <c r="B351" s="552">
        <v>0</v>
      </c>
      <c r="C351" s="552">
        <v>0</v>
      </c>
      <c r="D351" s="552">
        <v>0</v>
      </c>
      <c r="E351" s="552">
        <v>0</v>
      </c>
      <c r="F351" s="552">
        <v>0</v>
      </c>
      <c r="G351" s="518" t="s">
        <v>626</v>
      </c>
      <c r="H351" s="518" t="s">
        <v>634</v>
      </c>
      <c r="I351" s="389"/>
      <c r="J351" s="527" t="s">
        <v>556</v>
      </c>
      <c r="K351" s="552">
        <v>0</v>
      </c>
      <c r="L351" s="552">
        <v>0</v>
      </c>
      <c r="M351" s="552">
        <v>0</v>
      </c>
      <c r="N351" s="552">
        <v>0</v>
      </c>
      <c r="O351" s="552">
        <v>0</v>
      </c>
      <c r="P351" s="518" t="s">
        <v>626</v>
      </c>
      <c r="Q351" s="518" t="s">
        <v>634</v>
      </c>
    </row>
    <row r="352" spans="1:17" ht="14.25" x14ac:dyDescent="0.45">
      <c r="A352" s="527" t="s">
        <v>557</v>
      </c>
      <c r="B352" s="552">
        <v>14334</v>
      </c>
      <c r="C352" s="552">
        <v>0</v>
      </c>
      <c r="D352" s="552">
        <v>0</v>
      </c>
      <c r="E352" s="552">
        <v>0</v>
      </c>
      <c r="F352" s="552">
        <v>14334</v>
      </c>
      <c r="G352" s="518" t="s">
        <v>626</v>
      </c>
      <c r="H352" s="518" t="s">
        <v>635</v>
      </c>
      <c r="I352" s="389"/>
      <c r="J352" s="527" t="s">
        <v>557</v>
      </c>
      <c r="K352" s="552">
        <v>14334</v>
      </c>
      <c r="L352" s="552">
        <v>0</v>
      </c>
      <c r="M352" s="552">
        <v>0</v>
      </c>
      <c r="N352" s="552">
        <v>0</v>
      </c>
      <c r="O352" s="552">
        <v>14334</v>
      </c>
      <c r="P352" s="518" t="s">
        <v>626</v>
      </c>
      <c r="Q352" s="518" t="s">
        <v>635</v>
      </c>
    </row>
    <row r="353" spans="1:17" ht="14.25" x14ac:dyDescent="0.45">
      <c r="A353" s="527" t="s">
        <v>558</v>
      </c>
      <c r="B353" s="552">
        <v>0</v>
      </c>
      <c r="C353" s="552">
        <v>0</v>
      </c>
      <c r="D353" s="552">
        <v>0</v>
      </c>
      <c r="E353" s="552">
        <v>0</v>
      </c>
      <c r="F353" s="552">
        <v>0</v>
      </c>
      <c r="G353" s="518" t="s">
        <v>626</v>
      </c>
      <c r="H353" s="518" t="s">
        <v>636</v>
      </c>
      <c r="I353" s="389"/>
      <c r="J353" s="527" t="s">
        <v>558</v>
      </c>
      <c r="K353" s="552">
        <v>0</v>
      </c>
      <c r="L353" s="552">
        <v>0</v>
      </c>
      <c r="M353" s="552">
        <v>0</v>
      </c>
      <c r="N353" s="552">
        <v>0</v>
      </c>
      <c r="O353" s="552">
        <v>0</v>
      </c>
      <c r="P353" s="518" t="s">
        <v>626</v>
      </c>
      <c r="Q353" s="518" t="s">
        <v>636</v>
      </c>
    </row>
    <row r="354" spans="1:17" ht="14.25" x14ac:dyDescent="0.45">
      <c r="A354" s="527" t="s">
        <v>559</v>
      </c>
      <c r="B354" s="552">
        <v>0</v>
      </c>
      <c r="C354" s="552">
        <v>0</v>
      </c>
      <c r="D354" s="552">
        <v>0</v>
      </c>
      <c r="E354" s="552">
        <v>0</v>
      </c>
      <c r="F354" s="552">
        <v>0</v>
      </c>
      <c r="G354" s="518" t="s">
        <v>626</v>
      </c>
      <c r="H354" s="518" t="s">
        <v>637</v>
      </c>
      <c r="I354" s="389"/>
      <c r="J354" s="527" t="s">
        <v>559</v>
      </c>
      <c r="K354" s="552">
        <v>0</v>
      </c>
      <c r="L354" s="552">
        <v>0</v>
      </c>
      <c r="M354" s="552">
        <v>0</v>
      </c>
      <c r="N354" s="552">
        <v>0</v>
      </c>
      <c r="O354" s="552">
        <v>0</v>
      </c>
      <c r="P354" s="518" t="s">
        <v>626</v>
      </c>
      <c r="Q354" s="518" t="s">
        <v>637</v>
      </c>
    </row>
    <row r="355" spans="1:17" ht="14.25" x14ac:dyDescent="0.45">
      <c r="A355" s="527" t="s">
        <v>560</v>
      </c>
      <c r="B355" s="552">
        <v>0</v>
      </c>
      <c r="C355" s="552">
        <v>0</v>
      </c>
      <c r="D355" s="552">
        <v>0</v>
      </c>
      <c r="E355" s="552">
        <v>0</v>
      </c>
      <c r="F355" s="552">
        <v>0</v>
      </c>
      <c r="G355" s="518" t="s">
        <v>626</v>
      </c>
      <c r="H355" s="518" t="s">
        <v>638</v>
      </c>
      <c r="I355" s="389"/>
      <c r="J355" s="527" t="s">
        <v>560</v>
      </c>
      <c r="K355" s="552">
        <v>0</v>
      </c>
      <c r="L355" s="552">
        <v>0</v>
      </c>
      <c r="M355" s="552">
        <v>0</v>
      </c>
      <c r="N355" s="552">
        <v>0</v>
      </c>
      <c r="O355" s="552">
        <v>0</v>
      </c>
      <c r="P355" s="518" t="s">
        <v>626</v>
      </c>
      <c r="Q355" s="518" t="s">
        <v>638</v>
      </c>
    </row>
    <row r="356" spans="1:17" ht="14.25" x14ac:dyDescent="0.45">
      <c r="A356" s="527" t="s">
        <v>561</v>
      </c>
      <c r="B356" s="552">
        <v>6508</v>
      </c>
      <c r="C356" s="552">
        <v>0</v>
      </c>
      <c r="D356" s="552">
        <v>0</v>
      </c>
      <c r="E356" s="552">
        <v>0</v>
      </c>
      <c r="F356" s="552">
        <v>6508</v>
      </c>
      <c r="G356" s="518" t="s">
        <v>626</v>
      </c>
      <c r="H356" s="518" t="s">
        <v>639</v>
      </c>
      <c r="I356" s="389"/>
      <c r="J356" s="527" t="s">
        <v>561</v>
      </c>
      <c r="K356" s="552">
        <v>6508</v>
      </c>
      <c r="L356" s="552">
        <v>0</v>
      </c>
      <c r="M356" s="552">
        <v>0</v>
      </c>
      <c r="N356" s="552">
        <v>0</v>
      </c>
      <c r="O356" s="552">
        <v>6508</v>
      </c>
      <c r="P356" s="518" t="s">
        <v>626</v>
      </c>
      <c r="Q356" s="518" t="s">
        <v>639</v>
      </c>
    </row>
    <row r="357" spans="1:17" ht="14.25" x14ac:dyDescent="0.45">
      <c r="A357" s="527" t="s">
        <v>562</v>
      </c>
      <c r="B357" s="552">
        <v>0</v>
      </c>
      <c r="C357" s="552">
        <v>0</v>
      </c>
      <c r="D357" s="552">
        <v>0</v>
      </c>
      <c r="E357" s="552">
        <v>0</v>
      </c>
      <c r="F357" s="552">
        <v>0</v>
      </c>
      <c r="G357" s="518" t="s">
        <v>626</v>
      </c>
      <c r="H357" s="518" t="s">
        <v>640</v>
      </c>
      <c r="I357" s="389"/>
      <c r="J357" s="527" t="s">
        <v>562</v>
      </c>
      <c r="K357" s="552">
        <v>0</v>
      </c>
      <c r="L357" s="552">
        <v>0</v>
      </c>
      <c r="M357" s="552">
        <v>0</v>
      </c>
      <c r="N357" s="552">
        <v>0</v>
      </c>
      <c r="O357" s="552">
        <v>0</v>
      </c>
      <c r="P357" s="518" t="s">
        <v>626</v>
      </c>
      <c r="Q357" s="518" t="s">
        <v>640</v>
      </c>
    </row>
    <row r="358" spans="1:17" ht="14.25" x14ac:dyDescent="0.45">
      <c r="A358" s="527" t="s">
        <v>563</v>
      </c>
      <c r="B358" s="552">
        <v>0</v>
      </c>
      <c r="C358" s="552">
        <v>0</v>
      </c>
      <c r="D358" s="552">
        <v>0</v>
      </c>
      <c r="E358" s="552">
        <v>0</v>
      </c>
      <c r="F358" s="552">
        <v>0</v>
      </c>
      <c r="G358" s="518" t="s">
        <v>626</v>
      </c>
      <c r="H358" s="518" t="s">
        <v>641</v>
      </c>
      <c r="I358" s="389"/>
      <c r="J358" s="527" t="s">
        <v>563</v>
      </c>
      <c r="K358" s="552">
        <v>0</v>
      </c>
      <c r="L358" s="552">
        <v>0</v>
      </c>
      <c r="M358" s="552">
        <v>0</v>
      </c>
      <c r="N358" s="552">
        <v>0</v>
      </c>
      <c r="O358" s="552">
        <v>0</v>
      </c>
      <c r="P358" s="518" t="s">
        <v>626</v>
      </c>
      <c r="Q358" s="518" t="s">
        <v>641</v>
      </c>
    </row>
    <row r="359" spans="1:17" ht="14.25" x14ac:dyDescent="0.45">
      <c r="A359" s="527" t="s">
        <v>564</v>
      </c>
      <c r="B359" s="552">
        <v>0</v>
      </c>
      <c r="C359" s="552">
        <v>0</v>
      </c>
      <c r="D359" s="552">
        <v>0</v>
      </c>
      <c r="E359" s="552">
        <v>0</v>
      </c>
      <c r="F359" s="552">
        <v>0</v>
      </c>
      <c r="G359" s="518" t="s">
        <v>626</v>
      </c>
      <c r="H359" s="518" t="s">
        <v>642</v>
      </c>
      <c r="I359" s="389"/>
      <c r="J359" s="527" t="s">
        <v>564</v>
      </c>
      <c r="K359" s="552">
        <v>0</v>
      </c>
      <c r="L359" s="552">
        <v>0</v>
      </c>
      <c r="M359" s="552">
        <v>0</v>
      </c>
      <c r="N359" s="552">
        <v>0</v>
      </c>
      <c r="O359" s="552">
        <v>0</v>
      </c>
      <c r="P359" s="518" t="s">
        <v>626</v>
      </c>
      <c r="Q359" s="518" t="s">
        <v>642</v>
      </c>
    </row>
    <row r="360" spans="1:17" ht="14.65" thickBot="1" x14ac:dyDescent="0.5">
      <c r="A360" s="527" t="s">
        <v>565</v>
      </c>
      <c r="B360" s="552">
        <v>0</v>
      </c>
      <c r="C360" s="552">
        <v>0</v>
      </c>
      <c r="D360" s="552">
        <v>0</v>
      </c>
      <c r="E360" s="552">
        <v>0</v>
      </c>
      <c r="F360" s="552">
        <v>0</v>
      </c>
      <c r="G360" s="518" t="s">
        <v>626</v>
      </c>
      <c r="H360" s="518" t="s">
        <v>643</v>
      </c>
      <c r="I360" s="389"/>
      <c r="J360" s="527" t="s">
        <v>565</v>
      </c>
      <c r="K360" s="552">
        <v>0</v>
      </c>
      <c r="L360" s="552">
        <v>0</v>
      </c>
      <c r="M360" s="552">
        <v>0</v>
      </c>
      <c r="N360" s="552">
        <v>0</v>
      </c>
      <c r="O360" s="552">
        <v>0</v>
      </c>
      <c r="P360" s="518" t="s">
        <v>626</v>
      </c>
      <c r="Q360" s="518" t="s">
        <v>643</v>
      </c>
    </row>
    <row r="361" spans="1:17" ht="15" hidden="1" customHeight="1" thickBot="1" x14ac:dyDescent="0.5">
      <c r="A361" s="527"/>
      <c r="B361" s="552">
        <v>0</v>
      </c>
      <c r="C361" s="552">
        <v>0</v>
      </c>
      <c r="D361" s="552">
        <v>0</v>
      </c>
      <c r="E361" s="552">
        <v>0</v>
      </c>
      <c r="F361" s="552">
        <v>0</v>
      </c>
      <c r="G361" s="518" t="e">
        <v>#N/A</v>
      </c>
      <c r="H361" s="518" t="e">
        <v>#N/A</v>
      </c>
      <c r="I361" s="389"/>
      <c r="J361" s="527"/>
      <c r="K361" s="552">
        <v>0</v>
      </c>
      <c r="L361" s="552">
        <v>0</v>
      </c>
      <c r="M361" s="552">
        <v>0</v>
      </c>
      <c r="N361" s="552">
        <v>0</v>
      </c>
      <c r="O361" s="552">
        <v>0</v>
      </c>
      <c r="P361" s="518" t="e">
        <v>#N/A</v>
      </c>
      <c r="Q361" s="518" t="e">
        <v>#N/A</v>
      </c>
    </row>
    <row r="362" spans="1:17" ht="15" hidden="1" customHeight="1" thickBot="1" x14ac:dyDescent="0.5">
      <c r="A362" s="527"/>
      <c r="B362" s="552">
        <v>0</v>
      </c>
      <c r="C362" s="552">
        <v>0</v>
      </c>
      <c r="D362" s="552">
        <v>0</v>
      </c>
      <c r="E362" s="552">
        <v>0</v>
      </c>
      <c r="F362" s="552">
        <v>0</v>
      </c>
      <c r="G362" s="518" t="e">
        <v>#N/A</v>
      </c>
      <c r="H362" s="518" t="e">
        <v>#N/A</v>
      </c>
      <c r="I362" s="389"/>
      <c r="J362" s="527"/>
      <c r="K362" s="552">
        <v>0</v>
      </c>
      <c r="L362" s="552">
        <v>0</v>
      </c>
      <c r="M362" s="552">
        <v>0</v>
      </c>
      <c r="N362" s="552">
        <v>0</v>
      </c>
      <c r="O362" s="552">
        <v>0</v>
      </c>
      <c r="P362" s="518" t="e">
        <v>#N/A</v>
      </c>
      <c r="Q362" s="518" t="e">
        <v>#N/A</v>
      </c>
    </row>
    <row r="363" spans="1:17" ht="15" hidden="1" customHeight="1" thickBot="1" x14ac:dyDescent="0.5">
      <c r="A363" s="527"/>
      <c r="B363" s="552">
        <v>0</v>
      </c>
      <c r="C363" s="552">
        <v>0</v>
      </c>
      <c r="D363" s="552">
        <v>0</v>
      </c>
      <c r="E363" s="552">
        <v>0</v>
      </c>
      <c r="F363" s="552">
        <v>0</v>
      </c>
      <c r="G363" s="518" t="e">
        <v>#N/A</v>
      </c>
      <c r="H363" s="518" t="e">
        <v>#N/A</v>
      </c>
      <c r="I363" s="389"/>
      <c r="J363" s="527"/>
      <c r="K363" s="552">
        <v>0</v>
      </c>
      <c r="L363" s="552">
        <v>0</v>
      </c>
      <c r="M363" s="552">
        <v>0</v>
      </c>
      <c r="N363" s="552">
        <v>0</v>
      </c>
      <c r="O363" s="552">
        <v>0</v>
      </c>
      <c r="P363" s="518" t="e">
        <v>#N/A</v>
      </c>
      <c r="Q363" s="518" t="e">
        <v>#N/A</v>
      </c>
    </row>
    <row r="364" spans="1:17" ht="15" hidden="1" customHeight="1" thickBot="1" x14ac:dyDescent="0.5">
      <c r="A364" s="527"/>
      <c r="B364" s="552">
        <v>0</v>
      </c>
      <c r="C364" s="552">
        <v>0</v>
      </c>
      <c r="D364" s="552">
        <v>0</v>
      </c>
      <c r="E364" s="552">
        <v>0</v>
      </c>
      <c r="F364" s="552">
        <v>0</v>
      </c>
      <c r="G364" s="518" t="e">
        <v>#N/A</v>
      </c>
      <c r="H364" s="518" t="e">
        <v>#N/A</v>
      </c>
      <c r="I364" s="389"/>
      <c r="J364" s="527"/>
      <c r="K364" s="552">
        <v>0</v>
      </c>
      <c r="L364" s="552">
        <v>0</v>
      </c>
      <c r="M364" s="552">
        <v>0</v>
      </c>
      <c r="N364" s="552">
        <v>0</v>
      </c>
      <c r="O364" s="552">
        <v>0</v>
      </c>
      <c r="P364" s="518" t="e">
        <v>#N/A</v>
      </c>
      <c r="Q364" s="518" t="e">
        <v>#N/A</v>
      </c>
    </row>
    <row r="365" spans="1:17" ht="15" hidden="1" customHeight="1" thickBot="1" x14ac:dyDescent="0.5">
      <c r="A365" s="527"/>
      <c r="B365" s="552">
        <v>0</v>
      </c>
      <c r="C365" s="552">
        <v>0</v>
      </c>
      <c r="D365" s="552">
        <v>0</v>
      </c>
      <c r="E365" s="552">
        <v>0</v>
      </c>
      <c r="F365" s="552">
        <v>0</v>
      </c>
      <c r="G365" s="518" t="e">
        <v>#N/A</v>
      </c>
      <c r="H365" s="518" t="e">
        <v>#N/A</v>
      </c>
      <c r="I365" s="389"/>
      <c r="J365" s="527"/>
      <c r="K365" s="552">
        <v>0</v>
      </c>
      <c r="L365" s="552">
        <v>0</v>
      </c>
      <c r="M365" s="552">
        <v>0</v>
      </c>
      <c r="N365" s="552">
        <v>0</v>
      </c>
      <c r="O365" s="552">
        <v>0</v>
      </c>
      <c r="P365" s="518" t="e">
        <v>#N/A</v>
      </c>
      <c r="Q365" s="518" t="e">
        <v>#N/A</v>
      </c>
    </row>
    <row r="366" spans="1:17" ht="15" hidden="1" customHeight="1" thickBot="1" x14ac:dyDescent="0.5">
      <c r="A366" s="527"/>
      <c r="B366" s="552">
        <v>0</v>
      </c>
      <c r="C366" s="552">
        <v>0</v>
      </c>
      <c r="D366" s="552">
        <v>0</v>
      </c>
      <c r="E366" s="552">
        <v>0</v>
      </c>
      <c r="F366" s="552">
        <v>0</v>
      </c>
      <c r="G366" s="518" t="e">
        <v>#N/A</v>
      </c>
      <c r="H366" s="518" t="e">
        <v>#N/A</v>
      </c>
      <c r="I366" s="389"/>
      <c r="J366" s="527"/>
      <c r="K366" s="552">
        <v>0</v>
      </c>
      <c r="L366" s="552">
        <v>0</v>
      </c>
      <c r="M366" s="552">
        <v>0</v>
      </c>
      <c r="N366" s="552">
        <v>0</v>
      </c>
      <c r="O366" s="552">
        <v>0</v>
      </c>
      <c r="P366" s="518" t="e">
        <v>#N/A</v>
      </c>
      <c r="Q366" s="518" t="e">
        <v>#N/A</v>
      </c>
    </row>
    <row r="367" spans="1:17" ht="15" hidden="1" customHeight="1" thickBot="1" x14ac:dyDescent="0.5">
      <c r="A367" s="527"/>
      <c r="B367" s="552">
        <v>0</v>
      </c>
      <c r="C367" s="552">
        <v>0</v>
      </c>
      <c r="D367" s="552">
        <v>0</v>
      </c>
      <c r="E367" s="552">
        <v>0</v>
      </c>
      <c r="F367" s="552">
        <v>0</v>
      </c>
      <c r="G367" s="518" t="e">
        <v>#N/A</v>
      </c>
      <c r="H367" s="518" t="e">
        <v>#N/A</v>
      </c>
      <c r="I367" s="389"/>
      <c r="J367" s="527"/>
      <c r="K367" s="552">
        <v>0</v>
      </c>
      <c r="L367" s="552">
        <v>0</v>
      </c>
      <c r="M367" s="552">
        <v>0</v>
      </c>
      <c r="N367" s="552">
        <v>0</v>
      </c>
      <c r="O367" s="552">
        <v>0</v>
      </c>
      <c r="P367" s="518" t="e">
        <v>#N/A</v>
      </c>
      <c r="Q367" s="518" t="e">
        <v>#N/A</v>
      </c>
    </row>
    <row r="368" spans="1:17" ht="15" hidden="1" customHeight="1" thickBot="1" x14ac:dyDescent="0.5">
      <c r="A368" s="527"/>
      <c r="B368" s="552">
        <v>0</v>
      </c>
      <c r="C368" s="552">
        <v>0</v>
      </c>
      <c r="D368" s="552">
        <v>0</v>
      </c>
      <c r="E368" s="552">
        <v>0</v>
      </c>
      <c r="F368" s="552">
        <v>0</v>
      </c>
      <c r="G368" s="518" t="e">
        <v>#N/A</v>
      </c>
      <c r="H368" s="518" t="e">
        <v>#N/A</v>
      </c>
      <c r="I368" s="389"/>
      <c r="J368" s="527"/>
      <c r="K368" s="552">
        <v>0</v>
      </c>
      <c r="L368" s="552">
        <v>0</v>
      </c>
      <c r="M368" s="552">
        <v>0</v>
      </c>
      <c r="N368" s="552">
        <v>0</v>
      </c>
      <c r="O368" s="552">
        <v>0</v>
      </c>
      <c r="P368" s="518" t="e">
        <v>#N/A</v>
      </c>
      <c r="Q368" s="518" t="e">
        <v>#N/A</v>
      </c>
    </row>
    <row r="369" spans="1:17" ht="15" hidden="1" customHeight="1" thickBot="1" x14ac:dyDescent="0.5">
      <c r="A369" s="527"/>
      <c r="B369" s="552">
        <v>0</v>
      </c>
      <c r="C369" s="552">
        <v>0</v>
      </c>
      <c r="D369" s="552">
        <v>0</v>
      </c>
      <c r="E369" s="552">
        <v>0</v>
      </c>
      <c r="F369" s="552">
        <v>0</v>
      </c>
      <c r="G369" s="518" t="e">
        <v>#N/A</v>
      </c>
      <c r="H369" s="518" t="e">
        <v>#N/A</v>
      </c>
      <c r="I369" s="389"/>
      <c r="J369" s="527"/>
      <c r="K369" s="552">
        <v>0</v>
      </c>
      <c r="L369" s="552">
        <v>0</v>
      </c>
      <c r="M369" s="552">
        <v>0</v>
      </c>
      <c r="N369" s="552">
        <v>0</v>
      </c>
      <c r="O369" s="552">
        <v>0</v>
      </c>
      <c r="P369" s="518" t="e">
        <v>#N/A</v>
      </c>
      <c r="Q369" s="518" t="e">
        <v>#N/A</v>
      </c>
    </row>
    <row r="370" spans="1:17" ht="13.5" thickTop="1" x14ac:dyDescent="0.4">
      <c r="A370" s="554" t="s">
        <v>479</v>
      </c>
      <c r="B370" s="555">
        <v>34214</v>
      </c>
      <c r="C370" s="555">
        <v>0</v>
      </c>
      <c r="D370" s="555">
        <v>0</v>
      </c>
      <c r="E370" s="555">
        <v>0</v>
      </c>
      <c r="F370" s="555">
        <v>34214</v>
      </c>
      <c r="G370" s="519"/>
      <c r="H370" s="519"/>
      <c r="I370" s="389"/>
      <c r="J370" s="554" t="s">
        <v>479</v>
      </c>
      <c r="K370" s="555">
        <v>34214</v>
      </c>
      <c r="L370" s="555">
        <v>0</v>
      </c>
      <c r="M370" s="555">
        <v>0</v>
      </c>
      <c r="N370" s="555">
        <v>0</v>
      </c>
      <c r="O370" s="555">
        <v>34214</v>
      </c>
      <c r="P370" s="519"/>
      <c r="Q370" s="519"/>
    </row>
    <row r="371" spans="1:17" ht="12.75" x14ac:dyDescent="0.35">
      <c r="A371" s="389"/>
      <c r="B371" s="389"/>
      <c r="C371" s="389"/>
      <c r="D371" s="389"/>
      <c r="E371" s="389"/>
      <c r="F371" s="389"/>
      <c r="G371" s="389"/>
      <c r="H371" s="389"/>
      <c r="I371" s="389"/>
      <c r="J371" s="389"/>
      <c r="K371" s="389"/>
      <c r="L371" s="389"/>
      <c r="M371" s="389"/>
      <c r="N371" s="389"/>
      <c r="O371" s="389"/>
      <c r="P371" s="389"/>
      <c r="Q371" s="389"/>
    </row>
    <row r="372" spans="1:17" ht="13.15" thickBot="1" x14ac:dyDescent="0.4">
      <c r="A372" s="389"/>
      <c r="B372" s="389"/>
      <c r="C372" s="389"/>
      <c r="D372" s="389"/>
      <c r="E372" s="389"/>
      <c r="F372" s="389"/>
      <c r="G372" s="389"/>
      <c r="H372" s="389"/>
      <c r="I372" s="389"/>
      <c r="J372" s="389"/>
      <c r="K372" s="389"/>
      <c r="L372" s="389"/>
      <c r="M372" s="389"/>
      <c r="N372" s="389"/>
      <c r="O372" s="389"/>
      <c r="P372" s="389"/>
      <c r="Q372" s="389"/>
    </row>
    <row r="373" spans="1:17" s="514" customFormat="1" ht="14.65" thickTop="1" x14ac:dyDescent="0.45">
      <c r="A373" s="560" t="s">
        <v>498</v>
      </c>
      <c r="B373" s="561">
        <v>3768815</v>
      </c>
      <c r="C373" s="561">
        <v>0</v>
      </c>
      <c r="D373" s="561">
        <v>0</v>
      </c>
      <c r="E373" s="561">
        <v>0</v>
      </c>
      <c r="F373" s="561">
        <v>3768815</v>
      </c>
      <c r="G373" s="522"/>
      <c r="H373" s="522"/>
      <c r="I373" s="522"/>
      <c r="J373" s="522"/>
      <c r="K373" s="561">
        <v>3787853</v>
      </c>
      <c r="L373" s="561">
        <v>0</v>
      </c>
      <c r="M373" s="561">
        <v>0</v>
      </c>
      <c r="N373" s="561">
        <v>0</v>
      </c>
      <c r="O373" s="561">
        <v>3787853</v>
      </c>
      <c r="P373" s="522"/>
      <c r="Q373" s="522"/>
    </row>
    <row r="374" spans="1:17" ht="14.65" thickBot="1" x14ac:dyDescent="0.5">
      <c r="A374" s="389"/>
      <c r="B374" s="389"/>
      <c r="C374" s="389"/>
      <c r="D374" s="389"/>
      <c r="E374" s="389"/>
      <c r="F374" s="523">
        <v>-85121</v>
      </c>
      <c r="G374" s="524"/>
      <c r="H374" s="524"/>
      <c r="I374" s="524"/>
      <c r="J374" s="524"/>
      <c r="K374" s="524"/>
      <c r="L374" s="524"/>
      <c r="M374" s="524"/>
      <c r="N374" s="524"/>
      <c r="O374" s="523">
        <v>-85121</v>
      </c>
      <c r="P374" s="389"/>
      <c r="Q374" s="389"/>
    </row>
    <row r="375" spans="1:17" ht="14.65" thickTop="1" x14ac:dyDescent="0.45">
      <c r="A375" s="389"/>
      <c r="B375" s="389"/>
      <c r="C375" s="389"/>
      <c r="D375" s="389"/>
      <c r="E375" s="389"/>
      <c r="F375" s="561">
        <v>3683694</v>
      </c>
      <c r="G375" s="389"/>
      <c r="H375" s="389"/>
      <c r="I375" s="389"/>
      <c r="J375" s="389"/>
      <c r="K375" s="389"/>
      <c r="L375" s="389"/>
      <c r="M375" s="389"/>
      <c r="N375" s="389"/>
      <c r="O375" s="561">
        <v>3702732</v>
      </c>
      <c r="P375" s="389"/>
      <c r="Q375" s="389"/>
    </row>
  </sheetData>
  <mergeCells count="25">
    <mergeCell ref="A283:H283"/>
    <mergeCell ref="J283:Q283"/>
    <mergeCell ref="A311:H311"/>
    <mergeCell ref="J311:Q311"/>
    <mergeCell ref="A342:H342"/>
    <mergeCell ref="J342:Q342"/>
    <mergeCell ref="A190:H190"/>
    <mergeCell ref="J190:Q190"/>
    <mergeCell ref="A221:H221"/>
    <mergeCell ref="J221:Q221"/>
    <mergeCell ref="A252:H252"/>
    <mergeCell ref="J252:Q252"/>
    <mergeCell ref="A97:H97"/>
    <mergeCell ref="J97:Q97"/>
    <mergeCell ref="A128:H128"/>
    <mergeCell ref="J128:Q128"/>
    <mergeCell ref="A159:H159"/>
    <mergeCell ref="J159:Q159"/>
    <mergeCell ref="A66:H66"/>
    <mergeCell ref="J66:Q66"/>
    <mergeCell ref="A1:Q1"/>
    <mergeCell ref="A4:H4"/>
    <mergeCell ref="J4:Q4"/>
    <mergeCell ref="A35:H35"/>
    <mergeCell ref="J35:Q35"/>
  </mergeCells>
  <pageMargins left="0.25" right="0.25" top="0.5" bottom="0.5" header="0.3" footer="0.3"/>
  <pageSetup scale="70" fitToHeight="0" orientation="landscape" r:id="rId1"/>
  <headerFoot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AFDD2-C2E0-42E9-B4E8-10A6B21B2830}">
  <sheetPr>
    <tabColor theme="9" tint="-0.249977111117893"/>
    <pageSetUpPr fitToPage="1"/>
  </sheetPr>
  <dimension ref="A1:Q198"/>
  <sheetViews>
    <sheetView topLeftCell="A148" workbookViewId="0">
      <selection activeCell="H57" sqref="H57"/>
    </sheetView>
  </sheetViews>
  <sheetFormatPr defaultColWidth="9.265625" defaultRowHeight="12.4" x14ac:dyDescent="0.35"/>
  <cols>
    <col min="1" max="1" width="8.53125" style="511" bestFit="1" customWidth="1"/>
    <col min="2" max="2" width="9.46484375" style="511" bestFit="1" customWidth="1"/>
    <col min="3" max="3" width="12.33203125" style="511" bestFit="1" customWidth="1"/>
    <col min="4" max="4" width="9.46484375" style="511" bestFit="1" customWidth="1"/>
    <col min="5" max="5" width="6.6640625" style="511" bestFit="1" customWidth="1"/>
    <col min="6" max="6" width="12.33203125" style="511" bestFit="1" customWidth="1"/>
    <col min="7" max="7" width="13.73046875" style="511" bestFit="1" customWidth="1"/>
    <col min="8" max="8" width="29.6640625" style="511" bestFit="1" customWidth="1"/>
    <col min="9" max="9" width="3.53125" style="511" customWidth="1"/>
    <col min="10" max="10" width="8.53125" style="511" bestFit="1" customWidth="1"/>
    <col min="11" max="11" width="9.46484375" style="511" bestFit="1" customWidth="1"/>
    <col min="12" max="12" width="12.33203125" style="511" bestFit="1" customWidth="1"/>
    <col min="13" max="13" width="9.46484375" style="511" bestFit="1" customWidth="1"/>
    <col min="14" max="14" width="6.6640625" style="511" bestFit="1" customWidth="1"/>
    <col min="15" max="15" width="12.33203125" style="511" bestFit="1" customWidth="1"/>
    <col min="16" max="16" width="13.73046875" style="511" bestFit="1" customWidth="1"/>
    <col min="17" max="17" width="29.6640625" style="511" bestFit="1" customWidth="1"/>
    <col min="18" max="25" width="14.6640625" style="511" bestFit="1" customWidth="1"/>
    <col min="26" max="29" width="19.73046875" style="511" bestFit="1" customWidth="1"/>
    <col min="30" max="16384" width="9.265625" style="511"/>
  </cols>
  <sheetData>
    <row r="1" spans="1:17" s="507" customFormat="1" ht="15.75" x14ac:dyDescent="0.5">
      <c r="A1" s="748" t="s">
        <v>471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17" s="507" customFormat="1" ht="15.75" x14ac:dyDescent="0.5">
      <c r="A2" s="509" t="s">
        <v>472</v>
      </c>
      <c r="B2" s="508"/>
      <c r="C2" s="508"/>
      <c r="D2" s="508"/>
      <c r="E2" s="508"/>
      <c r="F2" s="508"/>
      <c r="G2" s="508"/>
      <c r="H2" s="508"/>
      <c r="I2" s="509"/>
      <c r="J2" s="509" t="s">
        <v>511</v>
      </c>
      <c r="K2" s="509"/>
      <c r="L2" s="509"/>
      <c r="M2" s="509"/>
      <c r="N2" s="509"/>
      <c r="O2" s="509"/>
    </row>
    <row r="3" spans="1:17" ht="13.15" x14ac:dyDescent="0.4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7" ht="14.65" customHeight="1" x14ac:dyDescent="0.45">
      <c r="A4" s="752" t="s">
        <v>473</v>
      </c>
      <c r="B4" s="752"/>
      <c r="C4" s="752"/>
      <c r="D4" s="752"/>
      <c r="E4" s="752"/>
      <c r="F4" s="752"/>
      <c r="G4" s="752"/>
      <c r="H4" s="752"/>
      <c r="I4" s="551"/>
      <c r="J4" s="752" t="s">
        <v>473</v>
      </c>
      <c r="K4" s="752"/>
      <c r="L4" s="752"/>
      <c r="M4" s="752"/>
      <c r="N4" s="752"/>
      <c r="O4" s="752"/>
      <c r="P4" s="752"/>
      <c r="Q4" s="752"/>
    </row>
    <row r="5" spans="1:17" ht="14.65" thickBot="1" x14ac:dyDescent="0.5">
      <c r="A5" s="512" t="s">
        <v>474</v>
      </c>
      <c r="B5" s="513" t="s">
        <v>475</v>
      </c>
      <c r="C5" s="513" t="s">
        <v>476</v>
      </c>
      <c r="D5" s="513" t="s">
        <v>477</v>
      </c>
      <c r="E5" s="513" t="s">
        <v>478</v>
      </c>
      <c r="F5" s="513" t="s">
        <v>479</v>
      </c>
      <c r="G5" s="513" t="s">
        <v>480</v>
      </c>
      <c r="H5" s="513" t="s">
        <v>481</v>
      </c>
      <c r="I5" s="389"/>
      <c r="J5" s="512" t="s">
        <v>474</v>
      </c>
      <c r="K5" s="513" t="s">
        <v>475</v>
      </c>
      <c r="L5" s="513" t="s">
        <v>476</v>
      </c>
      <c r="M5" s="513" t="s">
        <v>477</v>
      </c>
      <c r="N5" s="513" t="s">
        <v>478</v>
      </c>
      <c r="O5" s="513" t="s">
        <v>479</v>
      </c>
      <c r="P5" s="513" t="s">
        <v>480</v>
      </c>
      <c r="Q5" s="513" t="s">
        <v>481</v>
      </c>
    </row>
    <row r="6" spans="1:17" ht="14.65" thickTop="1" x14ac:dyDescent="0.45">
      <c r="A6" s="527" t="s">
        <v>648</v>
      </c>
      <c r="B6" s="552">
        <v>40484</v>
      </c>
      <c r="C6" s="552">
        <v>0</v>
      </c>
      <c r="D6" s="552">
        <v>0</v>
      </c>
      <c r="E6" s="552">
        <v>0</v>
      </c>
      <c r="F6" s="552">
        <v>40484</v>
      </c>
      <c r="G6" s="518" t="s">
        <v>656</v>
      </c>
      <c r="H6" s="518" t="s">
        <v>657</v>
      </c>
      <c r="I6" s="389"/>
      <c r="J6" s="527" t="s">
        <v>648</v>
      </c>
      <c r="K6" s="553">
        <v>40484</v>
      </c>
      <c r="L6" s="553">
        <v>0</v>
      </c>
      <c r="M6" s="553">
        <v>0</v>
      </c>
      <c r="N6" s="553">
        <v>0</v>
      </c>
      <c r="O6" s="552">
        <v>40484</v>
      </c>
      <c r="P6" s="518" t="s">
        <v>656</v>
      </c>
      <c r="Q6" s="518" t="s">
        <v>657</v>
      </c>
    </row>
    <row r="7" spans="1:17" ht="14.25" x14ac:dyDescent="0.45">
      <c r="A7" s="527" t="s">
        <v>649</v>
      </c>
      <c r="B7" s="552">
        <v>30012</v>
      </c>
      <c r="C7" s="552">
        <v>0</v>
      </c>
      <c r="D7" s="552">
        <v>0</v>
      </c>
      <c r="E7" s="552">
        <v>0</v>
      </c>
      <c r="F7" s="552">
        <v>30012</v>
      </c>
      <c r="G7" s="518" t="s">
        <v>656</v>
      </c>
      <c r="H7" s="518" t="s">
        <v>658</v>
      </c>
      <c r="I7" s="389"/>
      <c r="J7" s="527" t="s">
        <v>649</v>
      </c>
      <c r="K7" s="553">
        <v>30012</v>
      </c>
      <c r="L7" s="553">
        <v>0</v>
      </c>
      <c r="M7" s="553">
        <v>0</v>
      </c>
      <c r="N7" s="553">
        <v>0</v>
      </c>
      <c r="O7" s="552">
        <v>30012</v>
      </c>
      <c r="P7" s="518" t="s">
        <v>656</v>
      </c>
      <c r="Q7" s="518" t="s">
        <v>658</v>
      </c>
    </row>
    <row r="8" spans="1:17" ht="14.25" x14ac:dyDescent="0.45">
      <c r="A8" s="527" t="s">
        <v>650</v>
      </c>
      <c r="B8" s="552">
        <v>0</v>
      </c>
      <c r="C8" s="552">
        <v>88584</v>
      </c>
      <c r="D8" s="552">
        <v>0</v>
      </c>
      <c r="E8" s="552">
        <v>0</v>
      </c>
      <c r="F8" s="552">
        <v>88584</v>
      </c>
      <c r="G8" s="518" t="s">
        <v>656</v>
      </c>
      <c r="H8" s="518" t="s">
        <v>659</v>
      </c>
      <c r="I8" s="389"/>
      <c r="J8" s="527" t="s">
        <v>650</v>
      </c>
      <c r="K8" s="553">
        <v>0</v>
      </c>
      <c r="L8" s="553">
        <v>88584</v>
      </c>
      <c r="M8" s="553">
        <v>0</v>
      </c>
      <c r="N8" s="553">
        <v>0</v>
      </c>
      <c r="O8" s="552">
        <v>88584</v>
      </c>
      <c r="P8" s="518" t="s">
        <v>656</v>
      </c>
      <c r="Q8" s="518" t="s">
        <v>659</v>
      </c>
    </row>
    <row r="9" spans="1:17" ht="14.25" x14ac:dyDescent="0.45">
      <c r="A9" s="527" t="s">
        <v>651</v>
      </c>
      <c r="B9" s="552">
        <v>0</v>
      </c>
      <c r="C9" s="552">
        <v>505028</v>
      </c>
      <c r="D9" s="552">
        <v>0</v>
      </c>
      <c r="E9" s="552">
        <v>0</v>
      </c>
      <c r="F9" s="552">
        <v>505028</v>
      </c>
      <c r="G9" s="518" t="s">
        <v>656</v>
      </c>
      <c r="H9" s="518" t="s">
        <v>660</v>
      </c>
      <c r="I9" s="389"/>
      <c r="J9" s="527" t="s">
        <v>651</v>
      </c>
      <c r="K9" s="553">
        <v>0</v>
      </c>
      <c r="L9" s="553">
        <v>505028</v>
      </c>
      <c r="M9" s="553">
        <v>0</v>
      </c>
      <c r="N9" s="553">
        <v>0</v>
      </c>
      <c r="O9" s="552">
        <v>505028</v>
      </c>
      <c r="P9" s="518" t="s">
        <v>656</v>
      </c>
      <c r="Q9" s="518" t="s">
        <v>660</v>
      </c>
    </row>
    <row r="10" spans="1:17" ht="14.25" x14ac:dyDescent="0.45">
      <c r="A10" s="527" t="s">
        <v>652</v>
      </c>
      <c r="B10" s="552">
        <v>0</v>
      </c>
      <c r="C10" s="552">
        <v>0</v>
      </c>
      <c r="D10" s="552">
        <v>0</v>
      </c>
      <c r="E10" s="552">
        <v>0</v>
      </c>
      <c r="F10" s="552">
        <v>0</v>
      </c>
      <c r="G10" s="518" t="s">
        <v>656</v>
      </c>
      <c r="H10" s="518" t="s">
        <v>661</v>
      </c>
      <c r="I10" s="389"/>
      <c r="J10" s="527" t="s">
        <v>652</v>
      </c>
      <c r="K10" s="553">
        <v>0</v>
      </c>
      <c r="L10" s="553">
        <v>0</v>
      </c>
      <c r="M10" s="553">
        <v>0</v>
      </c>
      <c r="N10" s="553">
        <v>0</v>
      </c>
      <c r="O10" s="552">
        <v>0</v>
      </c>
      <c r="P10" s="518" t="s">
        <v>656</v>
      </c>
      <c r="Q10" s="518" t="s">
        <v>661</v>
      </c>
    </row>
    <row r="11" spans="1:17" ht="14.25" x14ac:dyDescent="0.45">
      <c r="A11" s="527" t="s">
        <v>653</v>
      </c>
      <c r="B11" s="552">
        <v>0</v>
      </c>
      <c r="C11" s="552">
        <v>0</v>
      </c>
      <c r="D11" s="552">
        <v>0</v>
      </c>
      <c r="E11" s="552">
        <v>0</v>
      </c>
      <c r="F11" s="552">
        <v>0</v>
      </c>
      <c r="G11" s="518" t="s">
        <v>656</v>
      </c>
      <c r="H11" s="518" t="s">
        <v>662</v>
      </c>
      <c r="I11" s="389"/>
      <c r="J11" s="527" t="s">
        <v>653</v>
      </c>
      <c r="K11" s="553">
        <v>0</v>
      </c>
      <c r="L11" s="553">
        <v>0</v>
      </c>
      <c r="M11" s="553">
        <v>0</v>
      </c>
      <c r="N11" s="553">
        <v>0</v>
      </c>
      <c r="O11" s="552">
        <v>0</v>
      </c>
      <c r="P11" s="518" t="s">
        <v>656</v>
      </c>
      <c r="Q11" s="518" t="s">
        <v>662</v>
      </c>
    </row>
    <row r="12" spans="1:17" ht="14.25" x14ac:dyDescent="0.45">
      <c r="A12" s="527" t="s">
        <v>654</v>
      </c>
      <c r="B12" s="552">
        <v>0</v>
      </c>
      <c r="C12" s="552">
        <v>0</v>
      </c>
      <c r="D12" s="552">
        <v>0</v>
      </c>
      <c r="E12" s="552">
        <v>0</v>
      </c>
      <c r="F12" s="552">
        <v>0</v>
      </c>
      <c r="G12" s="518" t="s">
        <v>656</v>
      </c>
      <c r="H12" s="518" t="s">
        <v>663</v>
      </c>
      <c r="I12" s="389"/>
      <c r="J12" s="527" t="s">
        <v>654</v>
      </c>
      <c r="K12" s="553">
        <v>0</v>
      </c>
      <c r="L12" s="553">
        <v>0</v>
      </c>
      <c r="M12" s="553">
        <v>0</v>
      </c>
      <c r="N12" s="553">
        <v>0</v>
      </c>
      <c r="O12" s="552">
        <v>0</v>
      </c>
      <c r="P12" s="518" t="s">
        <v>656</v>
      </c>
      <c r="Q12" s="518" t="s">
        <v>663</v>
      </c>
    </row>
    <row r="13" spans="1:17" ht="14.65" thickBot="1" x14ac:dyDescent="0.5">
      <c r="A13" s="527" t="s">
        <v>655</v>
      </c>
      <c r="B13" s="552">
        <v>0</v>
      </c>
      <c r="C13" s="552">
        <v>0</v>
      </c>
      <c r="D13" s="552">
        <v>125522</v>
      </c>
      <c r="E13" s="552">
        <v>0</v>
      </c>
      <c r="F13" s="552">
        <v>125522</v>
      </c>
      <c r="G13" s="518" t="s">
        <v>656</v>
      </c>
      <c r="H13" s="518" t="s">
        <v>664</v>
      </c>
      <c r="I13" s="389"/>
      <c r="J13" s="527" t="s">
        <v>655</v>
      </c>
      <c r="K13" s="553">
        <v>0</v>
      </c>
      <c r="L13" s="553">
        <v>0</v>
      </c>
      <c r="M13" s="553">
        <v>125522</v>
      </c>
      <c r="N13" s="553">
        <v>0</v>
      </c>
      <c r="O13" s="552">
        <v>125522</v>
      </c>
      <c r="P13" s="518" t="s">
        <v>656</v>
      </c>
      <c r="Q13" s="518" t="s">
        <v>664</v>
      </c>
    </row>
    <row r="14" spans="1:17" ht="15" hidden="1" customHeight="1" thickBot="1" x14ac:dyDescent="0.5">
      <c r="A14" s="527"/>
      <c r="B14" s="552">
        <v>0</v>
      </c>
      <c r="C14" s="552">
        <v>0</v>
      </c>
      <c r="D14" s="552">
        <v>0</v>
      </c>
      <c r="E14" s="552">
        <v>0</v>
      </c>
      <c r="F14" s="552">
        <v>0</v>
      </c>
      <c r="G14" s="518" t="e">
        <v>#N/A</v>
      </c>
      <c r="H14" s="518" t="e">
        <v>#N/A</v>
      </c>
      <c r="I14" s="389"/>
      <c r="J14" s="527"/>
      <c r="K14" s="553">
        <v>0</v>
      </c>
      <c r="L14" s="553">
        <v>0</v>
      </c>
      <c r="M14" s="553">
        <v>0</v>
      </c>
      <c r="N14" s="553">
        <v>0</v>
      </c>
      <c r="O14" s="552">
        <v>0</v>
      </c>
      <c r="P14" s="518" t="e">
        <v>#N/A</v>
      </c>
      <c r="Q14" s="518" t="e">
        <v>#N/A</v>
      </c>
    </row>
    <row r="15" spans="1:17" ht="15" hidden="1" customHeight="1" thickBot="1" x14ac:dyDescent="0.5">
      <c r="A15" s="527"/>
      <c r="B15" s="552">
        <v>0</v>
      </c>
      <c r="C15" s="552">
        <v>0</v>
      </c>
      <c r="D15" s="552">
        <v>0</v>
      </c>
      <c r="E15" s="552">
        <v>0</v>
      </c>
      <c r="F15" s="552">
        <v>0</v>
      </c>
      <c r="G15" s="518" t="e">
        <v>#N/A</v>
      </c>
      <c r="H15" s="518" t="e">
        <v>#N/A</v>
      </c>
      <c r="I15" s="389"/>
      <c r="J15" s="527"/>
      <c r="K15" s="553">
        <v>0</v>
      </c>
      <c r="L15" s="553">
        <v>0</v>
      </c>
      <c r="M15" s="553">
        <v>0</v>
      </c>
      <c r="N15" s="553">
        <v>0</v>
      </c>
      <c r="O15" s="552">
        <v>0</v>
      </c>
      <c r="P15" s="518" t="e">
        <v>#N/A</v>
      </c>
      <c r="Q15" s="518" t="e">
        <v>#N/A</v>
      </c>
    </row>
    <row r="16" spans="1:17" ht="15" hidden="1" customHeight="1" thickBot="1" x14ac:dyDescent="0.5">
      <c r="A16" s="527"/>
      <c r="B16" s="552">
        <v>0</v>
      </c>
      <c r="C16" s="552">
        <v>0</v>
      </c>
      <c r="D16" s="552">
        <v>0</v>
      </c>
      <c r="E16" s="552">
        <v>0</v>
      </c>
      <c r="F16" s="552">
        <v>0</v>
      </c>
      <c r="G16" s="518" t="e">
        <v>#N/A</v>
      </c>
      <c r="H16" s="518" t="e">
        <v>#N/A</v>
      </c>
      <c r="I16" s="389"/>
      <c r="J16" s="527"/>
      <c r="K16" s="553">
        <v>0</v>
      </c>
      <c r="L16" s="553">
        <v>0</v>
      </c>
      <c r="M16" s="553">
        <v>0</v>
      </c>
      <c r="N16" s="553">
        <v>0</v>
      </c>
      <c r="O16" s="552">
        <v>0</v>
      </c>
      <c r="P16" s="518" t="e">
        <v>#N/A</v>
      </c>
      <c r="Q16" s="518" t="e">
        <v>#N/A</v>
      </c>
    </row>
    <row r="17" spans="1:17" ht="13.5" thickTop="1" x14ac:dyDescent="0.4">
      <c r="A17" s="554" t="s">
        <v>479</v>
      </c>
      <c r="B17" s="555">
        <v>70496</v>
      </c>
      <c r="C17" s="555">
        <v>593612</v>
      </c>
      <c r="D17" s="555">
        <v>125522</v>
      </c>
      <c r="E17" s="555">
        <v>0</v>
      </c>
      <c r="F17" s="555">
        <v>789630</v>
      </c>
      <c r="G17" s="519"/>
      <c r="H17" s="519"/>
      <c r="I17" s="389"/>
      <c r="J17" s="554" t="s">
        <v>479</v>
      </c>
      <c r="K17" s="555">
        <v>70496</v>
      </c>
      <c r="L17" s="555">
        <v>593612</v>
      </c>
      <c r="M17" s="555">
        <v>125522</v>
      </c>
      <c r="N17" s="555">
        <v>0</v>
      </c>
      <c r="O17" s="555">
        <v>789630</v>
      </c>
      <c r="P17" s="519"/>
      <c r="Q17" s="519"/>
    </row>
    <row r="18" spans="1:17" ht="12.75" x14ac:dyDescent="0.35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</row>
    <row r="19" spans="1:17" ht="12.75" x14ac:dyDescent="0.35">
      <c r="A19" s="389"/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</row>
    <row r="20" spans="1:17" ht="14.65" customHeight="1" x14ac:dyDescent="0.45">
      <c r="A20" s="751" t="s">
        <v>487</v>
      </c>
      <c r="B20" s="751"/>
      <c r="C20" s="751"/>
      <c r="D20" s="751"/>
      <c r="E20" s="751"/>
      <c r="F20" s="751"/>
      <c r="G20" s="751"/>
      <c r="H20" s="751"/>
      <c r="I20" s="551"/>
      <c r="J20" s="751" t="s">
        <v>487</v>
      </c>
      <c r="K20" s="751"/>
      <c r="L20" s="751"/>
      <c r="M20" s="751"/>
      <c r="N20" s="751"/>
      <c r="O20" s="751"/>
      <c r="P20" s="751"/>
      <c r="Q20" s="751"/>
    </row>
    <row r="21" spans="1:17" ht="14.65" thickBot="1" x14ac:dyDescent="0.5">
      <c r="A21" s="512" t="s">
        <v>474</v>
      </c>
      <c r="B21" s="513" t="s">
        <v>475</v>
      </c>
      <c r="C21" s="513" t="s">
        <v>476</v>
      </c>
      <c r="D21" s="513" t="s">
        <v>477</v>
      </c>
      <c r="E21" s="513" t="s">
        <v>478</v>
      </c>
      <c r="F21" s="513" t="s">
        <v>479</v>
      </c>
      <c r="G21" s="513" t="s">
        <v>480</v>
      </c>
      <c r="H21" s="513" t="s">
        <v>481</v>
      </c>
      <c r="I21" s="389"/>
      <c r="J21" s="512" t="s">
        <v>474</v>
      </c>
      <c r="K21" s="513" t="s">
        <v>475</v>
      </c>
      <c r="L21" s="513" t="s">
        <v>476</v>
      </c>
      <c r="M21" s="513" t="s">
        <v>477</v>
      </c>
      <c r="N21" s="513" t="s">
        <v>478</v>
      </c>
      <c r="O21" s="513" t="s">
        <v>479</v>
      </c>
      <c r="P21" s="513" t="s">
        <v>480</v>
      </c>
      <c r="Q21" s="513" t="s">
        <v>481</v>
      </c>
    </row>
    <row r="22" spans="1:17" ht="14.65" thickTop="1" x14ac:dyDescent="0.45">
      <c r="A22" s="527" t="s">
        <v>648</v>
      </c>
      <c r="B22" s="552">
        <v>0</v>
      </c>
      <c r="C22" s="552">
        <v>0</v>
      </c>
      <c r="D22" s="552">
        <v>0</v>
      </c>
      <c r="E22" s="552">
        <v>0</v>
      </c>
      <c r="F22" s="552">
        <v>0</v>
      </c>
      <c r="G22" s="518" t="s">
        <v>656</v>
      </c>
      <c r="H22" s="518" t="s">
        <v>657</v>
      </c>
      <c r="I22" s="389"/>
      <c r="J22" s="527" t="s">
        <v>648</v>
      </c>
      <c r="K22" s="552">
        <v>0</v>
      </c>
      <c r="L22" s="552">
        <v>0</v>
      </c>
      <c r="M22" s="552">
        <v>0</v>
      </c>
      <c r="N22" s="552">
        <v>0</v>
      </c>
      <c r="O22" s="552">
        <v>0</v>
      </c>
      <c r="P22" s="518" t="s">
        <v>656</v>
      </c>
      <c r="Q22" s="518" t="s">
        <v>657</v>
      </c>
    </row>
    <row r="23" spans="1:17" ht="14.25" x14ac:dyDescent="0.45">
      <c r="A23" s="527" t="s">
        <v>649</v>
      </c>
      <c r="B23" s="552">
        <v>0</v>
      </c>
      <c r="C23" s="552">
        <v>0</v>
      </c>
      <c r="D23" s="552">
        <v>0</v>
      </c>
      <c r="E23" s="552">
        <v>0</v>
      </c>
      <c r="F23" s="552">
        <v>0</v>
      </c>
      <c r="G23" s="518" t="s">
        <v>656</v>
      </c>
      <c r="H23" s="518" t="s">
        <v>658</v>
      </c>
      <c r="I23" s="389"/>
      <c r="J23" s="527" t="s">
        <v>649</v>
      </c>
      <c r="K23" s="552">
        <v>0</v>
      </c>
      <c r="L23" s="552">
        <v>0</v>
      </c>
      <c r="M23" s="552">
        <v>0</v>
      </c>
      <c r="N23" s="552">
        <v>0</v>
      </c>
      <c r="O23" s="552">
        <v>0</v>
      </c>
      <c r="P23" s="518" t="s">
        <v>656</v>
      </c>
      <c r="Q23" s="518" t="s">
        <v>658</v>
      </c>
    </row>
    <row r="24" spans="1:17" ht="14.25" x14ac:dyDescent="0.45">
      <c r="A24" s="527" t="s">
        <v>650</v>
      </c>
      <c r="B24" s="552">
        <v>0</v>
      </c>
      <c r="C24" s="552">
        <v>0</v>
      </c>
      <c r="D24" s="552">
        <v>0</v>
      </c>
      <c r="E24" s="552">
        <v>0</v>
      </c>
      <c r="F24" s="552">
        <v>0</v>
      </c>
      <c r="G24" s="518" t="s">
        <v>656</v>
      </c>
      <c r="H24" s="518" t="s">
        <v>659</v>
      </c>
      <c r="I24" s="389"/>
      <c r="J24" s="527" t="s">
        <v>650</v>
      </c>
      <c r="K24" s="552">
        <v>0</v>
      </c>
      <c r="L24" s="552">
        <v>0</v>
      </c>
      <c r="M24" s="552">
        <v>0</v>
      </c>
      <c r="N24" s="552">
        <v>0</v>
      </c>
      <c r="O24" s="552">
        <v>0</v>
      </c>
      <c r="P24" s="518" t="s">
        <v>656</v>
      </c>
      <c r="Q24" s="518" t="s">
        <v>659</v>
      </c>
    </row>
    <row r="25" spans="1:17" ht="14.25" x14ac:dyDescent="0.45">
      <c r="A25" s="527" t="s">
        <v>651</v>
      </c>
      <c r="B25" s="552">
        <v>0</v>
      </c>
      <c r="C25" s="552">
        <v>0</v>
      </c>
      <c r="D25" s="552">
        <v>0</v>
      </c>
      <c r="E25" s="552">
        <v>0</v>
      </c>
      <c r="F25" s="552">
        <v>0</v>
      </c>
      <c r="G25" s="518" t="s">
        <v>656</v>
      </c>
      <c r="H25" s="518" t="s">
        <v>660</v>
      </c>
      <c r="I25" s="389"/>
      <c r="J25" s="527" t="s">
        <v>651</v>
      </c>
      <c r="K25" s="552">
        <v>0</v>
      </c>
      <c r="L25" s="552">
        <v>0</v>
      </c>
      <c r="M25" s="552">
        <v>0</v>
      </c>
      <c r="N25" s="552">
        <v>0</v>
      </c>
      <c r="O25" s="552">
        <v>0</v>
      </c>
      <c r="P25" s="518" t="s">
        <v>656</v>
      </c>
      <c r="Q25" s="518" t="s">
        <v>660</v>
      </c>
    </row>
    <row r="26" spans="1:17" ht="14.25" x14ac:dyDescent="0.45">
      <c r="A26" s="527" t="s">
        <v>652</v>
      </c>
      <c r="B26" s="552">
        <v>0</v>
      </c>
      <c r="C26" s="552">
        <v>0</v>
      </c>
      <c r="D26" s="552">
        <v>0</v>
      </c>
      <c r="E26" s="552">
        <v>0</v>
      </c>
      <c r="F26" s="552">
        <v>0</v>
      </c>
      <c r="G26" s="518" t="s">
        <v>656</v>
      </c>
      <c r="H26" s="518" t="s">
        <v>661</v>
      </c>
      <c r="I26" s="389"/>
      <c r="J26" s="527" t="s">
        <v>652</v>
      </c>
      <c r="K26" s="552">
        <v>0</v>
      </c>
      <c r="L26" s="552">
        <v>0</v>
      </c>
      <c r="M26" s="552">
        <v>0</v>
      </c>
      <c r="N26" s="552">
        <v>0</v>
      </c>
      <c r="O26" s="552">
        <v>0</v>
      </c>
      <c r="P26" s="518" t="s">
        <v>656</v>
      </c>
      <c r="Q26" s="518" t="s">
        <v>661</v>
      </c>
    </row>
    <row r="27" spans="1:17" ht="14.25" x14ac:dyDescent="0.45">
      <c r="A27" s="527" t="s">
        <v>653</v>
      </c>
      <c r="B27" s="552">
        <v>0</v>
      </c>
      <c r="C27" s="552">
        <v>0</v>
      </c>
      <c r="D27" s="552">
        <v>0</v>
      </c>
      <c r="E27" s="552">
        <v>0</v>
      </c>
      <c r="F27" s="552">
        <v>0</v>
      </c>
      <c r="G27" s="518" t="s">
        <v>656</v>
      </c>
      <c r="H27" s="518" t="s">
        <v>662</v>
      </c>
      <c r="I27" s="389"/>
      <c r="J27" s="527" t="s">
        <v>653</v>
      </c>
      <c r="K27" s="552">
        <v>0</v>
      </c>
      <c r="L27" s="552">
        <v>0</v>
      </c>
      <c r="M27" s="552">
        <v>0</v>
      </c>
      <c r="N27" s="552">
        <v>0</v>
      </c>
      <c r="O27" s="552">
        <v>0</v>
      </c>
      <c r="P27" s="518" t="s">
        <v>656</v>
      </c>
      <c r="Q27" s="518" t="s">
        <v>662</v>
      </c>
    </row>
    <row r="28" spans="1:17" ht="14.25" x14ac:dyDescent="0.45">
      <c r="A28" s="527" t="s">
        <v>654</v>
      </c>
      <c r="B28" s="552">
        <v>0</v>
      </c>
      <c r="C28" s="552">
        <v>0</v>
      </c>
      <c r="D28" s="552">
        <v>0</v>
      </c>
      <c r="E28" s="552">
        <v>0</v>
      </c>
      <c r="F28" s="552">
        <v>0</v>
      </c>
      <c r="G28" s="518" t="s">
        <v>656</v>
      </c>
      <c r="H28" s="518" t="s">
        <v>663</v>
      </c>
      <c r="I28" s="389"/>
      <c r="J28" s="527" t="s">
        <v>654</v>
      </c>
      <c r="K28" s="552">
        <v>0</v>
      </c>
      <c r="L28" s="552">
        <v>0</v>
      </c>
      <c r="M28" s="552">
        <v>0</v>
      </c>
      <c r="N28" s="552">
        <v>0</v>
      </c>
      <c r="O28" s="552">
        <v>0</v>
      </c>
      <c r="P28" s="518" t="s">
        <v>656</v>
      </c>
      <c r="Q28" s="518" t="s">
        <v>663</v>
      </c>
    </row>
    <row r="29" spans="1:17" ht="14.65" thickBot="1" x14ac:dyDescent="0.5">
      <c r="A29" s="527" t="s">
        <v>655</v>
      </c>
      <c r="B29" s="552">
        <v>0</v>
      </c>
      <c r="C29" s="552">
        <v>0</v>
      </c>
      <c r="D29" s="552">
        <v>0</v>
      </c>
      <c r="E29" s="552">
        <v>0</v>
      </c>
      <c r="F29" s="552">
        <v>0</v>
      </c>
      <c r="G29" s="518" t="s">
        <v>656</v>
      </c>
      <c r="H29" s="518" t="s">
        <v>664</v>
      </c>
      <c r="I29" s="389"/>
      <c r="J29" s="527" t="s">
        <v>655</v>
      </c>
      <c r="K29" s="552">
        <v>0</v>
      </c>
      <c r="L29" s="552">
        <v>0</v>
      </c>
      <c r="M29" s="552">
        <v>0</v>
      </c>
      <c r="N29" s="552">
        <v>0</v>
      </c>
      <c r="O29" s="552">
        <v>0</v>
      </c>
      <c r="P29" s="518" t="s">
        <v>656</v>
      </c>
      <c r="Q29" s="518" t="s">
        <v>664</v>
      </c>
    </row>
    <row r="30" spans="1:17" ht="15" hidden="1" customHeight="1" thickBot="1" x14ac:dyDescent="0.5">
      <c r="A30" s="527"/>
      <c r="B30" s="552">
        <v>0</v>
      </c>
      <c r="C30" s="552">
        <v>0</v>
      </c>
      <c r="D30" s="552">
        <v>0</v>
      </c>
      <c r="E30" s="552">
        <v>0</v>
      </c>
      <c r="F30" s="552">
        <v>0</v>
      </c>
      <c r="G30" s="518" t="e">
        <v>#N/A</v>
      </c>
      <c r="H30" s="518" t="e">
        <v>#N/A</v>
      </c>
      <c r="I30" s="389"/>
      <c r="J30" s="527"/>
      <c r="K30" s="552">
        <v>0</v>
      </c>
      <c r="L30" s="552">
        <v>0</v>
      </c>
      <c r="M30" s="552">
        <v>0</v>
      </c>
      <c r="N30" s="552">
        <v>0</v>
      </c>
      <c r="O30" s="552">
        <v>0</v>
      </c>
      <c r="P30" s="518" t="e">
        <v>#N/A</v>
      </c>
      <c r="Q30" s="518" t="e">
        <v>#N/A</v>
      </c>
    </row>
    <row r="31" spans="1:17" ht="15" hidden="1" customHeight="1" thickBot="1" x14ac:dyDescent="0.5">
      <c r="A31" s="527"/>
      <c r="B31" s="552">
        <v>0</v>
      </c>
      <c r="C31" s="552">
        <v>0</v>
      </c>
      <c r="D31" s="552">
        <v>0</v>
      </c>
      <c r="E31" s="552">
        <v>0</v>
      </c>
      <c r="F31" s="552">
        <v>0</v>
      </c>
      <c r="G31" s="518" t="e">
        <v>#N/A</v>
      </c>
      <c r="H31" s="518" t="e">
        <v>#N/A</v>
      </c>
      <c r="I31" s="389"/>
      <c r="J31" s="527"/>
      <c r="K31" s="552">
        <v>0</v>
      </c>
      <c r="L31" s="552">
        <v>0</v>
      </c>
      <c r="M31" s="552">
        <v>0</v>
      </c>
      <c r="N31" s="552">
        <v>0</v>
      </c>
      <c r="O31" s="552">
        <v>0</v>
      </c>
      <c r="P31" s="518" t="e">
        <v>#N/A</v>
      </c>
      <c r="Q31" s="518" t="e">
        <v>#N/A</v>
      </c>
    </row>
    <row r="32" spans="1:17" ht="15" hidden="1" customHeight="1" thickBot="1" x14ac:dyDescent="0.5">
      <c r="A32" s="527"/>
      <c r="B32" s="552">
        <v>0</v>
      </c>
      <c r="C32" s="552">
        <v>0</v>
      </c>
      <c r="D32" s="552">
        <v>0</v>
      </c>
      <c r="E32" s="552">
        <v>0</v>
      </c>
      <c r="F32" s="552">
        <v>0</v>
      </c>
      <c r="G32" s="518" t="e">
        <v>#N/A</v>
      </c>
      <c r="H32" s="518" t="e">
        <v>#N/A</v>
      </c>
      <c r="I32" s="389"/>
      <c r="J32" s="527"/>
      <c r="K32" s="552">
        <v>0</v>
      </c>
      <c r="L32" s="552">
        <v>0</v>
      </c>
      <c r="M32" s="552">
        <v>0</v>
      </c>
      <c r="N32" s="552">
        <v>0</v>
      </c>
      <c r="O32" s="552">
        <v>0</v>
      </c>
      <c r="P32" s="518" t="e">
        <v>#N/A</v>
      </c>
      <c r="Q32" s="518" t="e">
        <v>#N/A</v>
      </c>
    </row>
    <row r="33" spans="1:17" ht="13.5" thickTop="1" x14ac:dyDescent="0.4">
      <c r="A33" s="554" t="s">
        <v>479</v>
      </c>
      <c r="B33" s="555">
        <v>0</v>
      </c>
      <c r="C33" s="555">
        <v>0</v>
      </c>
      <c r="D33" s="555">
        <v>0</v>
      </c>
      <c r="E33" s="555">
        <v>0</v>
      </c>
      <c r="F33" s="555">
        <v>0</v>
      </c>
      <c r="G33" s="519"/>
      <c r="H33" s="519"/>
      <c r="I33" s="389"/>
      <c r="J33" s="554" t="s">
        <v>479</v>
      </c>
      <c r="K33" s="555">
        <v>0</v>
      </c>
      <c r="L33" s="555">
        <v>0</v>
      </c>
      <c r="M33" s="555">
        <v>0</v>
      </c>
      <c r="N33" s="555">
        <v>0</v>
      </c>
      <c r="O33" s="555">
        <v>0</v>
      </c>
      <c r="P33" s="519"/>
      <c r="Q33" s="519"/>
    </row>
    <row r="34" spans="1:17" ht="13.15" x14ac:dyDescent="0.4">
      <c r="A34" s="556"/>
      <c r="B34" s="557"/>
      <c r="C34" s="557"/>
      <c r="D34" s="557"/>
      <c r="E34" s="557"/>
      <c r="F34" s="557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2.75" x14ac:dyDescent="0.35">
      <c r="A35" s="389"/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</row>
    <row r="36" spans="1:17" ht="14.65" customHeight="1" x14ac:dyDescent="0.45">
      <c r="A36" s="751" t="s">
        <v>488</v>
      </c>
      <c r="B36" s="751"/>
      <c r="C36" s="751"/>
      <c r="D36" s="751"/>
      <c r="E36" s="751"/>
      <c r="F36" s="751"/>
      <c r="G36" s="751"/>
      <c r="H36" s="751"/>
      <c r="I36" s="551"/>
      <c r="J36" s="751" t="s">
        <v>488</v>
      </c>
      <c r="K36" s="751"/>
      <c r="L36" s="751"/>
      <c r="M36" s="751"/>
      <c r="N36" s="751"/>
      <c r="O36" s="751"/>
      <c r="P36" s="751"/>
      <c r="Q36" s="751"/>
    </row>
    <row r="37" spans="1:17" ht="14.65" thickBot="1" x14ac:dyDescent="0.5">
      <c r="A37" s="512" t="s">
        <v>474</v>
      </c>
      <c r="B37" s="513" t="s">
        <v>475</v>
      </c>
      <c r="C37" s="513" t="s">
        <v>476</v>
      </c>
      <c r="D37" s="513" t="s">
        <v>477</v>
      </c>
      <c r="E37" s="513" t="s">
        <v>478</v>
      </c>
      <c r="F37" s="513" t="s">
        <v>479</v>
      </c>
      <c r="G37" s="513" t="s">
        <v>480</v>
      </c>
      <c r="H37" s="513" t="s">
        <v>481</v>
      </c>
      <c r="I37" s="389"/>
      <c r="J37" s="512" t="s">
        <v>474</v>
      </c>
      <c r="K37" s="513" t="s">
        <v>475</v>
      </c>
      <c r="L37" s="513" t="s">
        <v>476</v>
      </c>
      <c r="M37" s="513" t="s">
        <v>477</v>
      </c>
      <c r="N37" s="513" t="s">
        <v>478</v>
      </c>
      <c r="O37" s="513" t="s">
        <v>479</v>
      </c>
      <c r="P37" s="513" t="s">
        <v>480</v>
      </c>
      <c r="Q37" s="513" t="s">
        <v>481</v>
      </c>
    </row>
    <row r="38" spans="1:17" ht="14.65" thickTop="1" x14ac:dyDescent="0.45">
      <c r="A38" s="527" t="s">
        <v>648</v>
      </c>
      <c r="B38" s="552">
        <v>0</v>
      </c>
      <c r="C38" s="552">
        <v>0</v>
      </c>
      <c r="D38" s="552">
        <v>0</v>
      </c>
      <c r="E38" s="552">
        <v>0</v>
      </c>
      <c r="F38" s="552">
        <v>0</v>
      </c>
      <c r="G38" s="518" t="s">
        <v>656</v>
      </c>
      <c r="H38" s="518" t="s">
        <v>657</v>
      </c>
      <c r="I38" s="389"/>
      <c r="J38" s="527" t="s">
        <v>648</v>
      </c>
      <c r="K38" s="552">
        <v>0</v>
      </c>
      <c r="L38" s="552">
        <v>0</v>
      </c>
      <c r="M38" s="552">
        <v>0</v>
      </c>
      <c r="N38" s="552">
        <v>0</v>
      </c>
      <c r="O38" s="552">
        <v>0</v>
      </c>
      <c r="P38" s="518" t="s">
        <v>656</v>
      </c>
      <c r="Q38" s="518" t="s">
        <v>657</v>
      </c>
    </row>
    <row r="39" spans="1:17" ht="14.25" x14ac:dyDescent="0.45">
      <c r="A39" s="527" t="s">
        <v>649</v>
      </c>
      <c r="B39" s="552">
        <v>0</v>
      </c>
      <c r="C39" s="552">
        <v>0</v>
      </c>
      <c r="D39" s="552">
        <v>0</v>
      </c>
      <c r="E39" s="552">
        <v>0</v>
      </c>
      <c r="F39" s="552">
        <v>0</v>
      </c>
      <c r="G39" s="518" t="s">
        <v>656</v>
      </c>
      <c r="H39" s="518" t="s">
        <v>658</v>
      </c>
      <c r="I39" s="389"/>
      <c r="J39" s="527" t="s">
        <v>649</v>
      </c>
      <c r="K39" s="552">
        <v>0</v>
      </c>
      <c r="L39" s="552">
        <v>0</v>
      </c>
      <c r="M39" s="552">
        <v>0</v>
      </c>
      <c r="N39" s="552">
        <v>0</v>
      </c>
      <c r="O39" s="552">
        <v>0</v>
      </c>
      <c r="P39" s="518" t="s">
        <v>656</v>
      </c>
      <c r="Q39" s="518" t="s">
        <v>658</v>
      </c>
    </row>
    <row r="40" spans="1:17" ht="14.25" x14ac:dyDescent="0.45">
      <c r="A40" s="527" t="s">
        <v>650</v>
      </c>
      <c r="B40" s="552">
        <v>0</v>
      </c>
      <c r="C40" s="552">
        <v>0</v>
      </c>
      <c r="D40" s="552">
        <v>0</v>
      </c>
      <c r="E40" s="552">
        <v>0</v>
      </c>
      <c r="F40" s="552">
        <v>0</v>
      </c>
      <c r="G40" s="518" t="s">
        <v>656</v>
      </c>
      <c r="H40" s="518" t="s">
        <v>659</v>
      </c>
      <c r="I40" s="389"/>
      <c r="J40" s="527" t="s">
        <v>650</v>
      </c>
      <c r="K40" s="552">
        <v>0</v>
      </c>
      <c r="L40" s="552">
        <v>0</v>
      </c>
      <c r="M40" s="552">
        <v>0</v>
      </c>
      <c r="N40" s="552">
        <v>0</v>
      </c>
      <c r="O40" s="552">
        <v>0</v>
      </c>
      <c r="P40" s="518" t="s">
        <v>656</v>
      </c>
      <c r="Q40" s="518" t="s">
        <v>659</v>
      </c>
    </row>
    <row r="41" spans="1:17" ht="14.25" x14ac:dyDescent="0.45">
      <c r="A41" s="527" t="s">
        <v>651</v>
      </c>
      <c r="B41" s="552">
        <v>0</v>
      </c>
      <c r="C41" s="552">
        <v>4680</v>
      </c>
      <c r="D41" s="552">
        <v>0</v>
      </c>
      <c r="E41" s="552">
        <v>0</v>
      </c>
      <c r="F41" s="552">
        <v>4680</v>
      </c>
      <c r="G41" s="518" t="s">
        <v>656</v>
      </c>
      <c r="H41" s="518" t="s">
        <v>660</v>
      </c>
      <c r="I41" s="389"/>
      <c r="J41" s="527" t="s">
        <v>651</v>
      </c>
      <c r="K41" s="552">
        <v>0</v>
      </c>
      <c r="L41" s="552">
        <v>4680</v>
      </c>
      <c r="M41" s="552">
        <v>0</v>
      </c>
      <c r="N41" s="552">
        <v>0</v>
      </c>
      <c r="O41" s="552">
        <v>4680</v>
      </c>
      <c r="P41" s="518" t="s">
        <v>656</v>
      </c>
      <c r="Q41" s="518" t="s">
        <v>660</v>
      </c>
    </row>
    <row r="42" spans="1:17" ht="14.25" x14ac:dyDescent="0.45">
      <c r="A42" s="527" t="s">
        <v>652</v>
      </c>
      <c r="B42" s="552">
        <v>0</v>
      </c>
      <c r="C42" s="552">
        <v>0</v>
      </c>
      <c r="D42" s="552">
        <v>0</v>
      </c>
      <c r="E42" s="552">
        <v>0</v>
      </c>
      <c r="F42" s="552">
        <v>0</v>
      </c>
      <c r="G42" s="518" t="s">
        <v>656</v>
      </c>
      <c r="H42" s="518" t="s">
        <v>661</v>
      </c>
      <c r="I42" s="389"/>
      <c r="J42" s="527" t="s">
        <v>652</v>
      </c>
      <c r="K42" s="552">
        <v>0</v>
      </c>
      <c r="L42" s="552">
        <v>0</v>
      </c>
      <c r="M42" s="552">
        <v>0</v>
      </c>
      <c r="N42" s="552">
        <v>0</v>
      </c>
      <c r="O42" s="552">
        <v>0</v>
      </c>
      <c r="P42" s="518" t="s">
        <v>656</v>
      </c>
      <c r="Q42" s="518" t="s">
        <v>661</v>
      </c>
    </row>
    <row r="43" spans="1:17" ht="14.25" x14ac:dyDescent="0.45">
      <c r="A43" s="527" t="s">
        <v>653</v>
      </c>
      <c r="B43" s="552">
        <v>0</v>
      </c>
      <c r="C43" s="552">
        <v>0</v>
      </c>
      <c r="D43" s="552">
        <v>0</v>
      </c>
      <c r="E43" s="552">
        <v>0</v>
      </c>
      <c r="F43" s="552">
        <v>0</v>
      </c>
      <c r="G43" s="518" t="s">
        <v>656</v>
      </c>
      <c r="H43" s="518" t="s">
        <v>662</v>
      </c>
      <c r="I43" s="389"/>
      <c r="J43" s="527" t="s">
        <v>653</v>
      </c>
      <c r="K43" s="552">
        <v>0</v>
      </c>
      <c r="L43" s="552">
        <v>0</v>
      </c>
      <c r="M43" s="552">
        <v>0</v>
      </c>
      <c r="N43" s="552">
        <v>0</v>
      </c>
      <c r="O43" s="552">
        <v>0</v>
      </c>
      <c r="P43" s="518" t="s">
        <v>656</v>
      </c>
      <c r="Q43" s="518" t="s">
        <v>662</v>
      </c>
    </row>
    <row r="44" spans="1:17" ht="14.25" x14ac:dyDescent="0.45">
      <c r="A44" s="527" t="s">
        <v>654</v>
      </c>
      <c r="B44" s="552">
        <v>0</v>
      </c>
      <c r="C44" s="552">
        <v>0</v>
      </c>
      <c r="D44" s="552">
        <v>0</v>
      </c>
      <c r="E44" s="552">
        <v>0</v>
      </c>
      <c r="F44" s="552">
        <v>0</v>
      </c>
      <c r="G44" s="518" t="s">
        <v>656</v>
      </c>
      <c r="H44" s="518" t="s">
        <v>663</v>
      </c>
      <c r="I44" s="389"/>
      <c r="J44" s="527" t="s">
        <v>654</v>
      </c>
      <c r="K44" s="552">
        <v>0</v>
      </c>
      <c r="L44" s="552">
        <v>0</v>
      </c>
      <c r="M44" s="552">
        <v>0</v>
      </c>
      <c r="N44" s="552">
        <v>0</v>
      </c>
      <c r="O44" s="552">
        <v>0</v>
      </c>
      <c r="P44" s="518" t="s">
        <v>656</v>
      </c>
      <c r="Q44" s="518" t="s">
        <v>663</v>
      </c>
    </row>
    <row r="45" spans="1:17" ht="14.65" thickBot="1" x14ac:dyDescent="0.5">
      <c r="A45" s="527" t="s">
        <v>655</v>
      </c>
      <c r="B45" s="552">
        <v>0</v>
      </c>
      <c r="C45" s="552">
        <v>0</v>
      </c>
      <c r="D45" s="552">
        <v>0</v>
      </c>
      <c r="E45" s="552">
        <v>0</v>
      </c>
      <c r="F45" s="552">
        <v>0</v>
      </c>
      <c r="G45" s="518" t="s">
        <v>656</v>
      </c>
      <c r="H45" s="518" t="s">
        <v>664</v>
      </c>
      <c r="I45" s="389"/>
      <c r="J45" s="527" t="s">
        <v>655</v>
      </c>
      <c r="K45" s="552">
        <v>0</v>
      </c>
      <c r="L45" s="552">
        <v>0</v>
      </c>
      <c r="M45" s="552">
        <v>0</v>
      </c>
      <c r="N45" s="552">
        <v>0</v>
      </c>
      <c r="O45" s="552">
        <v>0</v>
      </c>
      <c r="P45" s="518" t="s">
        <v>656</v>
      </c>
      <c r="Q45" s="518" t="s">
        <v>664</v>
      </c>
    </row>
    <row r="46" spans="1:17" ht="15" hidden="1" customHeight="1" thickBot="1" x14ac:dyDescent="0.5">
      <c r="A46" s="527"/>
      <c r="B46" s="552">
        <v>0</v>
      </c>
      <c r="C46" s="552">
        <v>0</v>
      </c>
      <c r="D46" s="552">
        <v>0</v>
      </c>
      <c r="E46" s="552">
        <v>0</v>
      </c>
      <c r="F46" s="552">
        <v>0</v>
      </c>
      <c r="G46" s="518" t="e">
        <v>#N/A</v>
      </c>
      <c r="H46" s="518" t="e">
        <v>#N/A</v>
      </c>
      <c r="I46" s="389"/>
      <c r="J46" s="527"/>
      <c r="K46" s="552">
        <v>0</v>
      </c>
      <c r="L46" s="552">
        <v>0</v>
      </c>
      <c r="M46" s="552">
        <v>0</v>
      </c>
      <c r="N46" s="552">
        <v>0</v>
      </c>
      <c r="O46" s="552">
        <v>0</v>
      </c>
      <c r="P46" s="518" t="e">
        <v>#N/A</v>
      </c>
      <c r="Q46" s="518" t="e">
        <v>#N/A</v>
      </c>
    </row>
    <row r="47" spans="1:17" ht="15" hidden="1" customHeight="1" thickBot="1" x14ac:dyDescent="0.5">
      <c r="A47" s="527"/>
      <c r="B47" s="552">
        <v>0</v>
      </c>
      <c r="C47" s="552">
        <v>0</v>
      </c>
      <c r="D47" s="552">
        <v>0</v>
      </c>
      <c r="E47" s="552">
        <v>0</v>
      </c>
      <c r="F47" s="552">
        <v>0</v>
      </c>
      <c r="G47" s="518" t="e">
        <v>#N/A</v>
      </c>
      <c r="H47" s="518" t="e">
        <v>#N/A</v>
      </c>
      <c r="I47" s="389"/>
      <c r="J47" s="527"/>
      <c r="K47" s="552">
        <v>0</v>
      </c>
      <c r="L47" s="552">
        <v>0</v>
      </c>
      <c r="M47" s="552">
        <v>0</v>
      </c>
      <c r="N47" s="552">
        <v>0</v>
      </c>
      <c r="O47" s="552">
        <v>0</v>
      </c>
      <c r="P47" s="518" t="e">
        <v>#N/A</v>
      </c>
      <c r="Q47" s="518" t="e">
        <v>#N/A</v>
      </c>
    </row>
    <row r="48" spans="1:17" ht="15" hidden="1" customHeight="1" thickBot="1" x14ac:dyDescent="0.5">
      <c r="A48" s="527"/>
      <c r="B48" s="552">
        <v>0</v>
      </c>
      <c r="C48" s="552">
        <v>0</v>
      </c>
      <c r="D48" s="552">
        <v>0</v>
      </c>
      <c r="E48" s="552">
        <v>0</v>
      </c>
      <c r="F48" s="552">
        <v>0</v>
      </c>
      <c r="G48" s="518" t="e">
        <v>#N/A</v>
      </c>
      <c r="H48" s="518" t="e">
        <v>#N/A</v>
      </c>
      <c r="I48" s="389"/>
      <c r="J48" s="527"/>
      <c r="K48" s="552">
        <v>0</v>
      </c>
      <c r="L48" s="552">
        <v>0</v>
      </c>
      <c r="M48" s="552">
        <v>0</v>
      </c>
      <c r="N48" s="552">
        <v>0</v>
      </c>
      <c r="O48" s="552">
        <v>0</v>
      </c>
      <c r="P48" s="518" t="e">
        <v>#N/A</v>
      </c>
      <c r="Q48" s="518" t="e">
        <v>#N/A</v>
      </c>
    </row>
    <row r="49" spans="1:17" ht="13.5" thickTop="1" x14ac:dyDescent="0.4">
      <c r="A49" s="554" t="s">
        <v>479</v>
      </c>
      <c r="B49" s="555">
        <v>0</v>
      </c>
      <c r="C49" s="555">
        <v>4680</v>
      </c>
      <c r="D49" s="555">
        <v>0</v>
      </c>
      <c r="E49" s="555">
        <v>0</v>
      </c>
      <c r="F49" s="555">
        <v>4680</v>
      </c>
      <c r="G49" s="519"/>
      <c r="H49" s="519"/>
      <c r="I49" s="389"/>
      <c r="J49" s="554" t="s">
        <v>479</v>
      </c>
      <c r="K49" s="555">
        <v>0</v>
      </c>
      <c r="L49" s="555">
        <v>4680</v>
      </c>
      <c r="M49" s="555">
        <v>0</v>
      </c>
      <c r="N49" s="555">
        <v>0</v>
      </c>
      <c r="O49" s="555">
        <v>4680</v>
      </c>
      <c r="P49" s="519"/>
      <c r="Q49" s="519"/>
    </row>
    <row r="50" spans="1:17" ht="13.15" x14ac:dyDescent="0.4">
      <c r="A50" s="556"/>
      <c r="B50" s="557"/>
      <c r="C50" s="557"/>
      <c r="D50" s="557"/>
      <c r="E50" s="557"/>
      <c r="F50" s="557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</row>
    <row r="51" spans="1:17" ht="13.15" x14ac:dyDescent="0.4">
      <c r="A51" s="556"/>
      <c r="B51" s="557"/>
      <c r="C51" s="557"/>
      <c r="D51" s="557"/>
      <c r="E51" s="557"/>
      <c r="F51" s="557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</row>
    <row r="52" spans="1:17" ht="14.65" customHeight="1" x14ac:dyDescent="0.45">
      <c r="A52" s="753" t="s">
        <v>489</v>
      </c>
      <c r="B52" s="753"/>
      <c r="C52" s="753"/>
      <c r="D52" s="753"/>
      <c r="E52" s="753"/>
      <c r="F52" s="753"/>
      <c r="G52" s="753"/>
      <c r="H52" s="753"/>
      <c r="I52" s="389"/>
      <c r="J52" s="753" t="s">
        <v>489</v>
      </c>
      <c r="K52" s="753"/>
      <c r="L52" s="753"/>
      <c r="M52" s="753"/>
      <c r="N52" s="753"/>
      <c r="O52" s="753"/>
      <c r="P52" s="753"/>
      <c r="Q52" s="753"/>
    </row>
    <row r="53" spans="1:17" ht="14.65" thickBot="1" x14ac:dyDescent="0.5">
      <c r="A53" s="512" t="s">
        <v>474</v>
      </c>
      <c r="B53" s="513" t="s">
        <v>475</v>
      </c>
      <c r="C53" s="513" t="s">
        <v>476</v>
      </c>
      <c r="D53" s="513" t="s">
        <v>477</v>
      </c>
      <c r="E53" s="513" t="s">
        <v>478</v>
      </c>
      <c r="F53" s="513" t="s">
        <v>479</v>
      </c>
      <c r="G53" s="513" t="s">
        <v>480</v>
      </c>
      <c r="H53" s="513" t="s">
        <v>481</v>
      </c>
      <c r="I53" s="389"/>
      <c r="J53" s="512" t="s">
        <v>474</v>
      </c>
      <c r="K53" s="513" t="s">
        <v>475</v>
      </c>
      <c r="L53" s="513" t="s">
        <v>476</v>
      </c>
      <c r="M53" s="513" t="s">
        <v>477</v>
      </c>
      <c r="N53" s="513" t="s">
        <v>478</v>
      </c>
      <c r="O53" s="513" t="s">
        <v>479</v>
      </c>
      <c r="P53" s="513" t="s">
        <v>480</v>
      </c>
      <c r="Q53" s="513" t="s">
        <v>481</v>
      </c>
    </row>
    <row r="54" spans="1:17" ht="14.65" thickTop="1" x14ac:dyDescent="0.45">
      <c r="A54" s="527" t="s">
        <v>648</v>
      </c>
      <c r="B54" s="552">
        <v>5746</v>
      </c>
      <c r="C54" s="552">
        <v>0</v>
      </c>
      <c r="D54" s="552">
        <v>0</v>
      </c>
      <c r="E54" s="552">
        <v>0</v>
      </c>
      <c r="F54" s="552">
        <v>5746</v>
      </c>
      <c r="G54" s="518" t="s">
        <v>656</v>
      </c>
      <c r="H54" s="518" t="s">
        <v>657</v>
      </c>
      <c r="I54" s="389"/>
      <c r="J54" s="527" t="s">
        <v>648</v>
      </c>
      <c r="K54" s="552">
        <v>5668</v>
      </c>
      <c r="L54" s="552">
        <v>0</v>
      </c>
      <c r="M54" s="552">
        <v>0</v>
      </c>
      <c r="N54" s="552">
        <v>0</v>
      </c>
      <c r="O54" s="552">
        <v>5668</v>
      </c>
      <c r="P54" s="518" t="s">
        <v>656</v>
      </c>
      <c r="Q54" s="518" t="s">
        <v>657</v>
      </c>
    </row>
    <row r="55" spans="1:17" ht="14.25" x14ac:dyDescent="0.45">
      <c r="A55" s="527" t="s">
        <v>649</v>
      </c>
      <c r="B55" s="552">
        <v>2321</v>
      </c>
      <c r="C55" s="552">
        <v>0</v>
      </c>
      <c r="D55" s="552">
        <v>0</v>
      </c>
      <c r="E55" s="552">
        <v>0</v>
      </c>
      <c r="F55" s="552">
        <v>2321</v>
      </c>
      <c r="G55" s="518" t="s">
        <v>656</v>
      </c>
      <c r="H55" s="518" t="s">
        <v>658</v>
      </c>
      <c r="I55" s="389"/>
      <c r="J55" s="527" t="s">
        <v>649</v>
      </c>
      <c r="K55" s="552">
        <v>2251</v>
      </c>
      <c r="L55" s="552">
        <v>0</v>
      </c>
      <c r="M55" s="552">
        <v>0</v>
      </c>
      <c r="N55" s="552">
        <v>0</v>
      </c>
      <c r="O55" s="552">
        <v>2251</v>
      </c>
      <c r="P55" s="518" t="s">
        <v>656</v>
      </c>
      <c r="Q55" s="518" t="s">
        <v>658</v>
      </c>
    </row>
    <row r="56" spans="1:17" ht="14.25" x14ac:dyDescent="0.45">
      <c r="A56" s="527" t="s">
        <v>650</v>
      </c>
      <c r="B56" s="552">
        <v>0</v>
      </c>
      <c r="C56" s="552">
        <v>9976</v>
      </c>
      <c r="D56" s="552">
        <v>0</v>
      </c>
      <c r="E56" s="552">
        <v>0</v>
      </c>
      <c r="F56" s="552">
        <v>9976</v>
      </c>
      <c r="G56" s="518" t="s">
        <v>656</v>
      </c>
      <c r="H56" s="518" t="s">
        <v>659</v>
      </c>
      <c r="I56" s="389"/>
      <c r="J56" s="527" t="s">
        <v>650</v>
      </c>
      <c r="K56" s="552">
        <v>0</v>
      </c>
      <c r="L56" s="552">
        <v>9853</v>
      </c>
      <c r="M56" s="552">
        <v>0</v>
      </c>
      <c r="N56" s="552">
        <v>0</v>
      </c>
      <c r="O56" s="552">
        <v>9853</v>
      </c>
      <c r="P56" s="518" t="s">
        <v>656</v>
      </c>
      <c r="Q56" s="518" t="s">
        <v>659</v>
      </c>
    </row>
    <row r="57" spans="1:17" ht="14.25" x14ac:dyDescent="0.45">
      <c r="A57" s="527" t="s">
        <v>651</v>
      </c>
      <c r="B57" s="552">
        <v>0</v>
      </c>
      <c r="C57" s="552">
        <v>63529</v>
      </c>
      <c r="D57" s="552">
        <v>0</v>
      </c>
      <c r="E57" s="552">
        <v>0</v>
      </c>
      <c r="F57" s="552">
        <v>63529</v>
      </c>
      <c r="G57" s="518" t="s">
        <v>656</v>
      </c>
      <c r="H57" s="518" t="s">
        <v>660</v>
      </c>
      <c r="I57" s="389"/>
      <c r="J57" s="527" t="s">
        <v>651</v>
      </c>
      <c r="K57" s="552">
        <v>0</v>
      </c>
      <c r="L57" s="552">
        <v>62485</v>
      </c>
      <c r="M57" s="552">
        <v>0</v>
      </c>
      <c r="N57" s="552">
        <v>0</v>
      </c>
      <c r="O57" s="552">
        <v>62485</v>
      </c>
      <c r="P57" s="518" t="s">
        <v>656</v>
      </c>
      <c r="Q57" s="518" t="s">
        <v>660</v>
      </c>
    </row>
    <row r="58" spans="1:17" ht="14.25" x14ac:dyDescent="0.45">
      <c r="A58" s="527" t="s">
        <v>652</v>
      </c>
      <c r="B58" s="552">
        <v>0</v>
      </c>
      <c r="C58" s="552">
        <v>0</v>
      </c>
      <c r="D58" s="552">
        <v>0</v>
      </c>
      <c r="E58" s="552">
        <v>0</v>
      </c>
      <c r="F58" s="552">
        <v>0</v>
      </c>
      <c r="G58" s="518" t="s">
        <v>656</v>
      </c>
      <c r="H58" s="518" t="s">
        <v>661</v>
      </c>
      <c r="I58" s="389"/>
      <c r="J58" s="527" t="s">
        <v>652</v>
      </c>
      <c r="K58" s="552">
        <v>0</v>
      </c>
      <c r="L58" s="552">
        <v>0</v>
      </c>
      <c r="M58" s="552">
        <v>0</v>
      </c>
      <c r="N58" s="552">
        <v>0</v>
      </c>
      <c r="O58" s="552">
        <v>0</v>
      </c>
      <c r="P58" s="518" t="s">
        <v>656</v>
      </c>
      <c r="Q58" s="518" t="s">
        <v>661</v>
      </c>
    </row>
    <row r="59" spans="1:17" ht="14.25" x14ac:dyDescent="0.45">
      <c r="A59" s="527" t="s">
        <v>653</v>
      </c>
      <c r="B59" s="552">
        <v>0</v>
      </c>
      <c r="C59" s="552">
        <v>0</v>
      </c>
      <c r="D59" s="552">
        <v>0</v>
      </c>
      <c r="E59" s="552">
        <v>0</v>
      </c>
      <c r="F59" s="552">
        <v>0</v>
      </c>
      <c r="G59" s="518" t="s">
        <v>656</v>
      </c>
      <c r="H59" s="518" t="s">
        <v>662</v>
      </c>
      <c r="I59" s="389"/>
      <c r="J59" s="527" t="s">
        <v>653</v>
      </c>
      <c r="K59" s="552">
        <v>0</v>
      </c>
      <c r="L59" s="552">
        <v>0</v>
      </c>
      <c r="M59" s="552">
        <v>0</v>
      </c>
      <c r="N59" s="552">
        <v>0</v>
      </c>
      <c r="O59" s="552">
        <v>0</v>
      </c>
      <c r="P59" s="518" t="s">
        <v>656</v>
      </c>
      <c r="Q59" s="518" t="s">
        <v>662</v>
      </c>
    </row>
    <row r="60" spans="1:17" ht="14.25" x14ac:dyDescent="0.45">
      <c r="A60" s="527" t="s">
        <v>654</v>
      </c>
      <c r="B60" s="552">
        <v>0</v>
      </c>
      <c r="C60" s="552">
        <v>0</v>
      </c>
      <c r="D60" s="552">
        <v>0</v>
      </c>
      <c r="E60" s="552">
        <v>0</v>
      </c>
      <c r="F60" s="552">
        <v>0</v>
      </c>
      <c r="G60" s="518" t="s">
        <v>656</v>
      </c>
      <c r="H60" s="518" t="s">
        <v>663</v>
      </c>
      <c r="I60" s="389"/>
      <c r="J60" s="527" t="s">
        <v>654</v>
      </c>
      <c r="K60" s="552">
        <v>0</v>
      </c>
      <c r="L60" s="552">
        <v>0</v>
      </c>
      <c r="M60" s="552">
        <v>0</v>
      </c>
      <c r="N60" s="552">
        <v>0</v>
      </c>
      <c r="O60" s="552">
        <v>0</v>
      </c>
      <c r="P60" s="518" t="s">
        <v>656</v>
      </c>
      <c r="Q60" s="518" t="s">
        <v>663</v>
      </c>
    </row>
    <row r="61" spans="1:17" ht="14.65" thickBot="1" x14ac:dyDescent="0.5">
      <c r="A61" s="527" t="s">
        <v>655</v>
      </c>
      <c r="B61" s="552">
        <v>0</v>
      </c>
      <c r="C61" s="552">
        <v>0</v>
      </c>
      <c r="D61" s="552">
        <v>15219</v>
      </c>
      <c r="E61" s="552">
        <v>0</v>
      </c>
      <c r="F61" s="552">
        <v>15219</v>
      </c>
      <c r="G61" s="518" t="s">
        <v>656</v>
      </c>
      <c r="H61" s="518" t="s">
        <v>664</v>
      </c>
      <c r="I61" s="389"/>
      <c r="J61" s="527" t="s">
        <v>655</v>
      </c>
      <c r="K61" s="552">
        <v>0</v>
      </c>
      <c r="L61" s="552">
        <v>0</v>
      </c>
      <c r="M61" s="552">
        <v>15024</v>
      </c>
      <c r="N61" s="552">
        <v>0</v>
      </c>
      <c r="O61" s="552">
        <v>15024</v>
      </c>
      <c r="P61" s="518" t="s">
        <v>656</v>
      </c>
      <c r="Q61" s="518" t="s">
        <v>664</v>
      </c>
    </row>
    <row r="62" spans="1:17" ht="15" hidden="1" customHeight="1" thickBot="1" x14ac:dyDescent="0.5">
      <c r="A62" s="527"/>
      <c r="B62" s="552">
        <v>0</v>
      </c>
      <c r="C62" s="552">
        <v>0</v>
      </c>
      <c r="D62" s="552">
        <v>0</v>
      </c>
      <c r="E62" s="552">
        <v>0</v>
      </c>
      <c r="F62" s="552">
        <v>0</v>
      </c>
      <c r="G62" s="518" t="e">
        <v>#N/A</v>
      </c>
      <c r="H62" s="518" t="e">
        <v>#N/A</v>
      </c>
      <c r="I62" s="389"/>
      <c r="J62" s="527"/>
      <c r="K62" s="552">
        <v>0</v>
      </c>
      <c r="L62" s="552">
        <v>0</v>
      </c>
      <c r="M62" s="552">
        <v>0</v>
      </c>
      <c r="N62" s="552">
        <v>0</v>
      </c>
      <c r="O62" s="552">
        <v>0</v>
      </c>
      <c r="P62" s="518" t="e">
        <v>#N/A</v>
      </c>
      <c r="Q62" s="518" t="e">
        <v>#N/A</v>
      </c>
    </row>
    <row r="63" spans="1:17" ht="15" hidden="1" customHeight="1" thickBot="1" x14ac:dyDescent="0.5">
      <c r="A63" s="527"/>
      <c r="B63" s="552">
        <v>0</v>
      </c>
      <c r="C63" s="552">
        <v>0</v>
      </c>
      <c r="D63" s="552">
        <v>0</v>
      </c>
      <c r="E63" s="552">
        <v>0</v>
      </c>
      <c r="F63" s="552">
        <v>0</v>
      </c>
      <c r="G63" s="518" t="e">
        <v>#N/A</v>
      </c>
      <c r="H63" s="518" t="e">
        <v>#N/A</v>
      </c>
      <c r="I63" s="389"/>
      <c r="J63" s="527"/>
      <c r="K63" s="552">
        <v>0</v>
      </c>
      <c r="L63" s="552">
        <v>0</v>
      </c>
      <c r="M63" s="552">
        <v>0</v>
      </c>
      <c r="N63" s="552">
        <v>0</v>
      </c>
      <c r="O63" s="552">
        <v>0</v>
      </c>
      <c r="P63" s="518" t="e">
        <v>#N/A</v>
      </c>
      <c r="Q63" s="518" t="e">
        <v>#N/A</v>
      </c>
    </row>
    <row r="64" spans="1:17" ht="15" hidden="1" customHeight="1" thickBot="1" x14ac:dyDescent="0.5">
      <c r="A64" s="527"/>
      <c r="B64" s="552">
        <v>0</v>
      </c>
      <c r="C64" s="552">
        <v>0</v>
      </c>
      <c r="D64" s="552">
        <v>0</v>
      </c>
      <c r="E64" s="552">
        <v>0</v>
      </c>
      <c r="F64" s="552">
        <v>0</v>
      </c>
      <c r="G64" s="518" t="e">
        <v>#N/A</v>
      </c>
      <c r="H64" s="518" t="e">
        <v>#N/A</v>
      </c>
      <c r="I64" s="389"/>
      <c r="J64" s="527"/>
      <c r="K64" s="552">
        <v>0</v>
      </c>
      <c r="L64" s="552">
        <v>0</v>
      </c>
      <c r="M64" s="552">
        <v>0</v>
      </c>
      <c r="N64" s="552">
        <v>0</v>
      </c>
      <c r="O64" s="552">
        <v>0</v>
      </c>
      <c r="P64" s="518" t="e">
        <v>#N/A</v>
      </c>
      <c r="Q64" s="518" t="e">
        <v>#N/A</v>
      </c>
    </row>
    <row r="65" spans="1:17" ht="13.5" thickTop="1" x14ac:dyDescent="0.4">
      <c r="A65" s="554" t="s">
        <v>479</v>
      </c>
      <c r="B65" s="555">
        <v>8067</v>
      </c>
      <c r="C65" s="555">
        <v>73505</v>
      </c>
      <c r="D65" s="555">
        <v>15219</v>
      </c>
      <c r="E65" s="555">
        <v>0</v>
      </c>
      <c r="F65" s="555">
        <v>96791</v>
      </c>
      <c r="G65" s="519"/>
      <c r="H65" s="519"/>
      <c r="I65" s="389"/>
      <c r="J65" s="554" t="s">
        <v>479</v>
      </c>
      <c r="K65" s="555">
        <v>7919</v>
      </c>
      <c r="L65" s="555">
        <v>72338</v>
      </c>
      <c r="M65" s="555">
        <v>15024</v>
      </c>
      <c r="N65" s="555">
        <v>0</v>
      </c>
      <c r="O65" s="555">
        <v>95281</v>
      </c>
      <c r="P65" s="519"/>
      <c r="Q65" s="519"/>
    </row>
    <row r="66" spans="1:17" ht="12.75" x14ac:dyDescent="0.35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</row>
    <row r="67" spans="1:17" ht="12.75" x14ac:dyDescent="0.35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</row>
    <row r="68" spans="1:17" ht="14.65" customHeight="1" x14ac:dyDescent="0.45">
      <c r="A68" s="753" t="s">
        <v>490</v>
      </c>
      <c r="B68" s="753"/>
      <c r="C68" s="753"/>
      <c r="D68" s="753"/>
      <c r="E68" s="753"/>
      <c r="F68" s="753"/>
      <c r="G68" s="753"/>
      <c r="H68" s="753"/>
      <c r="I68" s="389"/>
      <c r="J68" s="753" t="s">
        <v>490</v>
      </c>
      <c r="K68" s="753"/>
      <c r="L68" s="753"/>
      <c r="M68" s="753"/>
      <c r="N68" s="753"/>
      <c r="O68" s="753"/>
      <c r="P68" s="753"/>
      <c r="Q68" s="753"/>
    </row>
    <row r="69" spans="1:17" ht="14.65" thickBot="1" x14ac:dyDescent="0.5">
      <c r="A69" s="512" t="s">
        <v>474</v>
      </c>
      <c r="B69" s="513" t="s">
        <v>475</v>
      </c>
      <c r="C69" s="513" t="s">
        <v>476</v>
      </c>
      <c r="D69" s="513" t="s">
        <v>477</v>
      </c>
      <c r="E69" s="513" t="s">
        <v>478</v>
      </c>
      <c r="F69" s="513" t="s">
        <v>479</v>
      </c>
      <c r="G69" s="513" t="s">
        <v>480</v>
      </c>
      <c r="H69" s="513" t="s">
        <v>481</v>
      </c>
      <c r="I69" s="389"/>
      <c r="J69" s="512" t="s">
        <v>474</v>
      </c>
      <c r="K69" s="513" t="s">
        <v>475</v>
      </c>
      <c r="L69" s="513" t="s">
        <v>476</v>
      </c>
      <c r="M69" s="513" t="s">
        <v>477</v>
      </c>
      <c r="N69" s="513" t="s">
        <v>478</v>
      </c>
      <c r="O69" s="513" t="s">
        <v>479</v>
      </c>
      <c r="P69" s="513" t="s">
        <v>480</v>
      </c>
      <c r="Q69" s="513" t="s">
        <v>481</v>
      </c>
    </row>
    <row r="70" spans="1:17" ht="14.65" thickTop="1" x14ac:dyDescent="0.45">
      <c r="A70" s="527" t="s">
        <v>648</v>
      </c>
      <c r="B70" s="552">
        <v>3860</v>
      </c>
      <c r="C70" s="552">
        <v>0</v>
      </c>
      <c r="D70" s="552">
        <v>0</v>
      </c>
      <c r="E70" s="552">
        <v>0</v>
      </c>
      <c r="F70" s="552">
        <v>3860</v>
      </c>
      <c r="G70" s="518" t="s">
        <v>656</v>
      </c>
      <c r="H70" s="518" t="s">
        <v>657</v>
      </c>
      <c r="I70" s="389"/>
      <c r="J70" s="527" t="s">
        <v>648</v>
      </c>
      <c r="K70" s="552">
        <v>3708</v>
      </c>
      <c r="L70" s="552">
        <v>0</v>
      </c>
      <c r="M70" s="552">
        <v>0</v>
      </c>
      <c r="N70" s="552">
        <v>0</v>
      </c>
      <c r="O70" s="552">
        <v>3708</v>
      </c>
      <c r="P70" s="518" t="s">
        <v>656</v>
      </c>
      <c r="Q70" s="518" t="s">
        <v>657</v>
      </c>
    </row>
    <row r="71" spans="1:17" ht="14.25" x14ac:dyDescent="0.45">
      <c r="A71" s="527" t="s">
        <v>649</v>
      </c>
      <c r="B71" s="552">
        <v>7720</v>
      </c>
      <c r="C71" s="552">
        <v>0</v>
      </c>
      <c r="D71" s="552">
        <v>0</v>
      </c>
      <c r="E71" s="552">
        <v>0</v>
      </c>
      <c r="F71" s="552">
        <v>7720</v>
      </c>
      <c r="G71" s="518" t="s">
        <v>656</v>
      </c>
      <c r="H71" s="518" t="s">
        <v>658</v>
      </c>
      <c r="I71" s="389"/>
      <c r="J71" s="527" t="s">
        <v>649</v>
      </c>
      <c r="K71" s="552">
        <v>7415</v>
      </c>
      <c r="L71" s="552">
        <v>0</v>
      </c>
      <c r="M71" s="552">
        <v>0</v>
      </c>
      <c r="N71" s="552">
        <v>0</v>
      </c>
      <c r="O71" s="552">
        <v>7415</v>
      </c>
      <c r="P71" s="518" t="s">
        <v>656</v>
      </c>
      <c r="Q71" s="518" t="s">
        <v>658</v>
      </c>
    </row>
    <row r="72" spans="1:17" ht="14.25" x14ac:dyDescent="0.45">
      <c r="A72" s="527" t="s">
        <v>650</v>
      </c>
      <c r="B72" s="552">
        <v>0</v>
      </c>
      <c r="C72" s="552">
        <v>7720</v>
      </c>
      <c r="D72" s="552">
        <v>0</v>
      </c>
      <c r="E72" s="552">
        <v>0</v>
      </c>
      <c r="F72" s="552">
        <v>7720</v>
      </c>
      <c r="G72" s="518" t="s">
        <v>656</v>
      </c>
      <c r="H72" s="518" t="s">
        <v>659</v>
      </c>
      <c r="I72" s="389"/>
      <c r="J72" s="527" t="s">
        <v>650</v>
      </c>
      <c r="K72" s="552">
        <v>0</v>
      </c>
      <c r="L72" s="552">
        <v>7416</v>
      </c>
      <c r="M72" s="552">
        <v>0</v>
      </c>
      <c r="N72" s="552">
        <v>0</v>
      </c>
      <c r="O72" s="552">
        <v>7416</v>
      </c>
      <c r="P72" s="518" t="s">
        <v>656</v>
      </c>
      <c r="Q72" s="518" t="s">
        <v>659</v>
      </c>
    </row>
    <row r="73" spans="1:17" ht="14.25" x14ac:dyDescent="0.45">
      <c r="A73" s="527" t="s">
        <v>651</v>
      </c>
      <c r="B73" s="552">
        <v>0</v>
      </c>
      <c r="C73" s="552">
        <v>92640</v>
      </c>
      <c r="D73" s="552">
        <v>0</v>
      </c>
      <c r="E73" s="552">
        <v>0</v>
      </c>
      <c r="F73" s="552">
        <v>92640</v>
      </c>
      <c r="G73" s="518" t="s">
        <v>656</v>
      </c>
      <c r="H73" s="518" t="s">
        <v>660</v>
      </c>
      <c r="I73" s="389"/>
      <c r="J73" s="527" t="s">
        <v>651</v>
      </c>
      <c r="K73" s="552">
        <v>0</v>
      </c>
      <c r="L73" s="552">
        <v>88980</v>
      </c>
      <c r="M73" s="552">
        <v>0</v>
      </c>
      <c r="N73" s="552">
        <v>0</v>
      </c>
      <c r="O73" s="552">
        <v>88980</v>
      </c>
      <c r="P73" s="518" t="s">
        <v>656</v>
      </c>
      <c r="Q73" s="518" t="s">
        <v>660</v>
      </c>
    </row>
    <row r="74" spans="1:17" ht="14.25" x14ac:dyDescent="0.45">
      <c r="A74" s="527" t="s">
        <v>652</v>
      </c>
      <c r="B74" s="552">
        <v>0</v>
      </c>
      <c r="C74" s="552">
        <v>0</v>
      </c>
      <c r="D74" s="552">
        <v>0</v>
      </c>
      <c r="E74" s="552">
        <v>0</v>
      </c>
      <c r="F74" s="552">
        <v>0</v>
      </c>
      <c r="G74" s="518" t="s">
        <v>656</v>
      </c>
      <c r="H74" s="518" t="s">
        <v>661</v>
      </c>
      <c r="I74" s="389"/>
      <c r="J74" s="527" t="s">
        <v>652</v>
      </c>
      <c r="K74" s="552">
        <v>0</v>
      </c>
      <c r="L74" s="552">
        <v>0</v>
      </c>
      <c r="M74" s="552">
        <v>0</v>
      </c>
      <c r="N74" s="552">
        <v>0</v>
      </c>
      <c r="O74" s="552">
        <v>0</v>
      </c>
      <c r="P74" s="518" t="s">
        <v>656</v>
      </c>
      <c r="Q74" s="518" t="s">
        <v>661</v>
      </c>
    </row>
    <row r="75" spans="1:17" ht="14.25" x14ac:dyDescent="0.45">
      <c r="A75" s="527" t="s">
        <v>653</v>
      </c>
      <c r="B75" s="552">
        <v>0</v>
      </c>
      <c r="C75" s="552">
        <v>0</v>
      </c>
      <c r="D75" s="552">
        <v>0</v>
      </c>
      <c r="E75" s="552">
        <v>0</v>
      </c>
      <c r="F75" s="552">
        <v>0</v>
      </c>
      <c r="G75" s="518" t="s">
        <v>656</v>
      </c>
      <c r="H75" s="518" t="s">
        <v>662</v>
      </c>
      <c r="I75" s="389"/>
      <c r="J75" s="527" t="s">
        <v>653</v>
      </c>
      <c r="K75" s="552">
        <v>0</v>
      </c>
      <c r="L75" s="552">
        <v>0</v>
      </c>
      <c r="M75" s="552">
        <v>0</v>
      </c>
      <c r="N75" s="552">
        <v>0</v>
      </c>
      <c r="O75" s="552">
        <v>0</v>
      </c>
      <c r="P75" s="518" t="s">
        <v>656</v>
      </c>
      <c r="Q75" s="518" t="s">
        <v>662</v>
      </c>
    </row>
    <row r="76" spans="1:17" ht="14.25" x14ac:dyDescent="0.45">
      <c r="A76" s="527" t="s">
        <v>654</v>
      </c>
      <c r="B76" s="552">
        <v>0</v>
      </c>
      <c r="C76" s="552">
        <v>0</v>
      </c>
      <c r="D76" s="552">
        <v>0</v>
      </c>
      <c r="E76" s="552">
        <v>0</v>
      </c>
      <c r="F76" s="552">
        <v>0</v>
      </c>
      <c r="G76" s="518" t="s">
        <v>656</v>
      </c>
      <c r="H76" s="518" t="s">
        <v>663</v>
      </c>
      <c r="I76" s="389"/>
      <c r="J76" s="527" t="s">
        <v>654</v>
      </c>
      <c r="K76" s="552">
        <v>0</v>
      </c>
      <c r="L76" s="552">
        <v>0</v>
      </c>
      <c r="M76" s="552">
        <v>0</v>
      </c>
      <c r="N76" s="552">
        <v>0</v>
      </c>
      <c r="O76" s="552">
        <v>0</v>
      </c>
      <c r="P76" s="518" t="s">
        <v>656</v>
      </c>
      <c r="Q76" s="518" t="s">
        <v>663</v>
      </c>
    </row>
    <row r="77" spans="1:17" ht="14.65" thickBot="1" x14ac:dyDescent="0.5">
      <c r="A77" s="527" t="s">
        <v>655</v>
      </c>
      <c r="B77" s="552">
        <v>0</v>
      </c>
      <c r="C77" s="552">
        <v>0</v>
      </c>
      <c r="D77" s="552">
        <v>15440</v>
      </c>
      <c r="E77" s="552">
        <v>0</v>
      </c>
      <c r="F77" s="552">
        <v>15440</v>
      </c>
      <c r="G77" s="518" t="s">
        <v>656</v>
      </c>
      <c r="H77" s="518" t="s">
        <v>664</v>
      </c>
      <c r="I77" s="389"/>
      <c r="J77" s="527" t="s">
        <v>655</v>
      </c>
      <c r="K77" s="552">
        <v>0</v>
      </c>
      <c r="L77" s="552">
        <v>0</v>
      </c>
      <c r="M77" s="552">
        <v>14831</v>
      </c>
      <c r="N77" s="552">
        <v>0</v>
      </c>
      <c r="O77" s="552">
        <v>14831</v>
      </c>
      <c r="P77" s="518" t="s">
        <v>656</v>
      </c>
      <c r="Q77" s="518" t="s">
        <v>664</v>
      </c>
    </row>
    <row r="78" spans="1:17" ht="15" hidden="1" customHeight="1" thickBot="1" x14ac:dyDescent="0.5">
      <c r="A78" s="527"/>
      <c r="B78" s="552">
        <v>0</v>
      </c>
      <c r="C78" s="552">
        <v>0</v>
      </c>
      <c r="D78" s="552">
        <v>0</v>
      </c>
      <c r="E78" s="552">
        <v>0</v>
      </c>
      <c r="F78" s="552">
        <v>0</v>
      </c>
      <c r="G78" s="518" t="e">
        <v>#N/A</v>
      </c>
      <c r="H78" s="518" t="e">
        <v>#N/A</v>
      </c>
      <c r="I78" s="389"/>
      <c r="J78" s="527"/>
      <c r="K78" s="552">
        <v>0</v>
      </c>
      <c r="L78" s="552">
        <v>0</v>
      </c>
      <c r="M78" s="552">
        <v>0</v>
      </c>
      <c r="N78" s="552">
        <v>0</v>
      </c>
      <c r="O78" s="552">
        <v>0</v>
      </c>
      <c r="P78" s="518" t="e">
        <v>#N/A</v>
      </c>
      <c r="Q78" s="518" t="e">
        <v>#N/A</v>
      </c>
    </row>
    <row r="79" spans="1:17" ht="15" hidden="1" customHeight="1" thickBot="1" x14ac:dyDescent="0.5">
      <c r="A79" s="527"/>
      <c r="B79" s="552">
        <v>0</v>
      </c>
      <c r="C79" s="552">
        <v>0</v>
      </c>
      <c r="D79" s="552">
        <v>0</v>
      </c>
      <c r="E79" s="552">
        <v>0</v>
      </c>
      <c r="F79" s="552">
        <v>0</v>
      </c>
      <c r="G79" s="518" t="e">
        <v>#N/A</v>
      </c>
      <c r="H79" s="518" t="e">
        <v>#N/A</v>
      </c>
      <c r="I79" s="389"/>
      <c r="J79" s="527"/>
      <c r="K79" s="552">
        <v>0</v>
      </c>
      <c r="L79" s="552">
        <v>0</v>
      </c>
      <c r="M79" s="552">
        <v>0</v>
      </c>
      <c r="N79" s="552">
        <v>0</v>
      </c>
      <c r="O79" s="552">
        <v>0</v>
      </c>
      <c r="P79" s="518" t="e">
        <v>#N/A</v>
      </c>
      <c r="Q79" s="518" t="e">
        <v>#N/A</v>
      </c>
    </row>
    <row r="80" spans="1:17" ht="15" hidden="1" customHeight="1" thickBot="1" x14ac:dyDescent="0.5">
      <c r="A80" s="527"/>
      <c r="B80" s="552">
        <v>0</v>
      </c>
      <c r="C80" s="552">
        <v>0</v>
      </c>
      <c r="D80" s="552">
        <v>0</v>
      </c>
      <c r="E80" s="552">
        <v>0</v>
      </c>
      <c r="F80" s="552">
        <v>0</v>
      </c>
      <c r="G80" s="518" t="e">
        <v>#N/A</v>
      </c>
      <c r="H80" s="518" t="e">
        <v>#N/A</v>
      </c>
      <c r="I80" s="389"/>
      <c r="J80" s="527"/>
      <c r="K80" s="552">
        <v>0</v>
      </c>
      <c r="L80" s="552">
        <v>0</v>
      </c>
      <c r="M80" s="552">
        <v>0</v>
      </c>
      <c r="N80" s="552">
        <v>0</v>
      </c>
      <c r="O80" s="552">
        <v>0</v>
      </c>
      <c r="P80" s="518" t="e">
        <v>#N/A</v>
      </c>
      <c r="Q80" s="518" t="e">
        <v>#N/A</v>
      </c>
    </row>
    <row r="81" spans="1:17" ht="13.5" thickTop="1" x14ac:dyDescent="0.4">
      <c r="A81" s="554" t="s">
        <v>479</v>
      </c>
      <c r="B81" s="555">
        <v>11580</v>
      </c>
      <c r="C81" s="555">
        <v>100360</v>
      </c>
      <c r="D81" s="555">
        <v>15440</v>
      </c>
      <c r="E81" s="555">
        <v>0</v>
      </c>
      <c r="F81" s="555">
        <v>127380</v>
      </c>
      <c r="G81" s="519"/>
      <c r="H81" s="519"/>
      <c r="I81" s="389"/>
      <c r="J81" s="554" t="s">
        <v>479</v>
      </c>
      <c r="K81" s="555">
        <v>11123</v>
      </c>
      <c r="L81" s="555">
        <v>96396</v>
      </c>
      <c r="M81" s="555">
        <v>14831</v>
      </c>
      <c r="N81" s="555">
        <v>0</v>
      </c>
      <c r="O81" s="555">
        <v>122350</v>
      </c>
      <c r="P81" s="519"/>
      <c r="Q81" s="519"/>
    </row>
    <row r="82" spans="1:17" ht="13.15" x14ac:dyDescent="0.4">
      <c r="A82" s="556"/>
      <c r="B82" s="557"/>
      <c r="C82" s="557"/>
      <c r="D82" s="557"/>
      <c r="E82" s="557"/>
      <c r="F82" s="557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</row>
    <row r="83" spans="1:17" ht="12.75" x14ac:dyDescent="0.35">
      <c r="A83" s="389"/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</row>
    <row r="84" spans="1:17" ht="14.65" customHeight="1" x14ac:dyDescent="0.45">
      <c r="A84" s="754" t="s">
        <v>491</v>
      </c>
      <c r="B84" s="754"/>
      <c r="C84" s="754"/>
      <c r="D84" s="754"/>
      <c r="E84" s="754"/>
      <c r="F84" s="754"/>
      <c r="G84" s="754"/>
      <c r="H84" s="754"/>
      <c r="I84" s="389"/>
      <c r="J84" s="754" t="s">
        <v>491</v>
      </c>
      <c r="K84" s="754"/>
      <c r="L84" s="754"/>
      <c r="M84" s="754"/>
      <c r="N84" s="754"/>
      <c r="O84" s="754"/>
      <c r="P84" s="754"/>
      <c r="Q84" s="754"/>
    </row>
    <row r="85" spans="1:17" ht="14.65" thickBot="1" x14ac:dyDescent="0.5">
      <c r="A85" s="512" t="s">
        <v>474</v>
      </c>
      <c r="B85" s="513" t="s">
        <v>475</v>
      </c>
      <c r="C85" s="513" t="s">
        <v>476</v>
      </c>
      <c r="D85" s="513" t="s">
        <v>477</v>
      </c>
      <c r="E85" s="513" t="s">
        <v>478</v>
      </c>
      <c r="F85" s="513" t="s">
        <v>479</v>
      </c>
      <c r="G85" s="513" t="s">
        <v>480</v>
      </c>
      <c r="H85" s="513" t="s">
        <v>481</v>
      </c>
      <c r="I85" s="389"/>
      <c r="J85" s="512" t="s">
        <v>474</v>
      </c>
      <c r="K85" s="513" t="s">
        <v>475</v>
      </c>
      <c r="L85" s="513" t="s">
        <v>476</v>
      </c>
      <c r="M85" s="513" t="s">
        <v>477</v>
      </c>
      <c r="N85" s="513" t="s">
        <v>478</v>
      </c>
      <c r="O85" s="513" t="s">
        <v>479</v>
      </c>
      <c r="P85" s="513" t="s">
        <v>480</v>
      </c>
      <c r="Q85" s="513" t="s">
        <v>481</v>
      </c>
    </row>
    <row r="86" spans="1:17" ht="14.65" thickTop="1" x14ac:dyDescent="0.45">
      <c r="A86" s="527" t="s">
        <v>648</v>
      </c>
      <c r="B86" s="552">
        <v>493</v>
      </c>
      <c r="C86" s="552">
        <v>0</v>
      </c>
      <c r="D86" s="552">
        <v>0</v>
      </c>
      <c r="E86" s="552">
        <v>0</v>
      </c>
      <c r="F86" s="552">
        <v>493</v>
      </c>
      <c r="G86" s="518" t="s">
        <v>656</v>
      </c>
      <c r="H86" s="518" t="s">
        <v>657</v>
      </c>
      <c r="I86" s="389"/>
      <c r="J86" s="527" t="s">
        <v>648</v>
      </c>
      <c r="K86" s="552">
        <v>508</v>
      </c>
      <c r="L86" s="552">
        <v>0</v>
      </c>
      <c r="M86" s="552">
        <v>0</v>
      </c>
      <c r="N86" s="552">
        <v>0</v>
      </c>
      <c r="O86" s="552">
        <v>508</v>
      </c>
      <c r="P86" s="518" t="s">
        <v>656</v>
      </c>
      <c r="Q86" s="518" t="s">
        <v>657</v>
      </c>
    </row>
    <row r="87" spans="1:17" ht="14.25" x14ac:dyDescent="0.45">
      <c r="A87" s="527" t="s">
        <v>649</v>
      </c>
      <c r="B87" s="552">
        <v>986</v>
      </c>
      <c r="C87" s="552">
        <v>0</v>
      </c>
      <c r="D87" s="552">
        <v>0</v>
      </c>
      <c r="E87" s="552">
        <v>0</v>
      </c>
      <c r="F87" s="552">
        <v>986</v>
      </c>
      <c r="G87" s="518" t="s">
        <v>656</v>
      </c>
      <c r="H87" s="518" t="s">
        <v>658</v>
      </c>
      <c r="I87" s="389"/>
      <c r="J87" s="527" t="s">
        <v>649</v>
      </c>
      <c r="K87" s="552">
        <v>1015</v>
      </c>
      <c r="L87" s="552">
        <v>0</v>
      </c>
      <c r="M87" s="552">
        <v>0</v>
      </c>
      <c r="N87" s="552">
        <v>0</v>
      </c>
      <c r="O87" s="552">
        <v>1015</v>
      </c>
      <c r="P87" s="518" t="s">
        <v>656</v>
      </c>
      <c r="Q87" s="518" t="s">
        <v>658</v>
      </c>
    </row>
    <row r="88" spans="1:17" ht="14.25" x14ac:dyDescent="0.45">
      <c r="A88" s="527" t="s">
        <v>650</v>
      </c>
      <c r="B88" s="552">
        <v>0</v>
      </c>
      <c r="C88" s="552">
        <v>986</v>
      </c>
      <c r="D88" s="552">
        <v>0</v>
      </c>
      <c r="E88" s="552">
        <v>0</v>
      </c>
      <c r="F88" s="552">
        <v>986</v>
      </c>
      <c r="G88" s="518" t="s">
        <v>656</v>
      </c>
      <c r="H88" s="518" t="s">
        <v>659</v>
      </c>
      <c r="I88" s="389"/>
      <c r="J88" s="527" t="s">
        <v>650</v>
      </c>
      <c r="K88" s="552">
        <v>0</v>
      </c>
      <c r="L88" s="552">
        <v>1016</v>
      </c>
      <c r="M88" s="552">
        <v>0</v>
      </c>
      <c r="N88" s="552">
        <v>0</v>
      </c>
      <c r="O88" s="552">
        <v>1016</v>
      </c>
      <c r="P88" s="518" t="s">
        <v>656</v>
      </c>
      <c r="Q88" s="518" t="s">
        <v>659</v>
      </c>
    </row>
    <row r="89" spans="1:17" ht="14.25" x14ac:dyDescent="0.45">
      <c r="A89" s="527" t="s">
        <v>651</v>
      </c>
      <c r="B89" s="552">
        <v>0</v>
      </c>
      <c r="C89" s="552">
        <v>11826</v>
      </c>
      <c r="D89" s="552">
        <v>0</v>
      </c>
      <c r="E89" s="552">
        <v>0</v>
      </c>
      <c r="F89" s="552">
        <v>11826</v>
      </c>
      <c r="G89" s="518" t="s">
        <v>656</v>
      </c>
      <c r="H89" s="518" t="s">
        <v>660</v>
      </c>
      <c r="I89" s="389"/>
      <c r="J89" s="527" t="s">
        <v>651</v>
      </c>
      <c r="K89" s="552">
        <v>0</v>
      </c>
      <c r="L89" s="552">
        <v>12180</v>
      </c>
      <c r="M89" s="552">
        <v>0</v>
      </c>
      <c r="N89" s="552">
        <v>0</v>
      </c>
      <c r="O89" s="552">
        <v>12180</v>
      </c>
      <c r="P89" s="518" t="s">
        <v>656</v>
      </c>
      <c r="Q89" s="518" t="s">
        <v>660</v>
      </c>
    </row>
    <row r="90" spans="1:17" ht="14.25" x14ac:dyDescent="0.45">
      <c r="A90" s="527" t="s">
        <v>652</v>
      </c>
      <c r="B90" s="552">
        <v>0</v>
      </c>
      <c r="C90" s="552">
        <v>0</v>
      </c>
      <c r="D90" s="552">
        <v>0</v>
      </c>
      <c r="E90" s="552">
        <v>0</v>
      </c>
      <c r="F90" s="552">
        <v>0</v>
      </c>
      <c r="G90" s="518" t="s">
        <v>656</v>
      </c>
      <c r="H90" s="518" t="s">
        <v>661</v>
      </c>
      <c r="I90" s="389"/>
      <c r="J90" s="527" t="s">
        <v>652</v>
      </c>
      <c r="K90" s="552">
        <v>0</v>
      </c>
      <c r="L90" s="552">
        <v>0</v>
      </c>
      <c r="M90" s="552">
        <v>0</v>
      </c>
      <c r="N90" s="552">
        <v>0</v>
      </c>
      <c r="O90" s="552">
        <v>0</v>
      </c>
      <c r="P90" s="518" t="s">
        <v>656</v>
      </c>
      <c r="Q90" s="518" t="s">
        <v>661</v>
      </c>
    </row>
    <row r="91" spans="1:17" ht="14.25" x14ac:dyDescent="0.45">
      <c r="A91" s="527" t="s">
        <v>653</v>
      </c>
      <c r="B91" s="552">
        <v>0</v>
      </c>
      <c r="C91" s="552">
        <v>0</v>
      </c>
      <c r="D91" s="552">
        <v>0</v>
      </c>
      <c r="E91" s="552">
        <v>0</v>
      </c>
      <c r="F91" s="552">
        <v>0</v>
      </c>
      <c r="G91" s="518" t="s">
        <v>656</v>
      </c>
      <c r="H91" s="518" t="s">
        <v>662</v>
      </c>
      <c r="I91" s="389"/>
      <c r="J91" s="527" t="s">
        <v>653</v>
      </c>
      <c r="K91" s="552">
        <v>0</v>
      </c>
      <c r="L91" s="552">
        <v>0</v>
      </c>
      <c r="M91" s="552">
        <v>0</v>
      </c>
      <c r="N91" s="552">
        <v>0</v>
      </c>
      <c r="O91" s="552">
        <v>0</v>
      </c>
      <c r="P91" s="518" t="s">
        <v>656</v>
      </c>
      <c r="Q91" s="518" t="s">
        <v>662</v>
      </c>
    </row>
    <row r="92" spans="1:17" ht="14.25" x14ac:dyDescent="0.45">
      <c r="A92" s="527" t="s">
        <v>654</v>
      </c>
      <c r="B92" s="552">
        <v>0</v>
      </c>
      <c r="C92" s="552">
        <v>0</v>
      </c>
      <c r="D92" s="552">
        <v>0</v>
      </c>
      <c r="E92" s="552">
        <v>0</v>
      </c>
      <c r="F92" s="552">
        <v>0</v>
      </c>
      <c r="G92" s="518" t="s">
        <v>656</v>
      </c>
      <c r="H92" s="518" t="s">
        <v>663</v>
      </c>
      <c r="I92" s="389"/>
      <c r="J92" s="527" t="s">
        <v>654</v>
      </c>
      <c r="K92" s="552">
        <v>0</v>
      </c>
      <c r="L92" s="552">
        <v>0</v>
      </c>
      <c r="M92" s="552">
        <v>0</v>
      </c>
      <c r="N92" s="552">
        <v>0</v>
      </c>
      <c r="O92" s="552">
        <v>0</v>
      </c>
      <c r="P92" s="518" t="s">
        <v>656</v>
      </c>
      <c r="Q92" s="518" t="s">
        <v>663</v>
      </c>
    </row>
    <row r="93" spans="1:17" ht="14.65" thickBot="1" x14ac:dyDescent="0.5">
      <c r="A93" s="527" t="s">
        <v>655</v>
      </c>
      <c r="B93" s="552">
        <v>0</v>
      </c>
      <c r="C93" s="552">
        <v>0</v>
      </c>
      <c r="D93" s="552">
        <v>1971</v>
      </c>
      <c r="E93" s="552">
        <v>0</v>
      </c>
      <c r="F93" s="552">
        <v>1971</v>
      </c>
      <c r="G93" s="518" t="s">
        <v>656</v>
      </c>
      <c r="H93" s="518" t="s">
        <v>664</v>
      </c>
      <c r="I93" s="389"/>
      <c r="J93" s="527" t="s">
        <v>655</v>
      </c>
      <c r="K93" s="552">
        <v>0</v>
      </c>
      <c r="L93" s="552">
        <v>0</v>
      </c>
      <c r="M93" s="552">
        <v>2031</v>
      </c>
      <c r="N93" s="552">
        <v>0</v>
      </c>
      <c r="O93" s="552">
        <v>2031</v>
      </c>
      <c r="P93" s="518" t="s">
        <v>656</v>
      </c>
      <c r="Q93" s="518" t="s">
        <v>664</v>
      </c>
    </row>
    <row r="94" spans="1:17" ht="15" hidden="1" customHeight="1" thickBot="1" x14ac:dyDescent="0.5">
      <c r="A94" s="527"/>
      <c r="B94" s="552">
        <v>0</v>
      </c>
      <c r="C94" s="552">
        <v>0</v>
      </c>
      <c r="D94" s="552">
        <v>0</v>
      </c>
      <c r="E94" s="552">
        <v>0</v>
      </c>
      <c r="F94" s="552">
        <v>0</v>
      </c>
      <c r="G94" s="518" t="e">
        <v>#N/A</v>
      </c>
      <c r="H94" s="518" t="e">
        <v>#N/A</v>
      </c>
      <c r="I94" s="389"/>
      <c r="J94" s="527"/>
      <c r="K94" s="552">
        <v>0</v>
      </c>
      <c r="L94" s="552">
        <v>0</v>
      </c>
      <c r="M94" s="552">
        <v>0</v>
      </c>
      <c r="N94" s="552">
        <v>0</v>
      </c>
      <c r="O94" s="552">
        <v>0</v>
      </c>
      <c r="P94" s="518" t="e">
        <v>#N/A</v>
      </c>
      <c r="Q94" s="518" t="e">
        <v>#N/A</v>
      </c>
    </row>
    <row r="95" spans="1:17" ht="15" hidden="1" customHeight="1" thickBot="1" x14ac:dyDescent="0.5">
      <c r="A95" s="527"/>
      <c r="B95" s="552">
        <v>0</v>
      </c>
      <c r="C95" s="552">
        <v>0</v>
      </c>
      <c r="D95" s="552">
        <v>0</v>
      </c>
      <c r="E95" s="552">
        <v>0</v>
      </c>
      <c r="F95" s="552">
        <v>0</v>
      </c>
      <c r="G95" s="518" t="e">
        <v>#N/A</v>
      </c>
      <c r="H95" s="518" t="e">
        <v>#N/A</v>
      </c>
      <c r="I95" s="389"/>
      <c r="J95" s="527"/>
      <c r="K95" s="552">
        <v>0</v>
      </c>
      <c r="L95" s="552">
        <v>0</v>
      </c>
      <c r="M95" s="552">
        <v>0</v>
      </c>
      <c r="N95" s="552">
        <v>0</v>
      </c>
      <c r="O95" s="552">
        <v>0</v>
      </c>
      <c r="P95" s="518" t="e">
        <v>#N/A</v>
      </c>
      <c r="Q95" s="518" t="e">
        <v>#N/A</v>
      </c>
    </row>
    <row r="96" spans="1:17" ht="15" hidden="1" customHeight="1" thickBot="1" x14ac:dyDescent="0.5">
      <c r="A96" s="527"/>
      <c r="B96" s="552">
        <v>0</v>
      </c>
      <c r="C96" s="552">
        <v>0</v>
      </c>
      <c r="D96" s="552">
        <v>0</v>
      </c>
      <c r="E96" s="552">
        <v>0</v>
      </c>
      <c r="F96" s="552">
        <v>0</v>
      </c>
      <c r="G96" s="518" t="e">
        <v>#N/A</v>
      </c>
      <c r="H96" s="518" t="e">
        <v>#N/A</v>
      </c>
      <c r="I96" s="389"/>
      <c r="J96" s="527"/>
      <c r="K96" s="552">
        <v>0</v>
      </c>
      <c r="L96" s="552">
        <v>0</v>
      </c>
      <c r="M96" s="552">
        <v>0</v>
      </c>
      <c r="N96" s="552">
        <v>0</v>
      </c>
      <c r="O96" s="552">
        <v>0</v>
      </c>
      <c r="P96" s="518" t="e">
        <v>#N/A</v>
      </c>
      <c r="Q96" s="518" t="e">
        <v>#N/A</v>
      </c>
    </row>
    <row r="97" spans="1:17" ht="13.5" thickTop="1" x14ac:dyDescent="0.4">
      <c r="A97" s="554" t="s">
        <v>479</v>
      </c>
      <c r="B97" s="555">
        <v>1479</v>
      </c>
      <c r="C97" s="555">
        <v>12812</v>
      </c>
      <c r="D97" s="555">
        <v>1971</v>
      </c>
      <c r="E97" s="555">
        <v>0</v>
      </c>
      <c r="F97" s="555">
        <v>16262</v>
      </c>
      <c r="G97" s="519"/>
      <c r="H97" s="519"/>
      <c r="I97" s="389"/>
      <c r="J97" s="554" t="s">
        <v>479</v>
      </c>
      <c r="K97" s="555">
        <v>1523</v>
      </c>
      <c r="L97" s="555">
        <v>13196</v>
      </c>
      <c r="M97" s="555">
        <v>2031</v>
      </c>
      <c r="N97" s="555">
        <v>0</v>
      </c>
      <c r="O97" s="555">
        <v>16750</v>
      </c>
      <c r="P97" s="519"/>
      <c r="Q97" s="519"/>
    </row>
    <row r="98" spans="1:17" ht="12.75" x14ac:dyDescent="0.35">
      <c r="A98" s="389"/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ht="12.75" x14ac:dyDescent="0.35">
      <c r="A99" s="389"/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</row>
    <row r="100" spans="1:17" ht="14.65" customHeight="1" x14ac:dyDescent="0.45">
      <c r="A100" s="754" t="s">
        <v>492</v>
      </c>
      <c r="B100" s="754"/>
      <c r="C100" s="754"/>
      <c r="D100" s="754"/>
      <c r="E100" s="754"/>
      <c r="F100" s="754"/>
      <c r="G100" s="754"/>
      <c r="H100" s="754"/>
      <c r="I100" s="389"/>
      <c r="J100" s="754" t="s">
        <v>492</v>
      </c>
      <c r="K100" s="754"/>
      <c r="L100" s="754"/>
      <c r="M100" s="754"/>
      <c r="N100" s="754"/>
      <c r="O100" s="754"/>
      <c r="P100" s="754"/>
      <c r="Q100" s="754"/>
    </row>
    <row r="101" spans="1:17" ht="14.65" thickBot="1" x14ac:dyDescent="0.5">
      <c r="A101" s="512" t="s">
        <v>474</v>
      </c>
      <c r="B101" s="513" t="s">
        <v>475</v>
      </c>
      <c r="C101" s="513" t="s">
        <v>476</v>
      </c>
      <c r="D101" s="513" t="s">
        <v>477</v>
      </c>
      <c r="E101" s="513" t="s">
        <v>478</v>
      </c>
      <c r="F101" s="513" t="s">
        <v>479</v>
      </c>
      <c r="G101" s="513" t="s">
        <v>480</v>
      </c>
      <c r="H101" s="513" t="s">
        <v>481</v>
      </c>
      <c r="I101" s="389"/>
      <c r="J101" s="512" t="s">
        <v>474</v>
      </c>
      <c r="K101" s="513" t="s">
        <v>475</v>
      </c>
      <c r="L101" s="513" t="s">
        <v>476</v>
      </c>
      <c r="M101" s="513" t="s">
        <v>477</v>
      </c>
      <c r="N101" s="513" t="s">
        <v>478</v>
      </c>
      <c r="O101" s="513" t="s">
        <v>479</v>
      </c>
      <c r="P101" s="513" t="s">
        <v>480</v>
      </c>
      <c r="Q101" s="513" t="s">
        <v>481</v>
      </c>
    </row>
    <row r="102" spans="1:17" ht="14.65" thickTop="1" x14ac:dyDescent="0.45">
      <c r="A102" s="527" t="s">
        <v>648</v>
      </c>
      <c r="B102" s="552">
        <v>8074</v>
      </c>
      <c r="C102" s="552">
        <v>0</v>
      </c>
      <c r="D102" s="552">
        <v>0</v>
      </c>
      <c r="E102" s="552">
        <v>0</v>
      </c>
      <c r="F102" s="552">
        <v>8074</v>
      </c>
      <c r="G102" s="518" t="s">
        <v>656</v>
      </c>
      <c r="H102" s="518" t="s">
        <v>657</v>
      </c>
      <c r="I102" s="389"/>
      <c r="J102" s="527" t="s">
        <v>648</v>
      </c>
      <c r="K102" s="552">
        <v>8648</v>
      </c>
      <c r="L102" s="552">
        <v>0</v>
      </c>
      <c r="M102" s="552">
        <v>0</v>
      </c>
      <c r="N102" s="552">
        <v>0</v>
      </c>
      <c r="O102" s="552">
        <v>8648</v>
      </c>
      <c r="P102" s="518" t="s">
        <v>656</v>
      </c>
      <c r="Q102" s="518" t="s">
        <v>657</v>
      </c>
    </row>
    <row r="103" spans="1:17" ht="14.25" x14ac:dyDescent="0.45">
      <c r="A103" s="527" t="s">
        <v>649</v>
      </c>
      <c r="B103" s="552">
        <v>5821</v>
      </c>
      <c r="C103" s="552">
        <v>0</v>
      </c>
      <c r="D103" s="552">
        <v>0</v>
      </c>
      <c r="E103" s="552">
        <v>0</v>
      </c>
      <c r="F103" s="552">
        <v>5821</v>
      </c>
      <c r="G103" s="518" t="s">
        <v>656</v>
      </c>
      <c r="H103" s="518" t="s">
        <v>658</v>
      </c>
      <c r="I103" s="389"/>
      <c r="J103" s="527" t="s">
        <v>649</v>
      </c>
      <c r="K103" s="552">
        <v>6192</v>
      </c>
      <c r="L103" s="552">
        <v>0</v>
      </c>
      <c r="M103" s="552">
        <v>0</v>
      </c>
      <c r="N103" s="552">
        <v>0</v>
      </c>
      <c r="O103" s="552">
        <v>6192</v>
      </c>
      <c r="P103" s="518" t="s">
        <v>656</v>
      </c>
      <c r="Q103" s="518" t="s">
        <v>658</v>
      </c>
    </row>
    <row r="104" spans="1:17" ht="14.25" x14ac:dyDescent="0.45">
      <c r="A104" s="527" t="s">
        <v>650</v>
      </c>
      <c r="B104" s="552">
        <v>0</v>
      </c>
      <c r="C104" s="552">
        <v>12161</v>
      </c>
      <c r="D104" s="552">
        <v>0</v>
      </c>
      <c r="E104" s="552">
        <v>0</v>
      </c>
      <c r="F104" s="552">
        <v>12161</v>
      </c>
      <c r="G104" s="518" t="s">
        <v>656</v>
      </c>
      <c r="H104" s="518" t="s">
        <v>659</v>
      </c>
      <c r="I104" s="389"/>
      <c r="J104" s="527" t="s">
        <v>650</v>
      </c>
      <c r="K104" s="552">
        <v>0</v>
      </c>
      <c r="L104" s="552">
        <v>13009</v>
      </c>
      <c r="M104" s="552">
        <v>0</v>
      </c>
      <c r="N104" s="552">
        <v>0</v>
      </c>
      <c r="O104" s="552">
        <v>13009</v>
      </c>
      <c r="P104" s="518" t="s">
        <v>656</v>
      </c>
      <c r="Q104" s="518" t="s">
        <v>659</v>
      </c>
    </row>
    <row r="105" spans="1:17" ht="14.25" x14ac:dyDescent="0.45">
      <c r="A105" s="527" t="s">
        <v>651</v>
      </c>
      <c r="B105" s="552">
        <v>0</v>
      </c>
      <c r="C105" s="552">
        <v>117432</v>
      </c>
      <c r="D105" s="552">
        <v>0</v>
      </c>
      <c r="E105" s="552">
        <v>0</v>
      </c>
      <c r="F105" s="552">
        <v>117432</v>
      </c>
      <c r="G105" s="518" t="s">
        <v>656</v>
      </c>
      <c r="H105" s="518" t="s">
        <v>660</v>
      </c>
      <c r="I105" s="389"/>
      <c r="J105" s="527" t="s">
        <v>651</v>
      </c>
      <c r="K105" s="552">
        <v>0</v>
      </c>
      <c r="L105" s="552">
        <v>125460</v>
      </c>
      <c r="M105" s="552">
        <v>0</v>
      </c>
      <c r="N105" s="552">
        <v>0</v>
      </c>
      <c r="O105" s="552">
        <v>125460</v>
      </c>
      <c r="P105" s="518" t="s">
        <v>656</v>
      </c>
      <c r="Q105" s="518" t="s">
        <v>660</v>
      </c>
    </row>
    <row r="106" spans="1:17" ht="14.25" x14ac:dyDescent="0.45">
      <c r="A106" s="527" t="s">
        <v>652</v>
      </c>
      <c r="B106" s="552">
        <v>0</v>
      </c>
      <c r="C106" s="552">
        <v>0</v>
      </c>
      <c r="D106" s="552">
        <v>0</v>
      </c>
      <c r="E106" s="552">
        <v>0</v>
      </c>
      <c r="F106" s="552">
        <v>0</v>
      </c>
      <c r="G106" s="518" t="s">
        <v>656</v>
      </c>
      <c r="H106" s="518" t="s">
        <v>661</v>
      </c>
      <c r="I106" s="389"/>
      <c r="J106" s="527" t="s">
        <v>652</v>
      </c>
      <c r="K106" s="552">
        <v>0</v>
      </c>
      <c r="L106" s="552">
        <v>0</v>
      </c>
      <c r="M106" s="552">
        <v>0</v>
      </c>
      <c r="N106" s="552">
        <v>0</v>
      </c>
      <c r="O106" s="552">
        <v>0</v>
      </c>
      <c r="P106" s="518" t="s">
        <v>656</v>
      </c>
      <c r="Q106" s="518" t="s">
        <v>661</v>
      </c>
    </row>
    <row r="107" spans="1:17" ht="14.25" x14ac:dyDescent="0.45">
      <c r="A107" s="527" t="s">
        <v>653</v>
      </c>
      <c r="B107" s="552">
        <v>0</v>
      </c>
      <c r="C107" s="552">
        <v>0</v>
      </c>
      <c r="D107" s="552">
        <v>0</v>
      </c>
      <c r="E107" s="552">
        <v>0</v>
      </c>
      <c r="F107" s="552">
        <v>0</v>
      </c>
      <c r="G107" s="518" t="s">
        <v>656</v>
      </c>
      <c r="H107" s="518" t="s">
        <v>662</v>
      </c>
      <c r="I107" s="389"/>
      <c r="J107" s="527" t="s">
        <v>653</v>
      </c>
      <c r="K107" s="552">
        <v>0</v>
      </c>
      <c r="L107" s="552">
        <v>0</v>
      </c>
      <c r="M107" s="552">
        <v>0</v>
      </c>
      <c r="N107" s="552">
        <v>0</v>
      </c>
      <c r="O107" s="552">
        <v>0</v>
      </c>
      <c r="P107" s="518" t="s">
        <v>656</v>
      </c>
      <c r="Q107" s="518" t="s">
        <v>662</v>
      </c>
    </row>
    <row r="108" spans="1:17" ht="14.25" x14ac:dyDescent="0.45">
      <c r="A108" s="527" t="s">
        <v>654</v>
      </c>
      <c r="B108" s="552">
        <v>0</v>
      </c>
      <c r="C108" s="552">
        <v>0</v>
      </c>
      <c r="D108" s="552">
        <v>0</v>
      </c>
      <c r="E108" s="552">
        <v>0</v>
      </c>
      <c r="F108" s="552">
        <v>0</v>
      </c>
      <c r="G108" s="518" t="s">
        <v>656</v>
      </c>
      <c r="H108" s="518" t="s">
        <v>663</v>
      </c>
      <c r="I108" s="389"/>
      <c r="J108" s="527" t="s">
        <v>654</v>
      </c>
      <c r="K108" s="552">
        <v>0</v>
      </c>
      <c r="L108" s="552">
        <v>0</v>
      </c>
      <c r="M108" s="552">
        <v>0</v>
      </c>
      <c r="N108" s="552">
        <v>0</v>
      </c>
      <c r="O108" s="552">
        <v>0</v>
      </c>
      <c r="P108" s="518" t="s">
        <v>656</v>
      </c>
      <c r="Q108" s="518" t="s">
        <v>663</v>
      </c>
    </row>
    <row r="109" spans="1:17" ht="14.65" thickBot="1" x14ac:dyDescent="0.5">
      <c r="A109" s="527" t="s">
        <v>655</v>
      </c>
      <c r="B109" s="552">
        <v>0</v>
      </c>
      <c r="C109" s="552">
        <v>0</v>
      </c>
      <c r="D109" s="552">
        <v>24714</v>
      </c>
      <c r="E109" s="552">
        <v>0</v>
      </c>
      <c r="F109" s="552">
        <v>24714</v>
      </c>
      <c r="G109" s="518" t="s">
        <v>656</v>
      </c>
      <c r="H109" s="518" t="s">
        <v>664</v>
      </c>
      <c r="I109" s="389"/>
      <c r="J109" s="527" t="s">
        <v>655</v>
      </c>
      <c r="K109" s="552">
        <v>0</v>
      </c>
      <c r="L109" s="552">
        <v>0</v>
      </c>
      <c r="M109" s="552">
        <v>26438</v>
      </c>
      <c r="N109" s="552">
        <v>0</v>
      </c>
      <c r="O109" s="552">
        <v>26438</v>
      </c>
      <c r="P109" s="518" t="s">
        <v>656</v>
      </c>
      <c r="Q109" s="518" t="s">
        <v>664</v>
      </c>
    </row>
    <row r="110" spans="1:17" ht="15" hidden="1" customHeight="1" thickBot="1" x14ac:dyDescent="0.5">
      <c r="A110" s="527"/>
      <c r="B110" s="552">
        <v>0</v>
      </c>
      <c r="C110" s="552">
        <v>0</v>
      </c>
      <c r="D110" s="552">
        <v>0</v>
      </c>
      <c r="E110" s="552">
        <v>0</v>
      </c>
      <c r="F110" s="552">
        <v>0</v>
      </c>
      <c r="G110" s="518" t="e">
        <v>#N/A</v>
      </c>
      <c r="H110" s="518" t="e">
        <v>#N/A</v>
      </c>
      <c r="I110" s="389"/>
      <c r="J110" s="527"/>
      <c r="K110" s="552">
        <v>0</v>
      </c>
      <c r="L110" s="552">
        <v>0</v>
      </c>
      <c r="M110" s="552">
        <v>0</v>
      </c>
      <c r="N110" s="552">
        <v>0</v>
      </c>
      <c r="O110" s="552">
        <v>0</v>
      </c>
      <c r="P110" s="518" t="e">
        <v>#N/A</v>
      </c>
      <c r="Q110" s="518" t="e">
        <v>#N/A</v>
      </c>
    </row>
    <row r="111" spans="1:17" ht="15" hidden="1" customHeight="1" thickBot="1" x14ac:dyDescent="0.5">
      <c r="A111" s="527"/>
      <c r="B111" s="552">
        <v>0</v>
      </c>
      <c r="C111" s="552">
        <v>0</v>
      </c>
      <c r="D111" s="552">
        <v>0</v>
      </c>
      <c r="E111" s="552">
        <v>0</v>
      </c>
      <c r="F111" s="552">
        <v>0</v>
      </c>
      <c r="G111" s="518" t="e">
        <v>#N/A</v>
      </c>
      <c r="H111" s="518" t="e">
        <v>#N/A</v>
      </c>
      <c r="I111" s="389"/>
      <c r="J111" s="527"/>
      <c r="K111" s="552">
        <v>0</v>
      </c>
      <c r="L111" s="552">
        <v>0</v>
      </c>
      <c r="M111" s="552">
        <v>0</v>
      </c>
      <c r="N111" s="552">
        <v>0</v>
      </c>
      <c r="O111" s="552">
        <v>0</v>
      </c>
      <c r="P111" s="518" t="e">
        <v>#N/A</v>
      </c>
      <c r="Q111" s="518" t="e">
        <v>#N/A</v>
      </c>
    </row>
    <row r="112" spans="1:17" ht="15" hidden="1" customHeight="1" thickBot="1" x14ac:dyDescent="0.5">
      <c r="A112" s="527"/>
      <c r="B112" s="552">
        <v>0</v>
      </c>
      <c r="C112" s="552">
        <v>0</v>
      </c>
      <c r="D112" s="552">
        <v>0</v>
      </c>
      <c r="E112" s="552">
        <v>0</v>
      </c>
      <c r="F112" s="552">
        <v>0</v>
      </c>
      <c r="G112" s="518" t="e">
        <v>#N/A</v>
      </c>
      <c r="H112" s="518" t="e">
        <v>#N/A</v>
      </c>
      <c r="I112" s="389"/>
      <c r="J112" s="527"/>
      <c r="K112" s="552">
        <v>0</v>
      </c>
      <c r="L112" s="552">
        <v>0</v>
      </c>
      <c r="M112" s="552">
        <v>0</v>
      </c>
      <c r="N112" s="552">
        <v>0</v>
      </c>
      <c r="O112" s="552">
        <v>0</v>
      </c>
      <c r="P112" s="518" t="e">
        <v>#N/A</v>
      </c>
      <c r="Q112" s="518" t="e">
        <v>#N/A</v>
      </c>
    </row>
    <row r="113" spans="1:17" ht="13.5" thickTop="1" x14ac:dyDescent="0.4">
      <c r="A113" s="554" t="s">
        <v>479</v>
      </c>
      <c r="B113" s="555">
        <v>13895</v>
      </c>
      <c r="C113" s="555">
        <v>129593</v>
      </c>
      <c r="D113" s="555">
        <v>24714</v>
      </c>
      <c r="E113" s="555">
        <v>0</v>
      </c>
      <c r="F113" s="555">
        <v>168202</v>
      </c>
      <c r="G113" s="519"/>
      <c r="H113" s="519"/>
      <c r="I113" s="389"/>
      <c r="J113" s="554" t="s">
        <v>479</v>
      </c>
      <c r="K113" s="555">
        <v>14840</v>
      </c>
      <c r="L113" s="555">
        <v>138469</v>
      </c>
      <c r="M113" s="555">
        <v>26438</v>
      </c>
      <c r="N113" s="555">
        <v>0</v>
      </c>
      <c r="O113" s="555">
        <v>179747</v>
      </c>
      <c r="P113" s="519"/>
      <c r="Q113" s="519"/>
    </row>
    <row r="114" spans="1:17" ht="12.75" x14ac:dyDescent="0.35">
      <c r="A114" s="389"/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</row>
    <row r="115" spans="1:17" ht="12.75" x14ac:dyDescent="0.35">
      <c r="A115" s="389"/>
      <c r="B115" s="389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389"/>
    </row>
    <row r="116" spans="1:17" ht="14.65" customHeight="1" x14ac:dyDescent="0.45">
      <c r="A116" s="754" t="s">
        <v>493</v>
      </c>
      <c r="B116" s="754"/>
      <c r="C116" s="754"/>
      <c r="D116" s="754"/>
      <c r="E116" s="754"/>
      <c r="F116" s="754"/>
      <c r="G116" s="754"/>
      <c r="H116" s="754"/>
      <c r="I116" s="389"/>
      <c r="J116" s="754" t="s">
        <v>493</v>
      </c>
      <c r="K116" s="754"/>
      <c r="L116" s="754"/>
      <c r="M116" s="754"/>
      <c r="N116" s="754"/>
      <c r="O116" s="754"/>
      <c r="P116" s="754"/>
      <c r="Q116" s="754"/>
    </row>
    <row r="117" spans="1:17" ht="14.65" thickBot="1" x14ac:dyDescent="0.5">
      <c r="A117" s="512" t="s">
        <v>474</v>
      </c>
      <c r="B117" s="513" t="s">
        <v>475</v>
      </c>
      <c r="C117" s="513" t="s">
        <v>476</v>
      </c>
      <c r="D117" s="513" t="s">
        <v>477</v>
      </c>
      <c r="E117" s="513" t="s">
        <v>478</v>
      </c>
      <c r="F117" s="513" t="s">
        <v>479</v>
      </c>
      <c r="G117" s="513" t="s">
        <v>480</v>
      </c>
      <c r="H117" s="513" t="s">
        <v>481</v>
      </c>
      <c r="I117" s="389"/>
      <c r="J117" s="512" t="s">
        <v>474</v>
      </c>
      <c r="K117" s="513" t="s">
        <v>475</v>
      </c>
      <c r="L117" s="513" t="s">
        <v>476</v>
      </c>
      <c r="M117" s="513" t="s">
        <v>477</v>
      </c>
      <c r="N117" s="513" t="s">
        <v>478</v>
      </c>
      <c r="O117" s="513" t="s">
        <v>479</v>
      </c>
      <c r="P117" s="513" t="s">
        <v>480</v>
      </c>
      <c r="Q117" s="513" t="s">
        <v>481</v>
      </c>
    </row>
    <row r="118" spans="1:17" ht="14.65" thickTop="1" x14ac:dyDescent="0.45">
      <c r="A118" s="527" t="s">
        <v>648</v>
      </c>
      <c r="B118" s="552">
        <v>0</v>
      </c>
      <c r="C118" s="552">
        <v>0</v>
      </c>
      <c r="D118" s="552">
        <v>0</v>
      </c>
      <c r="E118" s="552">
        <v>0</v>
      </c>
      <c r="F118" s="552">
        <v>0</v>
      </c>
      <c r="G118" s="518" t="s">
        <v>656</v>
      </c>
      <c r="H118" s="518" t="s">
        <v>657</v>
      </c>
      <c r="I118" s="389"/>
      <c r="J118" s="527" t="s">
        <v>648</v>
      </c>
      <c r="K118" s="552">
        <v>0</v>
      </c>
      <c r="L118" s="552">
        <v>0</v>
      </c>
      <c r="M118" s="552">
        <v>0</v>
      </c>
      <c r="N118" s="552">
        <v>0</v>
      </c>
      <c r="O118" s="552">
        <v>0</v>
      </c>
      <c r="P118" s="518" t="s">
        <v>656</v>
      </c>
      <c r="Q118" s="518" t="s">
        <v>657</v>
      </c>
    </row>
    <row r="119" spans="1:17" ht="14.25" x14ac:dyDescent="0.45">
      <c r="A119" s="527" t="s">
        <v>649</v>
      </c>
      <c r="B119" s="552">
        <v>0</v>
      </c>
      <c r="C119" s="552">
        <v>0</v>
      </c>
      <c r="D119" s="552">
        <v>0</v>
      </c>
      <c r="E119" s="552">
        <v>0</v>
      </c>
      <c r="F119" s="552">
        <v>0</v>
      </c>
      <c r="G119" s="518" t="s">
        <v>656</v>
      </c>
      <c r="H119" s="518" t="s">
        <v>658</v>
      </c>
      <c r="I119" s="389"/>
      <c r="J119" s="527" t="s">
        <v>649</v>
      </c>
      <c r="K119" s="552">
        <v>0</v>
      </c>
      <c r="L119" s="552">
        <v>0</v>
      </c>
      <c r="M119" s="552">
        <v>0</v>
      </c>
      <c r="N119" s="552">
        <v>0</v>
      </c>
      <c r="O119" s="552">
        <v>0</v>
      </c>
      <c r="P119" s="518" t="s">
        <v>656</v>
      </c>
      <c r="Q119" s="518" t="s">
        <v>658</v>
      </c>
    </row>
    <row r="120" spans="1:17" ht="14.25" x14ac:dyDescent="0.45">
      <c r="A120" s="527" t="s">
        <v>650</v>
      </c>
      <c r="B120" s="552">
        <v>0</v>
      </c>
      <c r="C120" s="552">
        <v>0</v>
      </c>
      <c r="D120" s="552">
        <v>0</v>
      </c>
      <c r="E120" s="552">
        <v>0</v>
      </c>
      <c r="F120" s="552">
        <v>0</v>
      </c>
      <c r="G120" s="518" t="s">
        <v>656</v>
      </c>
      <c r="H120" s="518" t="s">
        <v>659</v>
      </c>
      <c r="I120" s="389"/>
      <c r="J120" s="527" t="s">
        <v>650</v>
      </c>
      <c r="K120" s="552">
        <v>0</v>
      </c>
      <c r="L120" s="552">
        <v>0</v>
      </c>
      <c r="M120" s="552">
        <v>0</v>
      </c>
      <c r="N120" s="552">
        <v>0</v>
      </c>
      <c r="O120" s="552">
        <v>0</v>
      </c>
      <c r="P120" s="518" t="s">
        <v>656</v>
      </c>
      <c r="Q120" s="518" t="s">
        <v>659</v>
      </c>
    </row>
    <row r="121" spans="1:17" ht="14.25" x14ac:dyDescent="0.45">
      <c r="A121" s="527" t="s">
        <v>651</v>
      </c>
      <c r="B121" s="552">
        <v>0</v>
      </c>
      <c r="C121" s="552">
        <v>2958</v>
      </c>
      <c r="D121" s="552">
        <v>0</v>
      </c>
      <c r="E121" s="552">
        <v>0</v>
      </c>
      <c r="F121" s="552">
        <v>2958</v>
      </c>
      <c r="G121" s="518" t="s">
        <v>656</v>
      </c>
      <c r="H121" s="518" t="s">
        <v>660</v>
      </c>
      <c r="I121" s="389"/>
      <c r="J121" s="527" t="s">
        <v>651</v>
      </c>
      <c r="K121" s="552">
        <v>0</v>
      </c>
      <c r="L121" s="552">
        <v>2958</v>
      </c>
      <c r="M121" s="552">
        <v>0</v>
      </c>
      <c r="N121" s="552">
        <v>0</v>
      </c>
      <c r="O121" s="552">
        <v>2958</v>
      </c>
      <c r="P121" s="518" t="s">
        <v>656</v>
      </c>
      <c r="Q121" s="518" t="s">
        <v>660</v>
      </c>
    </row>
    <row r="122" spans="1:17" ht="14.25" x14ac:dyDescent="0.45">
      <c r="A122" s="527" t="s">
        <v>652</v>
      </c>
      <c r="B122" s="552">
        <v>0</v>
      </c>
      <c r="C122" s="552">
        <v>0</v>
      </c>
      <c r="D122" s="552">
        <v>0</v>
      </c>
      <c r="E122" s="552">
        <v>0</v>
      </c>
      <c r="F122" s="552">
        <v>0</v>
      </c>
      <c r="G122" s="518" t="s">
        <v>656</v>
      </c>
      <c r="H122" s="518" t="s">
        <v>661</v>
      </c>
      <c r="I122" s="389"/>
      <c r="J122" s="527" t="s">
        <v>652</v>
      </c>
      <c r="K122" s="552">
        <v>0</v>
      </c>
      <c r="L122" s="552">
        <v>0</v>
      </c>
      <c r="M122" s="552">
        <v>0</v>
      </c>
      <c r="N122" s="552">
        <v>0</v>
      </c>
      <c r="O122" s="552">
        <v>0</v>
      </c>
      <c r="P122" s="518" t="s">
        <v>656</v>
      </c>
      <c r="Q122" s="518" t="s">
        <v>661</v>
      </c>
    </row>
    <row r="123" spans="1:17" ht="14.25" x14ac:dyDescent="0.45">
      <c r="A123" s="527" t="s">
        <v>653</v>
      </c>
      <c r="B123" s="552">
        <v>0</v>
      </c>
      <c r="C123" s="552">
        <v>0</v>
      </c>
      <c r="D123" s="552">
        <v>0</v>
      </c>
      <c r="E123" s="552">
        <v>0</v>
      </c>
      <c r="F123" s="552">
        <v>0</v>
      </c>
      <c r="G123" s="518" t="s">
        <v>656</v>
      </c>
      <c r="H123" s="518" t="s">
        <v>662</v>
      </c>
      <c r="I123" s="389"/>
      <c r="J123" s="527" t="s">
        <v>653</v>
      </c>
      <c r="K123" s="552">
        <v>0</v>
      </c>
      <c r="L123" s="552">
        <v>0</v>
      </c>
      <c r="M123" s="552">
        <v>0</v>
      </c>
      <c r="N123" s="552">
        <v>0</v>
      </c>
      <c r="O123" s="552">
        <v>0</v>
      </c>
      <c r="P123" s="518" t="s">
        <v>656</v>
      </c>
      <c r="Q123" s="518" t="s">
        <v>662</v>
      </c>
    </row>
    <row r="124" spans="1:17" ht="14.25" x14ac:dyDescent="0.45">
      <c r="A124" s="527" t="s">
        <v>654</v>
      </c>
      <c r="B124" s="552">
        <v>0</v>
      </c>
      <c r="C124" s="552">
        <v>0</v>
      </c>
      <c r="D124" s="552">
        <v>0</v>
      </c>
      <c r="E124" s="552">
        <v>0</v>
      </c>
      <c r="F124" s="552">
        <v>0</v>
      </c>
      <c r="G124" s="518" t="s">
        <v>656</v>
      </c>
      <c r="H124" s="518" t="s">
        <v>663</v>
      </c>
      <c r="I124" s="389"/>
      <c r="J124" s="527" t="s">
        <v>654</v>
      </c>
      <c r="K124" s="552">
        <v>0</v>
      </c>
      <c r="L124" s="552">
        <v>0</v>
      </c>
      <c r="M124" s="552">
        <v>0</v>
      </c>
      <c r="N124" s="552">
        <v>0</v>
      </c>
      <c r="O124" s="552">
        <v>0</v>
      </c>
      <c r="P124" s="518" t="s">
        <v>656</v>
      </c>
      <c r="Q124" s="518" t="s">
        <v>663</v>
      </c>
    </row>
    <row r="125" spans="1:17" ht="14.65" thickBot="1" x14ac:dyDescent="0.5">
      <c r="A125" s="527" t="s">
        <v>655</v>
      </c>
      <c r="B125" s="552">
        <v>0</v>
      </c>
      <c r="C125" s="552">
        <v>0</v>
      </c>
      <c r="D125" s="552">
        <v>0</v>
      </c>
      <c r="E125" s="552">
        <v>0</v>
      </c>
      <c r="F125" s="552">
        <v>0</v>
      </c>
      <c r="G125" s="518" t="s">
        <v>656</v>
      </c>
      <c r="H125" s="518" t="s">
        <v>664</v>
      </c>
      <c r="I125" s="389"/>
      <c r="J125" s="527" t="s">
        <v>655</v>
      </c>
      <c r="K125" s="552">
        <v>0</v>
      </c>
      <c r="L125" s="552">
        <v>0</v>
      </c>
      <c r="M125" s="552">
        <v>0</v>
      </c>
      <c r="N125" s="552">
        <v>0</v>
      </c>
      <c r="O125" s="552">
        <v>0</v>
      </c>
      <c r="P125" s="518" t="s">
        <v>656</v>
      </c>
      <c r="Q125" s="518" t="s">
        <v>664</v>
      </c>
    </row>
    <row r="126" spans="1:17" ht="15" hidden="1" customHeight="1" thickBot="1" x14ac:dyDescent="0.5">
      <c r="A126" s="527"/>
      <c r="B126" s="552">
        <v>0</v>
      </c>
      <c r="C126" s="552">
        <v>0</v>
      </c>
      <c r="D126" s="552">
        <v>0</v>
      </c>
      <c r="E126" s="552">
        <v>0</v>
      </c>
      <c r="F126" s="552">
        <v>0</v>
      </c>
      <c r="G126" s="518" t="e">
        <v>#N/A</v>
      </c>
      <c r="H126" s="518" t="e">
        <v>#N/A</v>
      </c>
      <c r="I126" s="389"/>
      <c r="J126" s="527"/>
      <c r="K126" s="552">
        <v>0</v>
      </c>
      <c r="L126" s="552">
        <v>0</v>
      </c>
      <c r="M126" s="552">
        <v>0</v>
      </c>
      <c r="N126" s="552">
        <v>0</v>
      </c>
      <c r="O126" s="552">
        <v>0</v>
      </c>
      <c r="P126" s="518" t="e">
        <v>#N/A</v>
      </c>
      <c r="Q126" s="518" t="e">
        <v>#N/A</v>
      </c>
    </row>
    <row r="127" spans="1:17" ht="15" hidden="1" customHeight="1" thickBot="1" x14ac:dyDescent="0.5">
      <c r="A127" s="527"/>
      <c r="B127" s="552">
        <v>0</v>
      </c>
      <c r="C127" s="552">
        <v>0</v>
      </c>
      <c r="D127" s="552">
        <v>0</v>
      </c>
      <c r="E127" s="552">
        <v>0</v>
      </c>
      <c r="F127" s="552">
        <v>0</v>
      </c>
      <c r="G127" s="518" t="e">
        <v>#N/A</v>
      </c>
      <c r="H127" s="518" t="e">
        <v>#N/A</v>
      </c>
      <c r="I127" s="389"/>
      <c r="J127" s="527"/>
      <c r="K127" s="552">
        <v>0</v>
      </c>
      <c r="L127" s="552">
        <v>0</v>
      </c>
      <c r="M127" s="552">
        <v>0</v>
      </c>
      <c r="N127" s="552">
        <v>0</v>
      </c>
      <c r="O127" s="552">
        <v>0</v>
      </c>
      <c r="P127" s="518" t="e">
        <v>#N/A</v>
      </c>
      <c r="Q127" s="518" t="e">
        <v>#N/A</v>
      </c>
    </row>
    <row r="128" spans="1:17" ht="15" hidden="1" customHeight="1" thickBot="1" x14ac:dyDescent="0.5">
      <c r="A128" s="527"/>
      <c r="B128" s="552">
        <v>0</v>
      </c>
      <c r="C128" s="552">
        <v>0</v>
      </c>
      <c r="D128" s="552">
        <v>0</v>
      </c>
      <c r="E128" s="552">
        <v>0</v>
      </c>
      <c r="F128" s="552">
        <v>0</v>
      </c>
      <c r="G128" s="518" t="e">
        <v>#N/A</v>
      </c>
      <c r="H128" s="518" t="e">
        <v>#N/A</v>
      </c>
      <c r="I128" s="389"/>
      <c r="J128" s="527"/>
      <c r="K128" s="552">
        <v>0</v>
      </c>
      <c r="L128" s="552">
        <v>0</v>
      </c>
      <c r="M128" s="552">
        <v>0</v>
      </c>
      <c r="N128" s="552">
        <v>0</v>
      </c>
      <c r="O128" s="552">
        <v>0</v>
      </c>
      <c r="P128" s="518" t="e">
        <v>#N/A</v>
      </c>
      <c r="Q128" s="518" t="e">
        <v>#N/A</v>
      </c>
    </row>
    <row r="129" spans="1:17" ht="13.5" thickTop="1" x14ac:dyDescent="0.4">
      <c r="A129" s="554" t="s">
        <v>479</v>
      </c>
      <c r="B129" s="555">
        <v>0</v>
      </c>
      <c r="C129" s="555">
        <v>2958</v>
      </c>
      <c r="D129" s="555">
        <v>0</v>
      </c>
      <c r="E129" s="555">
        <v>0</v>
      </c>
      <c r="F129" s="555">
        <v>2958</v>
      </c>
      <c r="G129" s="519"/>
      <c r="H129" s="519"/>
      <c r="I129" s="389"/>
      <c r="J129" s="554" t="s">
        <v>479</v>
      </c>
      <c r="K129" s="555">
        <v>0</v>
      </c>
      <c r="L129" s="555">
        <v>2958</v>
      </c>
      <c r="M129" s="555">
        <v>0</v>
      </c>
      <c r="N129" s="555">
        <v>0</v>
      </c>
      <c r="O129" s="555">
        <v>2958</v>
      </c>
      <c r="P129" s="519"/>
      <c r="Q129" s="519"/>
    </row>
    <row r="130" spans="1:17" ht="13.15" x14ac:dyDescent="0.4">
      <c r="A130" s="556"/>
      <c r="B130" s="557"/>
      <c r="C130" s="557"/>
      <c r="D130" s="557"/>
      <c r="E130" s="557"/>
      <c r="F130" s="557"/>
      <c r="G130" s="389"/>
      <c r="H130" s="389"/>
      <c r="I130" s="389"/>
      <c r="J130" s="556"/>
      <c r="K130" s="557"/>
      <c r="L130" s="557"/>
      <c r="M130" s="557"/>
      <c r="N130" s="557"/>
      <c r="O130" s="557"/>
      <c r="P130" s="389"/>
      <c r="Q130" s="389"/>
    </row>
    <row r="131" spans="1:17" ht="13.15" x14ac:dyDescent="0.4">
      <c r="A131" s="556"/>
      <c r="B131" s="557"/>
      <c r="C131" s="557"/>
      <c r="D131" s="557"/>
      <c r="E131" s="557"/>
      <c r="F131" s="557"/>
      <c r="G131" s="389"/>
      <c r="H131" s="389"/>
      <c r="I131" s="389"/>
      <c r="J131" s="556"/>
      <c r="K131" s="557"/>
      <c r="L131" s="557"/>
      <c r="M131" s="557"/>
      <c r="N131" s="557"/>
      <c r="O131" s="557"/>
      <c r="P131" s="389"/>
      <c r="Q131" s="389"/>
    </row>
    <row r="132" spans="1:17" ht="14.65" customHeight="1" x14ac:dyDescent="0.45">
      <c r="A132" s="754" t="s">
        <v>494</v>
      </c>
      <c r="B132" s="754"/>
      <c r="C132" s="754"/>
      <c r="D132" s="754"/>
      <c r="E132" s="754"/>
      <c r="F132" s="754"/>
      <c r="G132" s="754"/>
      <c r="H132" s="754"/>
      <c r="I132" s="389"/>
      <c r="J132" s="754" t="s">
        <v>494</v>
      </c>
      <c r="K132" s="754"/>
      <c r="L132" s="754"/>
      <c r="M132" s="754"/>
      <c r="N132" s="754"/>
      <c r="O132" s="754"/>
      <c r="P132" s="754"/>
      <c r="Q132" s="754"/>
    </row>
    <row r="133" spans="1:17" ht="14.65" thickBot="1" x14ac:dyDescent="0.5">
      <c r="A133" s="512" t="s">
        <v>474</v>
      </c>
      <c r="B133" s="513" t="s">
        <v>475</v>
      </c>
      <c r="C133" s="513" t="s">
        <v>476</v>
      </c>
      <c r="D133" s="513" t="s">
        <v>477</v>
      </c>
      <c r="E133" s="513" t="s">
        <v>478</v>
      </c>
      <c r="F133" s="513" t="s">
        <v>479</v>
      </c>
      <c r="G133" s="513" t="s">
        <v>480</v>
      </c>
      <c r="H133" s="513" t="s">
        <v>481</v>
      </c>
      <c r="I133" s="389"/>
      <c r="J133" s="512" t="s">
        <v>474</v>
      </c>
      <c r="K133" s="513" t="s">
        <v>475</v>
      </c>
      <c r="L133" s="513" t="s">
        <v>476</v>
      </c>
      <c r="M133" s="513" t="s">
        <v>477</v>
      </c>
      <c r="N133" s="513" t="s">
        <v>478</v>
      </c>
      <c r="O133" s="513" t="s">
        <v>479</v>
      </c>
      <c r="P133" s="513" t="s">
        <v>480</v>
      </c>
      <c r="Q133" s="513" t="s">
        <v>481</v>
      </c>
    </row>
    <row r="134" spans="1:17" ht="14.65" thickTop="1" x14ac:dyDescent="0.45">
      <c r="A134" s="527" t="s">
        <v>648</v>
      </c>
      <c r="B134" s="552">
        <v>75</v>
      </c>
      <c r="C134" s="552">
        <v>0</v>
      </c>
      <c r="D134" s="552">
        <v>0</v>
      </c>
      <c r="E134" s="552">
        <v>0</v>
      </c>
      <c r="F134" s="552">
        <v>75</v>
      </c>
      <c r="G134" s="518" t="s">
        <v>656</v>
      </c>
      <c r="H134" s="518" t="s">
        <v>657</v>
      </c>
      <c r="I134" s="389"/>
      <c r="J134" s="527" t="s">
        <v>648</v>
      </c>
      <c r="K134" s="552">
        <v>75</v>
      </c>
      <c r="L134" s="552">
        <v>0</v>
      </c>
      <c r="M134" s="552">
        <v>0</v>
      </c>
      <c r="N134" s="552">
        <v>0</v>
      </c>
      <c r="O134" s="552">
        <v>75</v>
      </c>
      <c r="P134" s="518" t="s">
        <v>656</v>
      </c>
      <c r="Q134" s="518" t="s">
        <v>657</v>
      </c>
    </row>
    <row r="135" spans="1:17" ht="14.25" x14ac:dyDescent="0.45">
      <c r="A135" s="527" t="s">
        <v>649</v>
      </c>
      <c r="B135" s="552">
        <v>84</v>
      </c>
      <c r="C135" s="552">
        <v>0</v>
      </c>
      <c r="D135" s="552">
        <v>0</v>
      </c>
      <c r="E135" s="552">
        <v>0</v>
      </c>
      <c r="F135" s="552">
        <v>84</v>
      </c>
      <c r="G135" s="518" t="s">
        <v>656</v>
      </c>
      <c r="H135" s="518" t="s">
        <v>658</v>
      </c>
      <c r="I135" s="389"/>
      <c r="J135" s="527" t="s">
        <v>649</v>
      </c>
      <c r="K135" s="552">
        <v>84</v>
      </c>
      <c r="L135" s="552">
        <v>0</v>
      </c>
      <c r="M135" s="552">
        <v>0</v>
      </c>
      <c r="N135" s="552">
        <v>0</v>
      </c>
      <c r="O135" s="552">
        <v>84</v>
      </c>
      <c r="P135" s="518" t="s">
        <v>656</v>
      </c>
      <c r="Q135" s="518" t="s">
        <v>658</v>
      </c>
    </row>
    <row r="136" spans="1:17" ht="14.25" x14ac:dyDescent="0.45">
      <c r="A136" s="527" t="s">
        <v>650</v>
      </c>
      <c r="B136" s="552">
        <v>0</v>
      </c>
      <c r="C136" s="552">
        <v>144</v>
      </c>
      <c r="D136" s="552">
        <v>0</v>
      </c>
      <c r="E136" s="552">
        <v>0</v>
      </c>
      <c r="F136" s="552">
        <v>144</v>
      </c>
      <c r="G136" s="518" t="s">
        <v>656</v>
      </c>
      <c r="H136" s="518" t="s">
        <v>659</v>
      </c>
      <c r="I136" s="389"/>
      <c r="J136" s="527" t="s">
        <v>650</v>
      </c>
      <c r="K136" s="552">
        <v>0</v>
      </c>
      <c r="L136" s="552">
        <v>144</v>
      </c>
      <c r="M136" s="552">
        <v>0</v>
      </c>
      <c r="N136" s="552">
        <v>0</v>
      </c>
      <c r="O136" s="552">
        <v>144</v>
      </c>
      <c r="P136" s="518" t="s">
        <v>656</v>
      </c>
      <c r="Q136" s="518" t="s">
        <v>659</v>
      </c>
    </row>
    <row r="137" spans="1:17" ht="14.25" x14ac:dyDescent="0.45">
      <c r="A137" s="527" t="s">
        <v>651</v>
      </c>
      <c r="B137" s="553">
        <v>0</v>
      </c>
      <c r="C137" s="553">
        <v>1469</v>
      </c>
      <c r="D137" s="553">
        <v>0</v>
      </c>
      <c r="E137" s="553">
        <v>0</v>
      </c>
      <c r="F137" s="552">
        <v>1469</v>
      </c>
      <c r="G137" s="518" t="s">
        <v>656</v>
      </c>
      <c r="H137" s="518" t="s">
        <v>660</v>
      </c>
      <c r="I137" s="389"/>
      <c r="J137" s="527" t="s">
        <v>651</v>
      </c>
      <c r="K137" s="553">
        <v>0</v>
      </c>
      <c r="L137" s="553">
        <v>1469</v>
      </c>
      <c r="M137" s="553">
        <v>0</v>
      </c>
      <c r="N137" s="553">
        <v>0</v>
      </c>
      <c r="O137" s="552">
        <v>1469</v>
      </c>
      <c r="P137" s="518" t="s">
        <v>656</v>
      </c>
      <c r="Q137" s="518" t="s">
        <v>660</v>
      </c>
    </row>
    <row r="138" spans="1:17" ht="14.25" x14ac:dyDescent="0.45">
      <c r="A138" s="527" t="s">
        <v>652</v>
      </c>
      <c r="B138" s="553">
        <v>0</v>
      </c>
      <c r="C138" s="553">
        <v>0</v>
      </c>
      <c r="D138" s="553">
        <v>0</v>
      </c>
      <c r="E138" s="553">
        <v>0</v>
      </c>
      <c r="F138" s="552">
        <v>0</v>
      </c>
      <c r="G138" s="518" t="s">
        <v>656</v>
      </c>
      <c r="H138" s="518" t="s">
        <v>661</v>
      </c>
      <c r="I138" s="389"/>
      <c r="J138" s="527" t="s">
        <v>652</v>
      </c>
      <c r="K138" s="553">
        <v>0</v>
      </c>
      <c r="L138" s="553">
        <v>0</v>
      </c>
      <c r="M138" s="553">
        <v>0</v>
      </c>
      <c r="N138" s="553">
        <v>0</v>
      </c>
      <c r="O138" s="552">
        <v>0</v>
      </c>
      <c r="P138" s="518" t="s">
        <v>656</v>
      </c>
      <c r="Q138" s="518" t="s">
        <v>661</v>
      </c>
    </row>
    <row r="139" spans="1:17" ht="14.25" x14ac:dyDescent="0.45">
      <c r="A139" s="527" t="s">
        <v>653</v>
      </c>
      <c r="B139" s="553">
        <v>0</v>
      </c>
      <c r="C139" s="553">
        <v>0</v>
      </c>
      <c r="D139" s="553">
        <v>0</v>
      </c>
      <c r="E139" s="553">
        <v>0</v>
      </c>
      <c r="F139" s="552">
        <v>0</v>
      </c>
      <c r="G139" s="518" t="s">
        <v>656</v>
      </c>
      <c r="H139" s="518" t="s">
        <v>662</v>
      </c>
      <c r="I139" s="389"/>
      <c r="J139" s="527" t="s">
        <v>653</v>
      </c>
      <c r="K139" s="553">
        <v>0</v>
      </c>
      <c r="L139" s="553">
        <v>0</v>
      </c>
      <c r="M139" s="553">
        <v>0</v>
      </c>
      <c r="N139" s="553">
        <v>0</v>
      </c>
      <c r="O139" s="552">
        <v>0</v>
      </c>
      <c r="P139" s="518" t="s">
        <v>656</v>
      </c>
      <c r="Q139" s="518" t="s">
        <v>662</v>
      </c>
    </row>
    <row r="140" spans="1:17" ht="14.25" x14ac:dyDescent="0.45">
      <c r="A140" s="527" t="s">
        <v>654</v>
      </c>
      <c r="B140" s="553">
        <v>0</v>
      </c>
      <c r="C140" s="553">
        <v>0</v>
      </c>
      <c r="D140" s="553">
        <v>0</v>
      </c>
      <c r="E140" s="553">
        <v>0</v>
      </c>
      <c r="F140" s="552">
        <v>0</v>
      </c>
      <c r="G140" s="518" t="s">
        <v>656</v>
      </c>
      <c r="H140" s="518" t="s">
        <v>663</v>
      </c>
      <c r="I140" s="389"/>
      <c r="J140" s="527" t="s">
        <v>654</v>
      </c>
      <c r="K140" s="553">
        <v>0</v>
      </c>
      <c r="L140" s="553">
        <v>0</v>
      </c>
      <c r="M140" s="553">
        <v>0</v>
      </c>
      <c r="N140" s="553">
        <v>0</v>
      </c>
      <c r="O140" s="552">
        <v>0</v>
      </c>
      <c r="P140" s="518" t="s">
        <v>656</v>
      </c>
      <c r="Q140" s="518" t="s">
        <v>663</v>
      </c>
    </row>
    <row r="141" spans="1:17" ht="14.65" thickBot="1" x14ac:dyDescent="0.5">
      <c r="A141" s="527" t="s">
        <v>655</v>
      </c>
      <c r="B141" s="552">
        <v>0</v>
      </c>
      <c r="C141" s="552">
        <v>0</v>
      </c>
      <c r="D141" s="552">
        <v>269</v>
      </c>
      <c r="E141" s="552">
        <v>0</v>
      </c>
      <c r="F141" s="552">
        <v>269</v>
      </c>
      <c r="G141" s="518" t="s">
        <v>656</v>
      </c>
      <c r="H141" s="518" t="s">
        <v>664</v>
      </c>
      <c r="I141" s="389"/>
      <c r="J141" s="527" t="s">
        <v>655</v>
      </c>
      <c r="K141" s="552">
        <v>0</v>
      </c>
      <c r="L141" s="552">
        <v>0</v>
      </c>
      <c r="M141" s="552">
        <v>269</v>
      </c>
      <c r="N141" s="552">
        <v>0</v>
      </c>
      <c r="O141" s="552">
        <v>269</v>
      </c>
      <c r="P141" s="518" t="s">
        <v>656</v>
      </c>
      <c r="Q141" s="518" t="s">
        <v>664</v>
      </c>
    </row>
    <row r="142" spans="1:17" ht="15" hidden="1" customHeight="1" thickBot="1" x14ac:dyDescent="0.5">
      <c r="A142" s="527"/>
      <c r="B142" s="552">
        <v>0</v>
      </c>
      <c r="C142" s="552">
        <v>0</v>
      </c>
      <c r="D142" s="552">
        <v>0</v>
      </c>
      <c r="E142" s="552">
        <v>0</v>
      </c>
      <c r="F142" s="552">
        <v>0</v>
      </c>
      <c r="G142" s="518" t="e">
        <v>#N/A</v>
      </c>
      <c r="H142" s="518" t="e">
        <v>#N/A</v>
      </c>
      <c r="I142" s="389"/>
      <c r="J142" s="527"/>
      <c r="K142" s="552">
        <v>0</v>
      </c>
      <c r="L142" s="552">
        <v>0</v>
      </c>
      <c r="M142" s="552">
        <v>0</v>
      </c>
      <c r="N142" s="552">
        <v>0</v>
      </c>
      <c r="O142" s="552">
        <v>0</v>
      </c>
      <c r="P142" s="518" t="e">
        <v>#N/A</v>
      </c>
      <c r="Q142" s="518" t="e">
        <v>#N/A</v>
      </c>
    </row>
    <row r="143" spans="1:17" ht="15" hidden="1" customHeight="1" thickBot="1" x14ac:dyDescent="0.5">
      <c r="A143" s="527"/>
      <c r="B143" s="552">
        <v>0</v>
      </c>
      <c r="C143" s="552">
        <v>0</v>
      </c>
      <c r="D143" s="552">
        <v>0</v>
      </c>
      <c r="E143" s="552">
        <v>0</v>
      </c>
      <c r="F143" s="552">
        <v>0</v>
      </c>
      <c r="G143" s="518" t="e">
        <v>#N/A</v>
      </c>
      <c r="H143" s="518" t="e">
        <v>#N/A</v>
      </c>
      <c r="I143" s="389"/>
      <c r="J143" s="527"/>
      <c r="K143" s="552">
        <v>0</v>
      </c>
      <c r="L143" s="552">
        <v>0</v>
      </c>
      <c r="M143" s="552">
        <v>0</v>
      </c>
      <c r="N143" s="552">
        <v>0</v>
      </c>
      <c r="O143" s="552">
        <v>0</v>
      </c>
      <c r="P143" s="518" t="e">
        <v>#N/A</v>
      </c>
      <c r="Q143" s="518" t="e">
        <v>#N/A</v>
      </c>
    </row>
    <row r="144" spans="1:17" ht="15" hidden="1" customHeight="1" thickBot="1" x14ac:dyDescent="0.5">
      <c r="A144" s="527"/>
      <c r="B144" s="552">
        <v>0</v>
      </c>
      <c r="C144" s="552">
        <v>0</v>
      </c>
      <c r="D144" s="552">
        <v>0</v>
      </c>
      <c r="E144" s="552">
        <v>0</v>
      </c>
      <c r="F144" s="552">
        <v>0</v>
      </c>
      <c r="G144" s="518" t="e">
        <v>#N/A</v>
      </c>
      <c r="H144" s="518" t="e">
        <v>#N/A</v>
      </c>
      <c r="I144" s="389"/>
      <c r="J144" s="527"/>
      <c r="K144" s="552">
        <v>0</v>
      </c>
      <c r="L144" s="552">
        <v>0</v>
      </c>
      <c r="M144" s="552">
        <v>0</v>
      </c>
      <c r="N144" s="552">
        <v>0</v>
      </c>
      <c r="O144" s="552">
        <v>0</v>
      </c>
      <c r="P144" s="518" t="e">
        <v>#N/A</v>
      </c>
      <c r="Q144" s="518" t="e">
        <v>#N/A</v>
      </c>
    </row>
    <row r="145" spans="1:17" ht="13.5" thickTop="1" x14ac:dyDescent="0.4">
      <c r="A145" s="554" t="s">
        <v>479</v>
      </c>
      <c r="B145" s="555">
        <v>159</v>
      </c>
      <c r="C145" s="555">
        <v>1613</v>
      </c>
      <c r="D145" s="555">
        <v>269</v>
      </c>
      <c r="E145" s="555">
        <v>0</v>
      </c>
      <c r="F145" s="555">
        <v>2041</v>
      </c>
      <c r="G145" s="519"/>
      <c r="H145" s="519"/>
      <c r="I145" s="389"/>
      <c r="J145" s="554" t="s">
        <v>479</v>
      </c>
      <c r="K145" s="555">
        <v>159</v>
      </c>
      <c r="L145" s="555">
        <v>1613</v>
      </c>
      <c r="M145" s="555">
        <v>269</v>
      </c>
      <c r="N145" s="555">
        <v>0</v>
      </c>
      <c r="O145" s="555">
        <v>2041</v>
      </c>
      <c r="P145" s="519"/>
      <c r="Q145" s="519"/>
    </row>
    <row r="146" spans="1:17" ht="12.75" x14ac:dyDescent="0.35">
      <c r="A146" s="389"/>
      <c r="B146" s="389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389"/>
    </row>
    <row r="147" spans="1:17" ht="12.75" x14ac:dyDescent="0.35">
      <c r="A147" s="389"/>
      <c r="B147" s="389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389"/>
      <c r="Q147" s="389"/>
    </row>
    <row r="148" spans="1:17" ht="14.65" customHeight="1" x14ac:dyDescent="0.45">
      <c r="A148" s="754" t="s">
        <v>495</v>
      </c>
      <c r="B148" s="754"/>
      <c r="C148" s="754"/>
      <c r="D148" s="754"/>
      <c r="E148" s="754"/>
      <c r="F148" s="754"/>
      <c r="G148" s="754"/>
      <c r="H148" s="754"/>
      <c r="I148" s="389"/>
      <c r="J148" s="754" t="s">
        <v>495</v>
      </c>
      <c r="K148" s="754"/>
      <c r="L148" s="754"/>
      <c r="M148" s="754"/>
      <c r="N148" s="754"/>
      <c r="O148" s="754"/>
      <c r="P148" s="754"/>
      <c r="Q148" s="754"/>
    </row>
    <row r="149" spans="1:17" ht="14.65" thickBot="1" x14ac:dyDescent="0.5">
      <c r="A149" s="512" t="s">
        <v>474</v>
      </c>
      <c r="B149" s="513" t="s">
        <v>475</v>
      </c>
      <c r="C149" s="513" t="s">
        <v>476</v>
      </c>
      <c r="D149" s="513" t="s">
        <v>477</v>
      </c>
      <c r="E149" s="513" t="s">
        <v>478</v>
      </c>
      <c r="F149" s="513" t="s">
        <v>479</v>
      </c>
      <c r="G149" s="513" t="s">
        <v>480</v>
      </c>
      <c r="H149" s="513" t="s">
        <v>481</v>
      </c>
      <c r="I149" s="389"/>
      <c r="J149" s="512" t="s">
        <v>474</v>
      </c>
      <c r="K149" s="513" t="s">
        <v>475</v>
      </c>
      <c r="L149" s="513" t="s">
        <v>476</v>
      </c>
      <c r="M149" s="513" t="s">
        <v>477</v>
      </c>
      <c r="N149" s="513" t="s">
        <v>478</v>
      </c>
      <c r="O149" s="513" t="s">
        <v>479</v>
      </c>
      <c r="P149" s="513" t="s">
        <v>480</v>
      </c>
      <c r="Q149" s="513" t="s">
        <v>481</v>
      </c>
    </row>
    <row r="150" spans="1:17" ht="14.65" thickTop="1" x14ac:dyDescent="0.45">
      <c r="A150" s="527" t="s">
        <v>648</v>
      </c>
      <c r="B150" s="552">
        <v>0</v>
      </c>
      <c r="C150" s="552">
        <v>0</v>
      </c>
      <c r="D150" s="552">
        <v>0</v>
      </c>
      <c r="E150" s="552">
        <v>0</v>
      </c>
      <c r="F150" s="552">
        <v>0</v>
      </c>
      <c r="G150" s="518" t="s">
        <v>656</v>
      </c>
      <c r="H150" s="518" t="s">
        <v>657</v>
      </c>
      <c r="I150" s="389"/>
      <c r="J150" s="527" t="s">
        <v>648</v>
      </c>
      <c r="K150" s="552">
        <v>0</v>
      </c>
      <c r="L150" s="552">
        <v>0</v>
      </c>
      <c r="M150" s="552">
        <v>0</v>
      </c>
      <c r="N150" s="552">
        <v>0</v>
      </c>
      <c r="O150" s="552">
        <v>0</v>
      </c>
      <c r="P150" s="518" t="s">
        <v>656</v>
      </c>
      <c r="Q150" s="518" t="s">
        <v>657</v>
      </c>
    </row>
    <row r="151" spans="1:17" ht="14.25" x14ac:dyDescent="0.45">
      <c r="A151" s="527" t="s">
        <v>649</v>
      </c>
      <c r="B151" s="552">
        <v>0</v>
      </c>
      <c r="C151" s="552">
        <v>0</v>
      </c>
      <c r="D151" s="552">
        <v>0</v>
      </c>
      <c r="E151" s="552">
        <v>0</v>
      </c>
      <c r="F151" s="552">
        <v>0</v>
      </c>
      <c r="G151" s="518" t="s">
        <v>656</v>
      </c>
      <c r="H151" s="518" t="s">
        <v>658</v>
      </c>
      <c r="I151" s="389"/>
      <c r="J151" s="527" t="s">
        <v>649</v>
      </c>
      <c r="K151" s="552">
        <v>0</v>
      </c>
      <c r="L151" s="552">
        <v>0</v>
      </c>
      <c r="M151" s="552">
        <v>0</v>
      </c>
      <c r="N151" s="552">
        <v>0</v>
      </c>
      <c r="O151" s="552">
        <v>0</v>
      </c>
      <c r="P151" s="518" t="s">
        <v>656</v>
      </c>
      <c r="Q151" s="518" t="s">
        <v>658</v>
      </c>
    </row>
    <row r="152" spans="1:17" ht="14.25" x14ac:dyDescent="0.45">
      <c r="A152" s="527" t="s">
        <v>650</v>
      </c>
      <c r="B152" s="552">
        <v>0</v>
      </c>
      <c r="C152" s="552">
        <v>0</v>
      </c>
      <c r="D152" s="552">
        <v>0</v>
      </c>
      <c r="E152" s="552">
        <v>0</v>
      </c>
      <c r="F152" s="552">
        <v>0</v>
      </c>
      <c r="G152" s="518" t="s">
        <v>656</v>
      </c>
      <c r="H152" s="518" t="s">
        <v>659</v>
      </c>
      <c r="I152" s="389"/>
      <c r="J152" s="527" t="s">
        <v>650</v>
      </c>
      <c r="K152" s="552">
        <v>0</v>
      </c>
      <c r="L152" s="552">
        <v>0</v>
      </c>
      <c r="M152" s="552">
        <v>0</v>
      </c>
      <c r="N152" s="552">
        <v>0</v>
      </c>
      <c r="O152" s="552">
        <v>0</v>
      </c>
      <c r="P152" s="518" t="s">
        <v>656</v>
      </c>
      <c r="Q152" s="518" t="s">
        <v>659</v>
      </c>
    </row>
    <row r="153" spans="1:17" ht="14.25" x14ac:dyDescent="0.45">
      <c r="A153" s="527" t="s">
        <v>651</v>
      </c>
      <c r="B153" s="552">
        <v>0</v>
      </c>
      <c r="C153" s="552">
        <v>0</v>
      </c>
      <c r="D153" s="552">
        <v>0</v>
      </c>
      <c r="E153" s="552">
        <v>0</v>
      </c>
      <c r="F153" s="552">
        <v>0</v>
      </c>
      <c r="G153" s="518" t="s">
        <v>656</v>
      </c>
      <c r="H153" s="518" t="s">
        <v>660</v>
      </c>
      <c r="I153" s="389"/>
      <c r="J153" s="527" t="s">
        <v>651</v>
      </c>
      <c r="K153" s="552">
        <v>0</v>
      </c>
      <c r="L153" s="552">
        <v>0</v>
      </c>
      <c r="M153" s="552">
        <v>0</v>
      </c>
      <c r="N153" s="552">
        <v>0</v>
      </c>
      <c r="O153" s="552">
        <v>0</v>
      </c>
      <c r="P153" s="518" t="s">
        <v>656</v>
      </c>
      <c r="Q153" s="518" t="s">
        <v>660</v>
      </c>
    </row>
    <row r="154" spans="1:17" ht="14.25" x14ac:dyDescent="0.45">
      <c r="A154" s="527" t="s">
        <v>652</v>
      </c>
      <c r="B154" s="552">
        <v>0</v>
      </c>
      <c r="C154" s="552">
        <v>0</v>
      </c>
      <c r="D154" s="552">
        <v>0</v>
      </c>
      <c r="E154" s="552">
        <v>0</v>
      </c>
      <c r="F154" s="552">
        <v>0</v>
      </c>
      <c r="G154" s="518" t="s">
        <v>656</v>
      </c>
      <c r="H154" s="518" t="s">
        <v>661</v>
      </c>
      <c r="I154" s="389"/>
      <c r="J154" s="527" t="s">
        <v>652</v>
      </c>
      <c r="K154" s="552">
        <v>0</v>
      </c>
      <c r="L154" s="552">
        <v>0</v>
      </c>
      <c r="M154" s="552">
        <v>0</v>
      </c>
      <c r="N154" s="552">
        <v>0</v>
      </c>
      <c r="O154" s="552">
        <v>0</v>
      </c>
      <c r="P154" s="518" t="s">
        <v>656</v>
      </c>
      <c r="Q154" s="518" t="s">
        <v>661</v>
      </c>
    </row>
    <row r="155" spans="1:17" ht="14.25" x14ac:dyDescent="0.45">
      <c r="A155" s="527" t="s">
        <v>653</v>
      </c>
      <c r="B155" s="552">
        <v>0</v>
      </c>
      <c r="C155" s="552">
        <v>0</v>
      </c>
      <c r="D155" s="552">
        <v>0</v>
      </c>
      <c r="E155" s="552">
        <v>0</v>
      </c>
      <c r="F155" s="552">
        <v>0</v>
      </c>
      <c r="G155" s="518" t="s">
        <v>656</v>
      </c>
      <c r="H155" s="518" t="s">
        <v>662</v>
      </c>
      <c r="I155" s="389"/>
      <c r="J155" s="527" t="s">
        <v>653</v>
      </c>
      <c r="K155" s="552">
        <v>0</v>
      </c>
      <c r="L155" s="552">
        <v>0</v>
      </c>
      <c r="M155" s="552">
        <v>0</v>
      </c>
      <c r="N155" s="552">
        <v>0</v>
      </c>
      <c r="O155" s="552">
        <v>0</v>
      </c>
      <c r="P155" s="518" t="s">
        <v>656</v>
      </c>
      <c r="Q155" s="518" t="s">
        <v>662</v>
      </c>
    </row>
    <row r="156" spans="1:17" ht="14.25" x14ac:dyDescent="0.45">
      <c r="A156" s="527" t="s">
        <v>654</v>
      </c>
      <c r="B156" s="552">
        <v>0</v>
      </c>
      <c r="C156" s="552">
        <v>0</v>
      </c>
      <c r="D156" s="552">
        <v>0</v>
      </c>
      <c r="E156" s="552">
        <v>0</v>
      </c>
      <c r="F156" s="552">
        <v>0</v>
      </c>
      <c r="G156" s="518" t="s">
        <v>656</v>
      </c>
      <c r="H156" s="518" t="s">
        <v>663</v>
      </c>
      <c r="I156" s="389"/>
      <c r="J156" s="527" t="s">
        <v>654</v>
      </c>
      <c r="K156" s="552">
        <v>0</v>
      </c>
      <c r="L156" s="552">
        <v>0</v>
      </c>
      <c r="M156" s="552">
        <v>0</v>
      </c>
      <c r="N156" s="552">
        <v>0</v>
      </c>
      <c r="O156" s="552">
        <v>0</v>
      </c>
      <c r="P156" s="518" t="s">
        <v>656</v>
      </c>
      <c r="Q156" s="518" t="s">
        <v>663</v>
      </c>
    </row>
    <row r="157" spans="1:17" ht="14.65" thickBot="1" x14ac:dyDescent="0.5">
      <c r="A157" s="527" t="s">
        <v>655</v>
      </c>
      <c r="B157" s="552">
        <v>0</v>
      </c>
      <c r="C157" s="552">
        <v>0</v>
      </c>
      <c r="D157" s="552">
        <v>0</v>
      </c>
      <c r="E157" s="552">
        <v>0</v>
      </c>
      <c r="F157" s="552">
        <v>0</v>
      </c>
      <c r="G157" s="518" t="s">
        <v>656</v>
      </c>
      <c r="H157" s="518" t="s">
        <v>664</v>
      </c>
      <c r="I157" s="389"/>
      <c r="J157" s="527" t="s">
        <v>655</v>
      </c>
      <c r="K157" s="552">
        <v>0</v>
      </c>
      <c r="L157" s="552">
        <v>0</v>
      </c>
      <c r="M157" s="552">
        <v>0</v>
      </c>
      <c r="N157" s="552">
        <v>0</v>
      </c>
      <c r="O157" s="552">
        <v>0</v>
      </c>
      <c r="P157" s="518" t="s">
        <v>656</v>
      </c>
      <c r="Q157" s="518" t="s">
        <v>664</v>
      </c>
    </row>
    <row r="158" spans="1:17" ht="15" hidden="1" customHeight="1" thickBot="1" x14ac:dyDescent="0.5">
      <c r="A158" s="527"/>
      <c r="B158" s="552">
        <v>0</v>
      </c>
      <c r="C158" s="552">
        <v>0</v>
      </c>
      <c r="D158" s="552">
        <v>0</v>
      </c>
      <c r="E158" s="552">
        <v>0</v>
      </c>
      <c r="F158" s="552">
        <v>0</v>
      </c>
      <c r="G158" s="518" t="e">
        <v>#N/A</v>
      </c>
      <c r="H158" s="518" t="e">
        <v>#N/A</v>
      </c>
      <c r="I158" s="389"/>
      <c r="J158" s="527"/>
      <c r="K158" s="552">
        <v>0</v>
      </c>
      <c r="L158" s="552">
        <v>0</v>
      </c>
      <c r="M158" s="552">
        <v>0</v>
      </c>
      <c r="N158" s="552">
        <v>0</v>
      </c>
      <c r="O158" s="552">
        <v>0</v>
      </c>
      <c r="P158" s="518" t="e">
        <v>#N/A</v>
      </c>
      <c r="Q158" s="518" t="e">
        <v>#N/A</v>
      </c>
    </row>
    <row r="159" spans="1:17" ht="15" hidden="1" customHeight="1" thickBot="1" x14ac:dyDescent="0.5">
      <c r="A159" s="527"/>
      <c r="B159" s="552">
        <v>0</v>
      </c>
      <c r="C159" s="552">
        <v>0</v>
      </c>
      <c r="D159" s="552">
        <v>0</v>
      </c>
      <c r="E159" s="552">
        <v>0</v>
      </c>
      <c r="F159" s="552">
        <v>0</v>
      </c>
      <c r="G159" s="518" t="e">
        <v>#N/A</v>
      </c>
      <c r="H159" s="518" t="e">
        <v>#N/A</v>
      </c>
      <c r="I159" s="389"/>
      <c r="J159" s="527"/>
      <c r="K159" s="552">
        <v>0</v>
      </c>
      <c r="L159" s="552">
        <v>0</v>
      </c>
      <c r="M159" s="552">
        <v>0</v>
      </c>
      <c r="N159" s="552">
        <v>0</v>
      </c>
      <c r="O159" s="552">
        <v>0</v>
      </c>
      <c r="P159" s="518" t="e">
        <v>#N/A</v>
      </c>
      <c r="Q159" s="518" t="e">
        <v>#N/A</v>
      </c>
    </row>
    <row r="160" spans="1:17" ht="15" hidden="1" customHeight="1" thickBot="1" x14ac:dyDescent="0.5">
      <c r="A160" s="527"/>
      <c r="B160" s="552">
        <v>0</v>
      </c>
      <c r="C160" s="552">
        <v>0</v>
      </c>
      <c r="D160" s="552">
        <v>0</v>
      </c>
      <c r="E160" s="552">
        <v>0</v>
      </c>
      <c r="F160" s="552">
        <v>0</v>
      </c>
      <c r="G160" s="518" t="e">
        <v>#N/A</v>
      </c>
      <c r="H160" s="518" t="e">
        <v>#N/A</v>
      </c>
      <c r="I160" s="389"/>
      <c r="J160" s="527"/>
      <c r="K160" s="552">
        <v>0</v>
      </c>
      <c r="L160" s="552">
        <v>0</v>
      </c>
      <c r="M160" s="552">
        <v>0</v>
      </c>
      <c r="N160" s="552">
        <v>0</v>
      </c>
      <c r="O160" s="552">
        <v>0</v>
      </c>
      <c r="P160" s="518" t="e">
        <v>#N/A</v>
      </c>
      <c r="Q160" s="518" t="e">
        <v>#N/A</v>
      </c>
    </row>
    <row r="161" spans="1:17" ht="13.5" thickTop="1" x14ac:dyDescent="0.4">
      <c r="A161" s="554" t="s">
        <v>479</v>
      </c>
      <c r="B161" s="555">
        <v>0</v>
      </c>
      <c r="C161" s="555">
        <v>0</v>
      </c>
      <c r="D161" s="555">
        <v>0</v>
      </c>
      <c r="E161" s="555">
        <v>0</v>
      </c>
      <c r="F161" s="555">
        <v>0</v>
      </c>
      <c r="G161" s="519"/>
      <c r="H161" s="519"/>
      <c r="I161" s="389"/>
      <c r="J161" s="554" t="s">
        <v>479</v>
      </c>
      <c r="K161" s="555">
        <v>0</v>
      </c>
      <c r="L161" s="555">
        <v>0</v>
      </c>
      <c r="M161" s="555">
        <v>0</v>
      </c>
      <c r="N161" s="555">
        <v>0</v>
      </c>
      <c r="O161" s="555">
        <v>0</v>
      </c>
      <c r="P161" s="519"/>
      <c r="Q161" s="519"/>
    </row>
    <row r="162" spans="1:17" ht="12.75" x14ac:dyDescent="0.35">
      <c r="A162" s="389"/>
      <c r="B162" s="389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  <c r="Q162" s="389"/>
    </row>
    <row r="163" spans="1:17" ht="12.75" x14ac:dyDescent="0.35">
      <c r="A163" s="389"/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389"/>
    </row>
    <row r="164" spans="1:17" ht="14.65" customHeight="1" x14ac:dyDescent="0.45">
      <c r="A164" s="754" t="s">
        <v>496</v>
      </c>
      <c r="B164" s="754"/>
      <c r="C164" s="754"/>
      <c r="D164" s="754"/>
      <c r="E164" s="754"/>
      <c r="F164" s="754"/>
      <c r="G164" s="754"/>
      <c r="H164" s="754"/>
      <c r="I164" s="389"/>
      <c r="J164" s="754" t="s">
        <v>496</v>
      </c>
      <c r="K164" s="754"/>
      <c r="L164" s="754"/>
      <c r="M164" s="754"/>
      <c r="N164" s="754"/>
      <c r="O164" s="754"/>
      <c r="P164" s="754"/>
      <c r="Q164" s="754"/>
    </row>
    <row r="165" spans="1:17" ht="14.65" thickBot="1" x14ac:dyDescent="0.5">
      <c r="A165" s="512" t="s">
        <v>474</v>
      </c>
      <c r="B165" s="513" t="s">
        <v>475</v>
      </c>
      <c r="C165" s="513" t="s">
        <v>476</v>
      </c>
      <c r="D165" s="513" t="s">
        <v>477</v>
      </c>
      <c r="E165" s="513" t="s">
        <v>478</v>
      </c>
      <c r="F165" s="513" t="s">
        <v>479</v>
      </c>
      <c r="G165" s="513" t="s">
        <v>480</v>
      </c>
      <c r="H165" s="513" t="s">
        <v>481</v>
      </c>
      <c r="I165" s="389"/>
      <c r="J165" s="512" t="s">
        <v>474</v>
      </c>
      <c r="K165" s="513" t="s">
        <v>475</v>
      </c>
      <c r="L165" s="513" t="s">
        <v>476</v>
      </c>
      <c r="M165" s="513" t="s">
        <v>477</v>
      </c>
      <c r="N165" s="513" t="s">
        <v>478</v>
      </c>
      <c r="O165" s="513" t="s">
        <v>479</v>
      </c>
      <c r="P165" s="513" t="s">
        <v>480</v>
      </c>
      <c r="Q165" s="513" t="s">
        <v>481</v>
      </c>
    </row>
    <row r="166" spans="1:17" ht="14.65" thickTop="1" x14ac:dyDescent="0.45">
      <c r="A166" s="527" t="s">
        <v>648</v>
      </c>
      <c r="B166" s="552">
        <v>2834</v>
      </c>
      <c r="C166" s="552">
        <v>0</v>
      </c>
      <c r="D166" s="552">
        <v>0</v>
      </c>
      <c r="E166" s="552">
        <v>0</v>
      </c>
      <c r="F166" s="552">
        <v>2834</v>
      </c>
      <c r="G166" s="518" t="s">
        <v>656</v>
      </c>
      <c r="H166" s="518" t="s">
        <v>657</v>
      </c>
      <c r="I166" s="389"/>
      <c r="J166" s="527" t="s">
        <v>648</v>
      </c>
      <c r="K166" s="552">
        <v>2834</v>
      </c>
      <c r="L166" s="552">
        <v>0</v>
      </c>
      <c r="M166" s="552">
        <v>0</v>
      </c>
      <c r="N166" s="552">
        <v>0</v>
      </c>
      <c r="O166" s="552">
        <v>2834</v>
      </c>
      <c r="P166" s="518" t="s">
        <v>656</v>
      </c>
      <c r="Q166" s="518" t="s">
        <v>657</v>
      </c>
    </row>
    <row r="167" spans="1:17" ht="14.25" x14ac:dyDescent="0.45">
      <c r="A167" s="527" t="s">
        <v>649</v>
      </c>
      <c r="B167" s="552">
        <v>900</v>
      </c>
      <c r="C167" s="552">
        <v>0</v>
      </c>
      <c r="D167" s="552">
        <v>0</v>
      </c>
      <c r="E167" s="552">
        <v>0</v>
      </c>
      <c r="F167" s="552">
        <v>900</v>
      </c>
      <c r="G167" s="518" t="s">
        <v>656</v>
      </c>
      <c r="H167" s="518" t="s">
        <v>658</v>
      </c>
      <c r="I167" s="389"/>
      <c r="J167" s="527" t="s">
        <v>649</v>
      </c>
      <c r="K167" s="552">
        <v>900</v>
      </c>
      <c r="L167" s="552">
        <v>0</v>
      </c>
      <c r="M167" s="552">
        <v>0</v>
      </c>
      <c r="N167" s="552">
        <v>0</v>
      </c>
      <c r="O167" s="552">
        <v>900</v>
      </c>
      <c r="P167" s="518" t="s">
        <v>656</v>
      </c>
      <c r="Q167" s="518" t="s">
        <v>658</v>
      </c>
    </row>
    <row r="168" spans="1:17" ht="14.25" x14ac:dyDescent="0.45">
      <c r="A168" s="527" t="s">
        <v>650</v>
      </c>
      <c r="B168" s="552">
        <v>0</v>
      </c>
      <c r="C168" s="552">
        <v>6201</v>
      </c>
      <c r="D168" s="552">
        <v>0</v>
      </c>
      <c r="E168" s="552">
        <v>0</v>
      </c>
      <c r="F168" s="552">
        <v>6201</v>
      </c>
      <c r="G168" s="518" t="s">
        <v>656</v>
      </c>
      <c r="H168" s="518" t="s">
        <v>659</v>
      </c>
      <c r="I168" s="389"/>
      <c r="J168" s="527" t="s">
        <v>650</v>
      </c>
      <c r="K168" s="552">
        <v>0</v>
      </c>
      <c r="L168" s="552">
        <v>6201</v>
      </c>
      <c r="M168" s="552">
        <v>0</v>
      </c>
      <c r="N168" s="552">
        <v>0</v>
      </c>
      <c r="O168" s="552">
        <v>6201</v>
      </c>
      <c r="P168" s="518" t="s">
        <v>656</v>
      </c>
      <c r="Q168" s="518" t="s">
        <v>659</v>
      </c>
    </row>
    <row r="169" spans="1:17" ht="14.25" x14ac:dyDescent="0.45">
      <c r="A169" s="527" t="s">
        <v>651</v>
      </c>
      <c r="B169" s="552">
        <v>0</v>
      </c>
      <c r="C169" s="552">
        <v>15151</v>
      </c>
      <c r="D169" s="552">
        <v>0</v>
      </c>
      <c r="E169" s="552">
        <v>0</v>
      </c>
      <c r="F169" s="552">
        <v>15151</v>
      </c>
      <c r="G169" s="518" t="s">
        <v>656</v>
      </c>
      <c r="H169" s="518" t="s">
        <v>660</v>
      </c>
      <c r="I169" s="389"/>
      <c r="J169" s="527" t="s">
        <v>651</v>
      </c>
      <c r="K169" s="552">
        <v>0</v>
      </c>
      <c r="L169" s="552">
        <v>15151</v>
      </c>
      <c r="M169" s="552">
        <v>0</v>
      </c>
      <c r="N169" s="552">
        <v>0</v>
      </c>
      <c r="O169" s="552">
        <v>15151</v>
      </c>
      <c r="P169" s="518" t="s">
        <v>656</v>
      </c>
      <c r="Q169" s="518" t="s">
        <v>660</v>
      </c>
    </row>
    <row r="170" spans="1:17" ht="14.25" x14ac:dyDescent="0.45">
      <c r="A170" s="527" t="s">
        <v>652</v>
      </c>
      <c r="B170" s="552">
        <v>0</v>
      </c>
      <c r="C170" s="552">
        <v>0</v>
      </c>
      <c r="D170" s="552">
        <v>0</v>
      </c>
      <c r="E170" s="552">
        <v>0</v>
      </c>
      <c r="F170" s="552">
        <v>0</v>
      </c>
      <c r="G170" s="518" t="s">
        <v>656</v>
      </c>
      <c r="H170" s="518" t="s">
        <v>661</v>
      </c>
      <c r="I170" s="389"/>
      <c r="J170" s="527" t="s">
        <v>652</v>
      </c>
      <c r="K170" s="552">
        <v>0</v>
      </c>
      <c r="L170" s="552">
        <v>0</v>
      </c>
      <c r="M170" s="552">
        <v>0</v>
      </c>
      <c r="N170" s="552">
        <v>0</v>
      </c>
      <c r="O170" s="552">
        <v>0</v>
      </c>
      <c r="P170" s="518" t="s">
        <v>656</v>
      </c>
      <c r="Q170" s="518" t="s">
        <v>661</v>
      </c>
    </row>
    <row r="171" spans="1:17" ht="14.25" x14ac:dyDescent="0.45">
      <c r="A171" s="527" t="s">
        <v>653</v>
      </c>
      <c r="B171" s="552">
        <v>0</v>
      </c>
      <c r="C171" s="552">
        <v>0</v>
      </c>
      <c r="D171" s="552">
        <v>0</v>
      </c>
      <c r="E171" s="552">
        <v>0</v>
      </c>
      <c r="F171" s="552">
        <v>0</v>
      </c>
      <c r="G171" s="518" t="s">
        <v>656</v>
      </c>
      <c r="H171" s="518" t="s">
        <v>662</v>
      </c>
      <c r="I171" s="389"/>
      <c r="J171" s="527" t="s">
        <v>653</v>
      </c>
      <c r="K171" s="552">
        <v>0</v>
      </c>
      <c r="L171" s="552">
        <v>0</v>
      </c>
      <c r="M171" s="552">
        <v>0</v>
      </c>
      <c r="N171" s="552">
        <v>0</v>
      </c>
      <c r="O171" s="552">
        <v>0</v>
      </c>
      <c r="P171" s="518" t="s">
        <v>656</v>
      </c>
      <c r="Q171" s="518" t="s">
        <v>662</v>
      </c>
    </row>
    <row r="172" spans="1:17" ht="14.25" x14ac:dyDescent="0.45">
      <c r="A172" s="527" t="s">
        <v>654</v>
      </c>
      <c r="B172" s="552">
        <v>0</v>
      </c>
      <c r="C172" s="552">
        <v>0</v>
      </c>
      <c r="D172" s="552">
        <v>0</v>
      </c>
      <c r="E172" s="552">
        <v>0</v>
      </c>
      <c r="F172" s="552">
        <v>0</v>
      </c>
      <c r="G172" s="518" t="s">
        <v>656</v>
      </c>
      <c r="H172" s="518" t="s">
        <v>663</v>
      </c>
      <c r="I172" s="389"/>
      <c r="J172" s="527" t="s">
        <v>654</v>
      </c>
      <c r="K172" s="552">
        <v>0</v>
      </c>
      <c r="L172" s="552">
        <v>0</v>
      </c>
      <c r="M172" s="552">
        <v>0</v>
      </c>
      <c r="N172" s="552">
        <v>0</v>
      </c>
      <c r="O172" s="552">
        <v>0</v>
      </c>
      <c r="P172" s="518" t="s">
        <v>656</v>
      </c>
      <c r="Q172" s="518" t="s">
        <v>663</v>
      </c>
    </row>
    <row r="173" spans="1:17" ht="14.65" thickBot="1" x14ac:dyDescent="0.5">
      <c r="A173" s="527" t="s">
        <v>655</v>
      </c>
      <c r="B173" s="552">
        <v>0</v>
      </c>
      <c r="C173" s="552">
        <v>0</v>
      </c>
      <c r="D173" s="552">
        <v>5690</v>
      </c>
      <c r="E173" s="552">
        <v>0</v>
      </c>
      <c r="F173" s="552">
        <v>5690</v>
      </c>
      <c r="G173" s="518" t="s">
        <v>656</v>
      </c>
      <c r="H173" s="518" t="s">
        <v>664</v>
      </c>
      <c r="I173" s="389"/>
      <c r="J173" s="527" t="s">
        <v>655</v>
      </c>
      <c r="K173" s="552">
        <v>0</v>
      </c>
      <c r="L173" s="552">
        <v>0</v>
      </c>
      <c r="M173" s="552">
        <v>5690</v>
      </c>
      <c r="N173" s="552">
        <v>0</v>
      </c>
      <c r="O173" s="552">
        <v>5690</v>
      </c>
      <c r="P173" s="518" t="s">
        <v>656</v>
      </c>
      <c r="Q173" s="518" t="s">
        <v>664</v>
      </c>
    </row>
    <row r="174" spans="1:17" ht="15" hidden="1" customHeight="1" thickBot="1" x14ac:dyDescent="0.5">
      <c r="A174" s="527"/>
      <c r="B174" s="552">
        <v>0</v>
      </c>
      <c r="C174" s="552">
        <v>0</v>
      </c>
      <c r="D174" s="552">
        <v>0</v>
      </c>
      <c r="E174" s="552">
        <v>0</v>
      </c>
      <c r="F174" s="552">
        <v>0</v>
      </c>
      <c r="G174" s="518" t="e">
        <v>#N/A</v>
      </c>
      <c r="H174" s="518" t="e">
        <v>#N/A</v>
      </c>
      <c r="I174" s="389"/>
      <c r="J174" s="527"/>
      <c r="K174" s="552">
        <v>0</v>
      </c>
      <c r="L174" s="552">
        <v>0</v>
      </c>
      <c r="M174" s="552">
        <v>0</v>
      </c>
      <c r="N174" s="552">
        <v>0</v>
      </c>
      <c r="O174" s="552">
        <v>0</v>
      </c>
      <c r="P174" s="518" t="e">
        <v>#N/A</v>
      </c>
      <c r="Q174" s="518" t="e">
        <v>#N/A</v>
      </c>
    </row>
    <row r="175" spans="1:17" ht="15" hidden="1" customHeight="1" thickBot="1" x14ac:dyDescent="0.5">
      <c r="A175" s="527"/>
      <c r="B175" s="552">
        <v>0</v>
      </c>
      <c r="C175" s="552">
        <v>0</v>
      </c>
      <c r="D175" s="552">
        <v>0</v>
      </c>
      <c r="E175" s="552">
        <v>0</v>
      </c>
      <c r="F175" s="552">
        <v>0</v>
      </c>
      <c r="G175" s="518" t="e">
        <v>#N/A</v>
      </c>
      <c r="H175" s="518" t="e">
        <v>#N/A</v>
      </c>
      <c r="I175" s="389"/>
      <c r="J175" s="527"/>
      <c r="K175" s="552">
        <v>0</v>
      </c>
      <c r="L175" s="552">
        <v>0</v>
      </c>
      <c r="M175" s="552">
        <v>0</v>
      </c>
      <c r="N175" s="552">
        <v>0</v>
      </c>
      <c r="O175" s="552">
        <v>0</v>
      </c>
      <c r="P175" s="518" t="e">
        <v>#N/A</v>
      </c>
      <c r="Q175" s="518" t="e">
        <v>#N/A</v>
      </c>
    </row>
    <row r="176" spans="1:17" ht="15" hidden="1" customHeight="1" thickBot="1" x14ac:dyDescent="0.5">
      <c r="A176" s="527"/>
      <c r="B176" s="552">
        <v>0</v>
      </c>
      <c r="C176" s="552">
        <v>0</v>
      </c>
      <c r="D176" s="552">
        <v>0</v>
      </c>
      <c r="E176" s="552">
        <v>0</v>
      </c>
      <c r="F176" s="552">
        <v>0</v>
      </c>
      <c r="G176" s="518" t="e">
        <v>#N/A</v>
      </c>
      <c r="H176" s="518" t="e">
        <v>#N/A</v>
      </c>
      <c r="I176" s="389"/>
      <c r="J176" s="527"/>
      <c r="K176" s="552">
        <v>0</v>
      </c>
      <c r="L176" s="552">
        <v>0</v>
      </c>
      <c r="M176" s="552">
        <v>0</v>
      </c>
      <c r="N176" s="552">
        <v>0</v>
      </c>
      <c r="O176" s="552">
        <v>0</v>
      </c>
      <c r="P176" s="518" t="e">
        <v>#N/A</v>
      </c>
      <c r="Q176" s="518" t="e">
        <v>#N/A</v>
      </c>
    </row>
    <row r="177" spans="1:17" ht="13.5" thickTop="1" x14ac:dyDescent="0.4">
      <c r="A177" s="558" t="s">
        <v>479</v>
      </c>
      <c r="B177" s="559">
        <v>3734</v>
      </c>
      <c r="C177" s="559">
        <v>21352</v>
      </c>
      <c r="D177" s="559">
        <v>5690</v>
      </c>
      <c r="E177" s="559">
        <v>0</v>
      </c>
      <c r="F177" s="559">
        <v>30776</v>
      </c>
      <c r="G177" s="520"/>
      <c r="H177" s="520"/>
      <c r="I177" s="521"/>
      <c r="J177" s="558" t="s">
        <v>479</v>
      </c>
      <c r="K177" s="559">
        <v>3734</v>
      </c>
      <c r="L177" s="559">
        <v>21352</v>
      </c>
      <c r="M177" s="559">
        <v>5690</v>
      </c>
      <c r="N177" s="559">
        <v>0</v>
      </c>
      <c r="O177" s="559">
        <v>30776</v>
      </c>
      <c r="P177" s="520"/>
      <c r="Q177" s="520"/>
    </row>
    <row r="178" spans="1:17" ht="12.75" x14ac:dyDescent="0.35">
      <c r="A178" s="389"/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</row>
    <row r="179" spans="1:17" ht="12.75" x14ac:dyDescent="0.35">
      <c r="A179" s="389"/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</row>
    <row r="180" spans="1:17" ht="14.65" customHeight="1" x14ac:dyDescent="0.45">
      <c r="A180" s="754" t="s">
        <v>497</v>
      </c>
      <c r="B180" s="754"/>
      <c r="C180" s="754"/>
      <c r="D180" s="754"/>
      <c r="E180" s="754"/>
      <c r="F180" s="754"/>
      <c r="G180" s="754"/>
      <c r="H180" s="754"/>
      <c r="I180" s="389"/>
      <c r="J180" s="754" t="s">
        <v>497</v>
      </c>
      <c r="K180" s="754"/>
      <c r="L180" s="754"/>
      <c r="M180" s="754"/>
      <c r="N180" s="754"/>
      <c r="O180" s="754"/>
      <c r="P180" s="754"/>
      <c r="Q180" s="754"/>
    </row>
    <row r="181" spans="1:17" ht="14.65" thickBot="1" x14ac:dyDescent="0.5">
      <c r="A181" s="512" t="s">
        <v>474</v>
      </c>
      <c r="B181" s="513" t="s">
        <v>475</v>
      </c>
      <c r="C181" s="513" t="s">
        <v>476</v>
      </c>
      <c r="D181" s="513" t="s">
        <v>477</v>
      </c>
      <c r="E181" s="513" t="s">
        <v>478</v>
      </c>
      <c r="F181" s="513" t="s">
        <v>479</v>
      </c>
      <c r="G181" s="513" t="s">
        <v>480</v>
      </c>
      <c r="H181" s="513" t="s">
        <v>481</v>
      </c>
      <c r="I181" s="389"/>
      <c r="J181" s="512" t="s">
        <v>474</v>
      </c>
      <c r="K181" s="513" t="s">
        <v>475</v>
      </c>
      <c r="L181" s="513" t="s">
        <v>476</v>
      </c>
      <c r="M181" s="513" t="s">
        <v>477</v>
      </c>
      <c r="N181" s="513" t="s">
        <v>478</v>
      </c>
      <c r="O181" s="513" t="s">
        <v>479</v>
      </c>
      <c r="P181" s="513" t="s">
        <v>480</v>
      </c>
      <c r="Q181" s="513" t="s">
        <v>481</v>
      </c>
    </row>
    <row r="182" spans="1:17" ht="14.65" thickTop="1" x14ac:dyDescent="0.45">
      <c r="A182" s="527" t="s">
        <v>648</v>
      </c>
      <c r="B182" s="552">
        <v>587</v>
      </c>
      <c r="C182" s="552">
        <v>0</v>
      </c>
      <c r="D182" s="552">
        <v>0</v>
      </c>
      <c r="E182" s="552">
        <v>0</v>
      </c>
      <c r="F182" s="552">
        <v>587</v>
      </c>
      <c r="G182" s="518" t="s">
        <v>656</v>
      </c>
      <c r="H182" s="518" t="s">
        <v>657</v>
      </c>
      <c r="I182" s="389"/>
      <c r="J182" s="527" t="s">
        <v>648</v>
      </c>
      <c r="K182" s="552">
        <v>587</v>
      </c>
      <c r="L182" s="552">
        <v>0</v>
      </c>
      <c r="M182" s="552">
        <v>0</v>
      </c>
      <c r="N182" s="552">
        <v>0</v>
      </c>
      <c r="O182" s="552">
        <v>587</v>
      </c>
      <c r="P182" s="518" t="s">
        <v>656</v>
      </c>
      <c r="Q182" s="518" t="s">
        <v>657</v>
      </c>
    </row>
    <row r="183" spans="1:17" ht="14.25" x14ac:dyDescent="0.45">
      <c r="A183" s="527" t="s">
        <v>649</v>
      </c>
      <c r="B183" s="552">
        <v>435</v>
      </c>
      <c r="C183" s="552">
        <v>0</v>
      </c>
      <c r="D183" s="552">
        <v>0</v>
      </c>
      <c r="E183" s="552">
        <v>0</v>
      </c>
      <c r="F183" s="552">
        <v>435</v>
      </c>
      <c r="G183" s="518" t="s">
        <v>656</v>
      </c>
      <c r="H183" s="518" t="s">
        <v>658</v>
      </c>
      <c r="I183" s="389"/>
      <c r="J183" s="527" t="s">
        <v>649</v>
      </c>
      <c r="K183" s="552">
        <v>435</v>
      </c>
      <c r="L183" s="552">
        <v>0</v>
      </c>
      <c r="M183" s="552">
        <v>0</v>
      </c>
      <c r="N183" s="552">
        <v>0</v>
      </c>
      <c r="O183" s="552">
        <v>435</v>
      </c>
      <c r="P183" s="518" t="s">
        <v>656</v>
      </c>
      <c r="Q183" s="518" t="s">
        <v>658</v>
      </c>
    </row>
    <row r="184" spans="1:17" ht="14.25" x14ac:dyDescent="0.45">
      <c r="A184" s="527" t="s">
        <v>650</v>
      </c>
      <c r="B184" s="552">
        <v>0</v>
      </c>
      <c r="C184" s="552">
        <v>1299</v>
      </c>
      <c r="D184" s="552">
        <v>0</v>
      </c>
      <c r="E184" s="552">
        <v>0</v>
      </c>
      <c r="F184" s="552">
        <v>1299</v>
      </c>
      <c r="G184" s="518" t="s">
        <v>656</v>
      </c>
      <c r="H184" s="518" t="s">
        <v>659</v>
      </c>
      <c r="I184" s="389"/>
      <c r="J184" s="527" t="s">
        <v>650</v>
      </c>
      <c r="K184" s="552">
        <v>0</v>
      </c>
      <c r="L184" s="552">
        <v>1299</v>
      </c>
      <c r="M184" s="552">
        <v>0</v>
      </c>
      <c r="N184" s="552">
        <v>0</v>
      </c>
      <c r="O184" s="552">
        <v>1299</v>
      </c>
      <c r="P184" s="518" t="s">
        <v>656</v>
      </c>
      <c r="Q184" s="518" t="s">
        <v>659</v>
      </c>
    </row>
    <row r="185" spans="1:17" ht="14.25" x14ac:dyDescent="0.45">
      <c r="A185" s="527" t="s">
        <v>651</v>
      </c>
      <c r="B185" s="552">
        <v>0</v>
      </c>
      <c r="C185" s="552">
        <v>7424</v>
      </c>
      <c r="D185" s="552">
        <v>0</v>
      </c>
      <c r="E185" s="552">
        <v>0</v>
      </c>
      <c r="F185" s="552">
        <v>7424</v>
      </c>
      <c r="G185" s="518" t="s">
        <v>656</v>
      </c>
      <c r="H185" s="518" t="s">
        <v>660</v>
      </c>
      <c r="I185" s="389"/>
      <c r="J185" s="527" t="s">
        <v>651</v>
      </c>
      <c r="K185" s="552">
        <v>0</v>
      </c>
      <c r="L185" s="552">
        <v>7424</v>
      </c>
      <c r="M185" s="552">
        <v>0</v>
      </c>
      <c r="N185" s="552">
        <v>0</v>
      </c>
      <c r="O185" s="552">
        <v>7424</v>
      </c>
      <c r="P185" s="518" t="s">
        <v>656</v>
      </c>
      <c r="Q185" s="518" t="s">
        <v>660</v>
      </c>
    </row>
    <row r="186" spans="1:17" ht="14.25" x14ac:dyDescent="0.45">
      <c r="A186" s="527" t="s">
        <v>652</v>
      </c>
      <c r="B186" s="552">
        <v>0</v>
      </c>
      <c r="C186" s="552">
        <v>0</v>
      </c>
      <c r="D186" s="552">
        <v>0</v>
      </c>
      <c r="E186" s="552">
        <v>0</v>
      </c>
      <c r="F186" s="552">
        <v>0</v>
      </c>
      <c r="G186" s="518" t="s">
        <v>656</v>
      </c>
      <c r="H186" s="518" t="s">
        <v>661</v>
      </c>
      <c r="I186" s="389"/>
      <c r="J186" s="527" t="s">
        <v>652</v>
      </c>
      <c r="K186" s="552">
        <v>0</v>
      </c>
      <c r="L186" s="552">
        <v>0</v>
      </c>
      <c r="M186" s="552">
        <v>0</v>
      </c>
      <c r="N186" s="552">
        <v>0</v>
      </c>
      <c r="O186" s="552">
        <v>0</v>
      </c>
      <c r="P186" s="518" t="s">
        <v>656</v>
      </c>
      <c r="Q186" s="518" t="s">
        <v>661</v>
      </c>
    </row>
    <row r="187" spans="1:17" ht="14.25" x14ac:dyDescent="0.45">
      <c r="A187" s="527" t="s">
        <v>653</v>
      </c>
      <c r="B187" s="552">
        <v>0</v>
      </c>
      <c r="C187" s="552">
        <v>0</v>
      </c>
      <c r="D187" s="552">
        <v>0</v>
      </c>
      <c r="E187" s="552">
        <v>0</v>
      </c>
      <c r="F187" s="552">
        <v>0</v>
      </c>
      <c r="G187" s="518" t="s">
        <v>656</v>
      </c>
      <c r="H187" s="518" t="s">
        <v>662</v>
      </c>
      <c r="I187" s="389"/>
      <c r="J187" s="527" t="s">
        <v>653</v>
      </c>
      <c r="K187" s="552">
        <v>0</v>
      </c>
      <c r="L187" s="552">
        <v>0</v>
      </c>
      <c r="M187" s="552">
        <v>0</v>
      </c>
      <c r="N187" s="552">
        <v>0</v>
      </c>
      <c r="O187" s="552">
        <v>0</v>
      </c>
      <c r="P187" s="518" t="s">
        <v>656</v>
      </c>
      <c r="Q187" s="518" t="s">
        <v>662</v>
      </c>
    </row>
    <row r="188" spans="1:17" ht="14.25" x14ac:dyDescent="0.45">
      <c r="A188" s="527" t="s">
        <v>654</v>
      </c>
      <c r="B188" s="552">
        <v>0</v>
      </c>
      <c r="C188" s="552">
        <v>0</v>
      </c>
      <c r="D188" s="552">
        <v>0</v>
      </c>
      <c r="E188" s="552">
        <v>0</v>
      </c>
      <c r="F188" s="552">
        <v>0</v>
      </c>
      <c r="G188" s="518" t="s">
        <v>656</v>
      </c>
      <c r="H188" s="518" t="s">
        <v>663</v>
      </c>
      <c r="I188" s="389"/>
      <c r="J188" s="527" t="s">
        <v>654</v>
      </c>
      <c r="K188" s="552">
        <v>0</v>
      </c>
      <c r="L188" s="552">
        <v>0</v>
      </c>
      <c r="M188" s="552">
        <v>0</v>
      </c>
      <c r="N188" s="552">
        <v>0</v>
      </c>
      <c r="O188" s="552">
        <v>0</v>
      </c>
      <c r="P188" s="518" t="s">
        <v>656</v>
      </c>
      <c r="Q188" s="518" t="s">
        <v>663</v>
      </c>
    </row>
    <row r="189" spans="1:17" ht="14.65" thickBot="1" x14ac:dyDescent="0.5">
      <c r="A189" s="527" t="s">
        <v>655</v>
      </c>
      <c r="B189" s="552">
        <v>0</v>
      </c>
      <c r="C189" s="552">
        <v>0</v>
      </c>
      <c r="D189" s="552">
        <v>1835</v>
      </c>
      <c r="E189" s="552">
        <v>0</v>
      </c>
      <c r="F189" s="552">
        <v>1835</v>
      </c>
      <c r="G189" s="518" t="s">
        <v>656</v>
      </c>
      <c r="H189" s="518" t="s">
        <v>664</v>
      </c>
      <c r="I189" s="389"/>
      <c r="J189" s="527" t="s">
        <v>655</v>
      </c>
      <c r="K189" s="552">
        <v>0</v>
      </c>
      <c r="L189" s="552">
        <v>0</v>
      </c>
      <c r="M189" s="552">
        <v>1835</v>
      </c>
      <c r="N189" s="552">
        <v>0</v>
      </c>
      <c r="O189" s="552">
        <v>1835</v>
      </c>
      <c r="P189" s="518" t="s">
        <v>656</v>
      </c>
      <c r="Q189" s="518" t="s">
        <v>664</v>
      </c>
    </row>
    <row r="190" spans="1:17" ht="15" hidden="1" customHeight="1" thickBot="1" x14ac:dyDescent="0.5">
      <c r="A190" s="527"/>
      <c r="B190" s="552">
        <v>0</v>
      </c>
      <c r="C190" s="552">
        <v>0</v>
      </c>
      <c r="D190" s="552">
        <v>0</v>
      </c>
      <c r="E190" s="552">
        <v>0</v>
      </c>
      <c r="F190" s="552">
        <v>0</v>
      </c>
      <c r="G190" s="518" t="e">
        <v>#N/A</v>
      </c>
      <c r="H190" s="518" t="e">
        <v>#N/A</v>
      </c>
      <c r="I190" s="389"/>
      <c r="J190" s="527"/>
      <c r="K190" s="552">
        <v>0</v>
      </c>
      <c r="L190" s="552">
        <v>0</v>
      </c>
      <c r="M190" s="552">
        <v>0</v>
      </c>
      <c r="N190" s="552">
        <v>0</v>
      </c>
      <c r="O190" s="552">
        <v>0</v>
      </c>
      <c r="P190" s="518" t="e">
        <v>#N/A</v>
      </c>
      <c r="Q190" s="518" t="e">
        <v>#N/A</v>
      </c>
    </row>
    <row r="191" spans="1:17" ht="15" hidden="1" customHeight="1" thickBot="1" x14ac:dyDescent="0.5">
      <c r="A191" s="527"/>
      <c r="B191" s="552">
        <v>0</v>
      </c>
      <c r="C191" s="552">
        <v>0</v>
      </c>
      <c r="D191" s="552">
        <v>0</v>
      </c>
      <c r="E191" s="552">
        <v>0</v>
      </c>
      <c r="F191" s="552">
        <v>0</v>
      </c>
      <c r="G191" s="518" t="e">
        <v>#N/A</v>
      </c>
      <c r="H191" s="518" t="e">
        <v>#N/A</v>
      </c>
      <c r="I191" s="389"/>
      <c r="J191" s="527"/>
      <c r="K191" s="552">
        <v>0</v>
      </c>
      <c r="L191" s="552">
        <v>0</v>
      </c>
      <c r="M191" s="552">
        <v>0</v>
      </c>
      <c r="N191" s="552">
        <v>0</v>
      </c>
      <c r="O191" s="552">
        <v>0</v>
      </c>
      <c r="P191" s="518" t="e">
        <v>#N/A</v>
      </c>
      <c r="Q191" s="518" t="e">
        <v>#N/A</v>
      </c>
    </row>
    <row r="192" spans="1:17" ht="15" hidden="1" customHeight="1" thickBot="1" x14ac:dyDescent="0.5">
      <c r="A192" s="527"/>
      <c r="B192" s="552">
        <v>0</v>
      </c>
      <c r="C192" s="552">
        <v>0</v>
      </c>
      <c r="D192" s="552">
        <v>0</v>
      </c>
      <c r="E192" s="552">
        <v>0</v>
      </c>
      <c r="F192" s="552">
        <v>0</v>
      </c>
      <c r="G192" s="518" t="e">
        <v>#N/A</v>
      </c>
      <c r="H192" s="518" t="e">
        <v>#N/A</v>
      </c>
      <c r="I192" s="389"/>
      <c r="J192" s="527"/>
      <c r="K192" s="552">
        <v>0</v>
      </c>
      <c r="L192" s="552">
        <v>0</v>
      </c>
      <c r="M192" s="552">
        <v>0</v>
      </c>
      <c r="N192" s="552">
        <v>0</v>
      </c>
      <c r="O192" s="552">
        <v>0</v>
      </c>
      <c r="P192" s="518" t="e">
        <v>#N/A</v>
      </c>
      <c r="Q192" s="518" t="e">
        <v>#N/A</v>
      </c>
    </row>
    <row r="193" spans="1:17" ht="13.5" thickTop="1" x14ac:dyDescent="0.4">
      <c r="A193" s="554" t="s">
        <v>479</v>
      </c>
      <c r="B193" s="555">
        <v>1022</v>
      </c>
      <c r="C193" s="555">
        <v>8723</v>
      </c>
      <c r="D193" s="555">
        <v>1835</v>
      </c>
      <c r="E193" s="555">
        <v>0</v>
      </c>
      <c r="F193" s="555">
        <v>11580</v>
      </c>
      <c r="G193" s="519"/>
      <c r="H193" s="519"/>
      <c r="I193" s="389"/>
      <c r="J193" s="554" t="s">
        <v>479</v>
      </c>
      <c r="K193" s="555">
        <v>1022</v>
      </c>
      <c r="L193" s="555">
        <v>8723</v>
      </c>
      <c r="M193" s="555">
        <v>1835</v>
      </c>
      <c r="N193" s="555">
        <v>0</v>
      </c>
      <c r="O193" s="555">
        <v>11580</v>
      </c>
      <c r="P193" s="519"/>
      <c r="Q193" s="519"/>
    </row>
    <row r="194" spans="1:17" ht="12.75" x14ac:dyDescent="0.35">
      <c r="A194" s="389"/>
      <c r="B194" s="389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  <c r="Q194" s="389"/>
    </row>
    <row r="195" spans="1:17" ht="13.15" thickBot="1" x14ac:dyDescent="0.4">
      <c r="A195" s="389"/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389"/>
    </row>
    <row r="196" spans="1:17" s="514" customFormat="1" ht="14.65" thickTop="1" x14ac:dyDescent="0.45">
      <c r="A196" s="560" t="s">
        <v>498</v>
      </c>
      <c r="B196" s="561">
        <v>110432</v>
      </c>
      <c r="C196" s="561">
        <v>949208</v>
      </c>
      <c r="D196" s="561">
        <v>190660</v>
      </c>
      <c r="E196" s="561">
        <v>0</v>
      </c>
      <c r="F196" s="561">
        <v>1250300</v>
      </c>
      <c r="G196" s="522"/>
      <c r="H196" s="522"/>
      <c r="I196" s="522"/>
      <c r="J196" s="522"/>
      <c r="K196" s="561">
        <v>110816</v>
      </c>
      <c r="L196" s="561">
        <v>953337</v>
      </c>
      <c r="M196" s="561">
        <v>191640</v>
      </c>
      <c r="N196" s="561">
        <v>0</v>
      </c>
      <c r="O196" s="561">
        <v>1255793</v>
      </c>
      <c r="P196" s="522"/>
      <c r="Q196" s="522"/>
    </row>
    <row r="197" spans="1:17" ht="14.65" thickBot="1" x14ac:dyDescent="0.5">
      <c r="A197" s="389"/>
      <c r="B197" s="389"/>
      <c r="C197" s="389"/>
      <c r="D197" s="389"/>
      <c r="E197" s="389"/>
      <c r="F197" s="523">
        <v>-30776</v>
      </c>
      <c r="G197" s="524"/>
      <c r="H197" s="524"/>
      <c r="I197" s="524"/>
      <c r="J197" s="524"/>
      <c r="K197" s="524"/>
      <c r="L197" s="524"/>
      <c r="M197" s="524"/>
      <c r="N197" s="524"/>
      <c r="O197" s="523">
        <v>-30776</v>
      </c>
      <c r="P197" s="389"/>
      <c r="Q197" s="389"/>
    </row>
    <row r="198" spans="1:17" ht="14.65" thickTop="1" x14ac:dyDescent="0.45">
      <c r="A198" s="389"/>
      <c r="B198" s="389"/>
      <c r="C198" s="389"/>
      <c r="D198" s="389"/>
      <c r="E198" s="389"/>
      <c r="F198" s="561">
        <v>1219524</v>
      </c>
      <c r="G198" s="389"/>
      <c r="H198" s="389"/>
      <c r="I198" s="389"/>
      <c r="J198" s="389"/>
      <c r="K198" s="389"/>
      <c r="L198" s="389"/>
      <c r="M198" s="389"/>
      <c r="N198" s="389"/>
      <c r="O198" s="561">
        <v>1225017</v>
      </c>
      <c r="P198" s="389"/>
      <c r="Q198" s="389"/>
    </row>
  </sheetData>
  <mergeCells count="25">
    <mergeCell ref="A148:H148"/>
    <mergeCell ref="J148:Q148"/>
    <mergeCell ref="A164:H164"/>
    <mergeCell ref="J164:Q164"/>
    <mergeCell ref="A180:H180"/>
    <mergeCell ref="J180:Q180"/>
    <mergeCell ref="A100:H100"/>
    <mergeCell ref="J100:Q100"/>
    <mergeCell ref="A116:H116"/>
    <mergeCell ref="J116:Q116"/>
    <mergeCell ref="A132:H132"/>
    <mergeCell ref="J132:Q132"/>
    <mergeCell ref="A52:H52"/>
    <mergeCell ref="J52:Q52"/>
    <mergeCell ref="A68:H68"/>
    <mergeCell ref="J68:Q68"/>
    <mergeCell ref="A84:H84"/>
    <mergeCell ref="J84:Q84"/>
    <mergeCell ref="A36:H36"/>
    <mergeCell ref="J36:Q36"/>
    <mergeCell ref="A1:Q1"/>
    <mergeCell ref="A4:H4"/>
    <mergeCell ref="J4:Q4"/>
    <mergeCell ref="A20:H20"/>
    <mergeCell ref="J20:Q20"/>
  </mergeCells>
  <pageMargins left="0.25" right="0.25" top="0.5" bottom="0.5" header="0.3" footer="0.3"/>
  <pageSetup scale="67" fitToHeight="0" orientation="landscape" r:id="rId1"/>
  <headerFoot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2FDFC-B236-4198-AB5E-48F5DCFD94FA}">
  <sheetPr>
    <tabColor theme="9" tint="-0.249977111117893"/>
    <pageSetUpPr fitToPage="1"/>
  </sheetPr>
  <dimension ref="A1:L36"/>
  <sheetViews>
    <sheetView workbookViewId="0">
      <selection activeCell="D19" sqref="D19"/>
    </sheetView>
  </sheetViews>
  <sheetFormatPr defaultColWidth="9.265625" defaultRowHeight="15.75" x14ac:dyDescent="0.5"/>
  <cols>
    <col min="1" max="1" width="14.6640625" style="544" bestFit="1" customWidth="1"/>
    <col min="2" max="2" width="13.53125" style="544" bestFit="1" customWidth="1"/>
    <col min="3" max="3" width="11.9296875" style="544" bestFit="1" customWidth="1"/>
    <col min="4" max="4" width="22" style="544" bestFit="1" customWidth="1"/>
    <col min="5" max="5" width="16.06640625" style="544" bestFit="1" customWidth="1"/>
    <col min="6" max="6" width="33.33203125" style="544" bestFit="1" customWidth="1"/>
    <col min="7" max="7" width="15.86328125" style="544" bestFit="1" customWidth="1"/>
    <col min="8" max="8" width="17.86328125" style="544" customWidth="1"/>
    <col min="9" max="9" width="9.73046875" style="544" bestFit="1" customWidth="1"/>
    <col min="10" max="10" width="30.53125" style="544" bestFit="1" customWidth="1"/>
    <col min="11" max="11" width="14.59765625" style="545" customWidth="1"/>
    <col min="12" max="12" width="15.86328125" style="544" bestFit="1" customWidth="1"/>
    <col min="13" max="13" width="12.53125" style="544" bestFit="1" customWidth="1"/>
    <col min="14" max="14" width="8.6640625" style="544" bestFit="1" customWidth="1"/>
    <col min="15" max="15" width="10.86328125" style="544" customWidth="1"/>
    <col min="16" max="16" width="10.53125" style="544" customWidth="1"/>
    <col min="17" max="16384" width="9.265625" style="544"/>
  </cols>
  <sheetData>
    <row r="1" spans="1:12" x14ac:dyDescent="0.5">
      <c r="A1" s="562" t="s">
        <v>669</v>
      </c>
      <c r="B1" s="563"/>
      <c r="C1" s="563"/>
      <c r="D1" s="563"/>
      <c r="E1" s="563"/>
      <c r="F1" s="563"/>
      <c r="G1" s="563"/>
      <c r="H1" s="563"/>
      <c r="I1" s="563"/>
      <c r="J1" s="563"/>
      <c r="L1" s="563"/>
    </row>
    <row r="2" spans="1:12" ht="31.5" x14ac:dyDescent="0.5">
      <c r="A2" s="564" t="s">
        <v>670</v>
      </c>
      <c r="B2" s="564" t="s">
        <v>671</v>
      </c>
      <c r="C2" s="564" t="s">
        <v>474</v>
      </c>
      <c r="D2" s="564" t="s">
        <v>672</v>
      </c>
      <c r="E2" s="564" t="s">
        <v>673</v>
      </c>
      <c r="F2" s="564" t="s">
        <v>674</v>
      </c>
      <c r="G2" s="564" t="s">
        <v>675</v>
      </c>
      <c r="H2" s="564" t="s">
        <v>676</v>
      </c>
      <c r="I2" s="564" t="s">
        <v>677</v>
      </c>
      <c r="J2" s="564" t="s">
        <v>678</v>
      </c>
      <c r="K2" s="546" t="s">
        <v>679</v>
      </c>
      <c r="L2" s="563" t="s">
        <v>718</v>
      </c>
    </row>
    <row r="3" spans="1:12" x14ac:dyDescent="0.5">
      <c r="A3" s="547" t="s">
        <v>566</v>
      </c>
      <c r="B3" s="563" t="s">
        <v>482</v>
      </c>
      <c r="C3" s="563" t="s">
        <v>680</v>
      </c>
      <c r="D3" s="565" t="s">
        <v>681</v>
      </c>
      <c r="E3" s="565" t="s">
        <v>682</v>
      </c>
      <c r="F3" s="547" t="s">
        <v>683</v>
      </c>
      <c r="G3" s="563" t="s">
        <v>684</v>
      </c>
      <c r="H3" s="563" t="s">
        <v>685</v>
      </c>
      <c r="I3" s="563" t="s">
        <v>686</v>
      </c>
      <c r="J3" s="563" t="s">
        <v>687</v>
      </c>
      <c r="K3" s="548">
        <v>156800</v>
      </c>
      <c r="L3" s="563"/>
    </row>
    <row r="4" spans="1:12" s="578" customFormat="1" x14ac:dyDescent="0.5">
      <c r="A4" s="575" t="s">
        <v>626</v>
      </c>
      <c r="B4" s="576" t="s">
        <v>552</v>
      </c>
      <c r="C4" s="576" t="s">
        <v>715</v>
      </c>
      <c r="D4" s="577" t="s">
        <v>681</v>
      </c>
      <c r="E4" s="577" t="s">
        <v>689</v>
      </c>
      <c r="F4" s="575" t="s">
        <v>690</v>
      </c>
      <c r="G4" s="576" t="s">
        <v>684</v>
      </c>
      <c r="H4" s="576" t="s">
        <v>691</v>
      </c>
      <c r="I4" s="576" t="s">
        <v>686</v>
      </c>
      <c r="J4" s="576" t="s">
        <v>692</v>
      </c>
      <c r="K4" s="548">
        <v>98900</v>
      </c>
      <c r="L4" s="576"/>
    </row>
    <row r="5" spans="1:12" s="578" customFormat="1" x14ac:dyDescent="0.5">
      <c r="A5" s="575" t="s">
        <v>626</v>
      </c>
      <c r="B5" s="576" t="s">
        <v>557</v>
      </c>
      <c r="C5" s="576" t="s">
        <v>716</v>
      </c>
      <c r="D5" s="577" t="s">
        <v>681</v>
      </c>
      <c r="E5" s="577" t="s">
        <v>689</v>
      </c>
      <c r="F5" s="575" t="s">
        <v>690</v>
      </c>
      <c r="G5" s="576" t="s">
        <v>684</v>
      </c>
      <c r="H5" s="576" t="s">
        <v>691</v>
      </c>
      <c r="I5" s="576" t="s">
        <v>686</v>
      </c>
      <c r="J5" s="576" t="s">
        <v>692</v>
      </c>
      <c r="K5" s="548">
        <v>98900</v>
      </c>
      <c r="L5" s="576"/>
    </row>
    <row r="6" spans="1:12" s="550" customFormat="1" x14ac:dyDescent="0.5">
      <c r="A6" s="547" t="s">
        <v>656</v>
      </c>
      <c r="B6" s="563" t="s">
        <v>651</v>
      </c>
      <c r="C6" s="563" t="s">
        <v>688</v>
      </c>
      <c r="D6" s="565" t="s">
        <v>681</v>
      </c>
      <c r="E6" s="565" t="s">
        <v>689</v>
      </c>
      <c r="F6" s="547" t="s">
        <v>690</v>
      </c>
      <c r="G6" s="563" t="s">
        <v>684</v>
      </c>
      <c r="H6" s="563" t="s">
        <v>691</v>
      </c>
      <c r="I6" s="563" t="s">
        <v>686</v>
      </c>
      <c r="J6" s="563" t="s">
        <v>692</v>
      </c>
      <c r="K6" s="548">
        <v>99000</v>
      </c>
      <c r="L6" s="574" t="s">
        <v>717</v>
      </c>
    </row>
    <row r="7" spans="1:12" x14ac:dyDescent="0.5">
      <c r="A7" s="547" t="s">
        <v>579</v>
      </c>
      <c r="B7" s="563" t="s">
        <v>507</v>
      </c>
      <c r="C7" s="563" t="s">
        <v>693</v>
      </c>
      <c r="D7" s="565" t="s">
        <v>681</v>
      </c>
      <c r="E7" s="565" t="s">
        <v>694</v>
      </c>
      <c r="F7" s="547" t="s">
        <v>695</v>
      </c>
      <c r="G7" s="563" t="s">
        <v>684</v>
      </c>
      <c r="H7" s="563" t="s">
        <v>696</v>
      </c>
      <c r="I7" s="563" t="s">
        <v>686</v>
      </c>
      <c r="J7" s="563" t="s">
        <v>697</v>
      </c>
      <c r="K7" s="548">
        <v>124200</v>
      </c>
      <c r="L7" s="563"/>
    </row>
    <row r="8" spans="1:12" x14ac:dyDescent="0.5">
      <c r="A8" s="547" t="s">
        <v>599</v>
      </c>
      <c r="B8" s="563" t="s">
        <v>534</v>
      </c>
      <c r="C8" s="563" t="s">
        <v>698</v>
      </c>
      <c r="D8" s="566" t="s">
        <v>681</v>
      </c>
      <c r="E8" s="566" t="s">
        <v>699</v>
      </c>
      <c r="F8" s="547" t="s">
        <v>700</v>
      </c>
      <c r="G8" s="563" t="s">
        <v>684</v>
      </c>
      <c r="H8" s="563" t="s">
        <v>696</v>
      </c>
      <c r="I8" s="563" t="s">
        <v>686</v>
      </c>
      <c r="J8" s="563" t="s">
        <v>697</v>
      </c>
      <c r="K8" s="548">
        <v>115000</v>
      </c>
      <c r="L8" s="563"/>
    </row>
    <row r="9" spans="1:12" x14ac:dyDescent="0.5">
      <c r="A9" s="563"/>
      <c r="B9" s="563"/>
      <c r="C9" s="563"/>
      <c r="D9" s="563"/>
      <c r="E9" s="563"/>
      <c r="F9" s="563"/>
      <c r="G9" s="563"/>
      <c r="H9" s="563"/>
      <c r="I9" s="563"/>
      <c r="J9" s="563"/>
      <c r="K9" s="549">
        <v>692800</v>
      </c>
      <c r="L9" s="563"/>
    </row>
    <row r="10" spans="1:12" x14ac:dyDescent="0.5">
      <c r="A10" s="563"/>
      <c r="B10" s="563"/>
      <c r="C10" s="563"/>
      <c r="D10" s="563"/>
      <c r="E10" s="563"/>
      <c r="F10" s="563"/>
      <c r="G10" s="563"/>
      <c r="H10" s="563"/>
      <c r="I10" s="563"/>
      <c r="J10" s="563"/>
      <c r="L10" s="563"/>
    </row>
    <row r="11" spans="1:12" x14ac:dyDescent="0.5">
      <c r="A11" s="562" t="s">
        <v>701</v>
      </c>
      <c r="B11" s="562"/>
      <c r="C11" s="562"/>
      <c r="D11" s="563"/>
      <c r="E11" s="563"/>
      <c r="F11" s="563"/>
      <c r="G11" s="563"/>
      <c r="H11" s="563"/>
      <c r="I11" s="563"/>
      <c r="J11" s="563"/>
      <c r="L11" s="563"/>
    </row>
    <row r="12" spans="1:12" x14ac:dyDescent="0.5">
      <c r="A12" s="562" t="s">
        <v>671</v>
      </c>
      <c r="B12" s="562" t="s">
        <v>670</v>
      </c>
      <c r="C12" s="562" t="s">
        <v>479</v>
      </c>
      <c r="D12" s="563"/>
      <c r="E12" s="563"/>
      <c r="F12" s="563"/>
      <c r="G12" s="563"/>
      <c r="H12" s="563"/>
      <c r="I12" s="563"/>
      <c r="J12" s="563"/>
      <c r="L12" s="563"/>
    </row>
    <row r="13" spans="1:12" x14ac:dyDescent="0.5">
      <c r="A13" s="563" t="s">
        <v>534</v>
      </c>
      <c r="B13" s="563" t="s">
        <v>599</v>
      </c>
      <c r="C13" s="567">
        <v>115000</v>
      </c>
      <c r="D13" s="563"/>
      <c r="E13" s="563"/>
      <c r="F13" s="563"/>
      <c r="G13" s="563"/>
      <c r="H13" s="563"/>
      <c r="I13" s="563"/>
      <c r="J13" s="563"/>
      <c r="L13" s="563"/>
    </row>
    <row r="14" spans="1:12" x14ac:dyDescent="0.5">
      <c r="A14" s="563" t="s">
        <v>507</v>
      </c>
      <c r="B14" s="563" t="s">
        <v>579</v>
      </c>
      <c r="C14" s="567">
        <v>124200</v>
      </c>
      <c r="D14" s="563"/>
      <c r="E14" s="563"/>
      <c r="F14" s="563"/>
      <c r="G14" s="563"/>
      <c r="H14" s="563"/>
      <c r="I14" s="563"/>
      <c r="J14" s="563"/>
      <c r="L14" s="563"/>
    </row>
    <row r="15" spans="1:12" x14ac:dyDescent="0.5">
      <c r="A15" s="563" t="s">
        <v>482</v>
      </c>
      <c r="B15" s="563" t="s">
        <v>566</v>
      </c>
      <c r="C15" s="567">
        <v>156800</v>
      </c>
      <c r="D15" s="563"/>
      <c r="E15" s="563"/>
      <c r="F15" s="563"/>
      <c r="G15" s="563"/>
      <c r="H15" s="563"/>
      <c r="I15" s="563"/>
      <c r="J15" s="563"/>
      <c r="L15" s="563"/>
    </row>
    <row r="16" spans="1:12" x14ac:dyDescent="0.5">
      <c r="A16" s="563" t="s">
        <v>651</v>
      </c>
      <c r="B16" s="563" t="s">
        <v>656</v>
      </c>
      <c r="C16" s="567">
        <v>99000</v>
      </c>
      <c r="D16" s="563"/>
      <c r="E16" s="563"/>
      <c r="F16" s="563"/>
      <c r="G16" s="563"/>
      <c r="H16" s="563"/>
      <c r="I16" s="563"/>
      <c r="J16" s="563"/>
      <c r="L16" s="563"/>
    </row>
    <row r="17" spans="1:12" x14ac:dyDescent="0.5">
      <c r="A17" s="563" t="s">
        <v>552</v>
      </c>
      <c r="B17" s="563" t="s">
        <v>626</v>
      </c>
      <c r="C17" s="567">
        <v>98900</v>
      </c>
      <c r="D17" s="563"/>
      <c r="E17" s="563"/>
      <c r="F17" s="563"/>
      <c r="G17" s="563"/>
      <c r="H17" s="563"/>
      <c r="I17" s="563"/>
      <c r="J17" s="563"/>
      <c r="L17" s="563"/>
    </row>
    <row r="18" spans="1:12" x14ac:dyDescent="0.5">
      <c r="A18" s="563" t="s">
        <v>557</v>
      </c>
      <c r="B18" s="563" t="s">
        <v>626</v>
      </c>
      <c r="C18" s="567">
        <v>98900</v>
      </c>
      <c r="D18" s="563"/>
      <c r="E18" s="563"/>
      <c r="F18" s="563"/>
      <c r="G18" s="563"/>
      <c r="H18" s="563"/>
      <c r="I18" s="563"/>
      <c r="J18" s="563"/>
      <c r="L18" s="563"/>
    </row>
    <row r="19" spans="1:12" s="543" customFormat="1" x14ac:dyDescent="0.5">
      <c r="A19" s="562" t="s">
        <v>702</v>
      </c>
      <c r="B19" s="562"/>
      <c r="C19" s="571">
        <v>692800</v>
      </c>
      <c r="D19" s="562"/>
      <c r="E19" s="562"/>
      <c r="F19" s="562"/>
      <c r="G19" s="562"/>
      <c r="H19" s="562"/>
      <c r="I19" s="562"/>
      <c r="J19" s="562"/>
      <c r="K19" s="572"/>
      <c r="L19" s="562"/>
    </row>
    <row r="20" spans="1:12" x14ac:dyDescent="0.5">
      <c r="A20" s="389"/>
      <c r="B20" s="389"/>
      <c r="C20" s="389"/>
      <c r="D20" s="563"/>
      <c r="E20" s="563"/>
      <c r="F20" s="563"/>
      <c r="G20" s="563"/>
      <c r="H20" s="563"/>
      <c r="I20" s="563"/>
      <c r="J20" s="563"/>
      <c r="L20" s="563"/>
    </row>
    <row r="21" spans="1:12" x14ac:dyDescent="0.5">
      <c r="A21" s="389"/>
      <c r="B21" s="389"/>
      <c r="C21" s="389"/>
      <c r="D21" s="563"/>
      <c r="E21" s="563"/>
      <c r="F21" s="563"/>
      <c r="G21" s="563"/>
      <c r="H21" s="563"/>
      <c r="I21" s="563"/>
      <c r="J21" s="563"/>
      <c r="L21" s="563"/>
    </row>
    <row r="22" spans="1:12" x14ac:dyDescent="0.5">
      <c r="A22" s="389"/>
      <c r="B22" s="389"/>
      <c r="C22" s="389"/>
      <c r="D22" s="563"/>
      <c r="E22" s="563"/>
      <c r="F22" s="563"/>
      <c r="G22" s="563"/>
      <c r="H22" s="563"/>
      <c r="I22" s="563"/>
      <c r="J22" s="563"/>
      <c r="L22" s="563"/>
    </row>
    <row r="23" spans="1:12" x14ac:dyDescent="0.5">
      <c r="A23" s="389" t="s">
        <v>703</v>
      </c>
      <c r="B23" s="389"/>
      <c r="C23" s="389"/>
      <c r="D23" s="563"/>
      <c r="E23" s="563"/>
      <c r="F23" s="563"/>
      <c r="G23" s="563"/>
      <c r="H23" s="563"/>
      <c r="I23" s="563"/>
      <c r="J23" s="563"/>
      <c r="L23" s="563"/>
    </row>
    <row r="24" spans="1:12" x14ac:dyDescent="0.5">
      <c r="A24" s="568" t="s">
        <v>704</v>
      </c>
      <c r="B24" s="389"/>
      <c r="C24" s="389"/>
      <c r="D24" s="563"/>
      <c r="E24" s="563"/>
      <c r="F24" s="563"/>
      <c r="G24" s="563"/>
      <c r="H24" s="563"/>
      <c r="I24" s="563"/>
      <c r="J24" s="563"/>
      <c r="L24" s="563"/>
    </row>
    <row r="25" spans="1:12" x14ac:dyDescent="0.5">
      <c r="A25" s="569" t="s">
        <v>705</v>
      </c>
      <c r="B25" s="570" t="s">
        <v>706</v>
      </c>
      <c r="C25" s="389"/>
      <c r="D25" s="563"/>
      <c r="E25" s="563"/>
      <c r="F25" s="563"/>
      <c r="G25" s="563"/>
      <c r="H25" s="563"/>
      <c r="I25" s="563"/>
      <c r="J25" s="563"/>
      <c r="L25" s="563"/>
    </row>
    <row r="26" spans="1:12" x14ac:dyDescent="0.5">
      <c r="A26" s="569" t="s">
        <v>707</v>
      </c>
      <c r="B26" s="570" t="s">
        <v>708</v>
      </c>
      <c r="C26" s="389"/>
      <c r="D26" s="563"/>
      <c r="E26" s="563"/>
      <c r="F26" s="563"/>
      <c r="G26" s="563"/>
      <c r="H26" s="563"/>
      <c r="I26" s="563"/>
      <c r="J26" s="563"/>
      <c r="L26" s="563"/>
    </row>
    <row r="27" spans="1:12" x14ac:dyDescent="0.5">
      <c r="A27" s="569" t="s">
        <v>699</v>
      </c>
      <c r="B27" s="570" t="s">
        <v>709</v>
      </c>
      <c r="C27" s="389"/>
      <c r="D27" s="563"/>
      <c r="E27" s="563"/>
      <c r="F27" s="563"/>
      <c r="G27" s="563"/>
      <c r="H27" s="563"/>
      <c r="I27" s="563"/>
      <c r="J27" s="563"/>
      <c r="L27" s="563"/>
    </row>
    <row r="28" spans="1:12" x14ac:dyDescent="0.5">
      <c r="A28" s="569" t="s">
        <v>710</v>
      </c>
      <c r="B28" s="570" t="s">
        <v>711</v>
      </c>
      <c r="C28" s="389"/>
      <c r="D28" s="563"/>
      <c r="E28" s="563"/>
      <c r="F28" s="563"/>
      <c r="G28" s="563"/>
      <c r="H28" s="563"/>
      <c r="I28" s="563"/>
      <c r="J28" s="563"/>
      <c r="L28" s="563"/>
    </row>
    <row r="29" spans="1:12" x14ac:dyDescent="0.5">
      <c r="A29" s="569" t="s">
        <v>682</v>
      </c>
      <c r="B29" s="570" t="s">
        <v>712</v>
      </c>
      <c r="C29" s="563"/>
      <c r="D29" s="563"/>
      <c r="E29" s="563"/>
      <c r="F29" s="563"/>
      <c r="G29" s="563"/>
      <c r="H29" s="563"/>
      <c r="I29" s="563"/>
      <c r="J29" s="563"/>
      <c r="L29" s="563"/>
    </row>
    <row r="30" spans="1:12" x14ac:dyDescent="0.5">
      <c r="A30" s="569" t="s">
        <v>694</v>
      </c>
      <c r="B30" s="570" t="s">
        <v>713</v>
      </c>
      <c r="C30" s="563"/>
      <c r="D30" s="563"/>
      <c r="E30" s="563"/>
      <c r="F30" s="563"/>
      <c r="G30" s="563"/>
      <c r="H30" s="563"/>
      <c r="I30" s="563"/>
      <c r="J30" s="563"/>
      <c r="L30" s="563"/>
    </row>
    <row r="31" spans="1:12" x14ac:dyDescent="0.5">
      <c r="A31" s="569" t="s">
        <v>689</v>
      </c>
      <c r="B31" s="570" t="s">
        <v>714</v>
      </c>
      <c r="C31" s="563"/>
      <c r="D31" s="563"/>
      <c r="E31" s="563"/>
      <c r="F31" s="563"/>
      <c r="G31" s="563"/>
      <c r="H31" s="563"/>
      <c r="I31" s="563"/>
      <c r="J31" s="563"/>
      <c r="L31" s="563"/>
    </row>
    <row r="32" spans="1:12" x14ac:dyDescent="0.5">
      <c r="A32" s="569" t="s">
        <v>689</v>
      </c>
      <c r="B32" s="570" t="s">
        <v>714</v>
      </c>
      <c r="C32" s="563"/>
      <c r="D32" s="563"/>
      <c r="E32" s="563"/>
      <c r="F32" s="563"/>
      <c r="G32" s="563"/>
      <c r="H32" s="563"/>
      <c r="I32" s="563"/>
      <c r="J32" s="563"/>
      <c r="L32" s="563"/>
    </row>
    <row r="33" spans="1:12" x14ac:dyDescent="0.5">
      <c r="A33" s="569" t="s">
        <v>689</v>
      </c>
      <c r="B33" s="570" t="s">
        <v>714</v>
      </c>
      <c r="C33" s="563"/>
      <c r="D33" s="563"/>
      <c r="E33" s="563"/>
      <c r="F33" s="563"/>
      <c r="G33" s="563"/>
      <c r="H33" s="563"/>
      <c r="I33" s="563"/>
      <c r="J33" s="563"/>
      <c r="L33" s="563"/>
    </row>
    <row r="34" spans="1:12" x14ac:dyDescent="0.5">
      <c r="A34" s="563"/>
      <c r="B34" s="563"/>
      <c r="C34" s="563"/>
      <c r="D34" s="563"/>
      <c r="E34" s="563"/>
      <c r="F34" s="563"/>
      <c r="G34" s="563"/>
      <c r="H34" s="563"/>
      <c r="I34" s="563"/>
      <c r="J34" s="563"/>
      <c r="L34" s="563"/>
    </row>
    <row r="35" spans="1:12" x14ac:dyDescent="0.5">
      <c r="A35" s="563"/>
      <c r="B35" s="563"/>
      <c r="C35" s="563"/>
      <c r="D35" s="563"/>
      <c r="E35" s="563"/>
      <c r="F35" s="563"/>
      <c r="G35" s="563"/>
      <c r="H35" s="563"/>
      <c r="I35" s="563"/>
      <c r="J35" s="563"/>
      <c r="L35" s="563"/>
    </row>
    <row r="36" spans="1:12" x14ac:dyDescent="0.5">
      <c r="A36" s="563"/>
      <c r="B36" s="563"/>
      <c r="C36" s="563"/>
      <c r="D36" s="563"/>
      <c r="E36" s="563"/>
      <c r="F36" s="563"/>
      <c r="G36" s="563"/>
      <c r="H36" s="563"/>
      <c r="I36" s="563"/>
      <c r="J36" s="563"/>
      <c r="L36" s="563"/>
    </row>
  </sheetData>
  <pageMargins left="0.7" right="0.7" top="0.75" bottom="0.75" header="0.3" footer="0.3"/>
  <pageSetup scale="70" orientation="landscape" r:id="rId1"/>
  <headerFoot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90D73-C0A5-468F-939A-7FD04EA46B5A}">
  <sheetPr>
    <tabColor rgb="FFFFFF00"/>
    <pageSetUpPr fitToPage="1"/>
  </sheetPr>
  <dimension ref="A1:AA45"/>
  <sheetViews>
    <sheetView topLeftCell="A25" workbookViewId="0">
      <pane xSplit="11" topLeftCell="U1" activePane="topRight" state="frozen"/>
      <selection activeCell="A18" sqref="A18"/>
      <selection pane="topRight" activeCell="A43" sqref="A43:V43"/>
    </sheetView>
  </sheetViews>
  <sheetFormatPr defaultColWidth="9.265625" defaultRowHeight="12.75" x14ac:dyDescent="0.35"/>
  <cols>
    <col min="1" max="1" width="29.53125" style="215" customWidth="1"/>
    <col min="2" max="2" width="13" style="215" hidden="1" customWidth="1"/>
    <col min="3" max="3" width="14.33203125" style="215" hidden="1" customWidth="1"/>
    <col min="4" max="4" width="14" style="215" hidden="1" customWidth="1"/>
    <col min="5" max="7" width="14.33203125" style="215" hidden="1" customWidth="1"/>
    <col min="8" max="8" width="14" style="217" hidden="1" customWidth="1"/>
    <col min="9" max="9" width="14.33203125" style="215" hidden="1" customWidth="1"/>
    <col min="10" max="10" width="14.33203125" style="217" hidden="1" customWidth="1"/>
    <col min="11" max="12" width="14" style="215" hidden="1" customWidth="1"/>
    <col min="13" max="14" width="14.86328125" style="215" hidden="1" customWidth="1"/>
    <col min="15" max="15" width="14.6640625" style="215" hidden="1" customWidth="1"/>
    <col min="16" max="16" width="0" style="215" hidden="1" customWidth="1"/>
    <col min="17" max="17" width="16" style="215" hidden="1" customWidth="1"/>
    <col min="18" max="18" width="14.86328125" style="218" customWidth="1"/>
    <col min="19" max="19" width="14.86328125" style="457" customWidth="1"/>
    <col min="20" max="20" width="14.86328125" style="490" customWidth="1"/>
    <col min="21" max="21" width="14.86328125" style="445" customWidth="1"/>
    <col min="22" max="22" width="14.86328125" style="218" customWidth="1"/>
    <col min="23" max="23" width="14.86328125" style="457" customWidth="1"/>
    <col min="24" max="24" width="14.86328125" style="490" customWidth="1"/>
    <col min="25" max="25" width="14.86328125" style="468" customWidth="1"/>
    <col min="26" max="26" width="13.53125" style="219" hidden="1" customWidth="1"/>
    <col min="27" max="27" width="14.73046875" style="215" bestFit="1" customWidth="1"/>
    <col min="28" max="16384" width="9.265625" style="215"/>
  </cols>
  <sheetData>
    <row r="1" spans="1:27" x14ac:dyDescent="0.35">
      <c r="A1" s="712" t="s">
        <v>416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712"/>
      <c r="X1" s="712"/>
      <c r="Y1" s="712"/>
      <c r="Z1" s="712"/>
    </row>
    <row r="2" spans="1:27" x14ac:dyDescent="0.35">
      <c r="A2" s="712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  <c r="R2" s="712"/>
      <c r="S2" s="712"/>
      <c r="T2" s="712"/>
      <c r="U2" s="712"/>
      <c r="V2" s="712"/>
      <c r="W2" s="712"/>
      <c r="X2" s="712"/>
      <c r="Y2" s="712"/>
      <c r="Z2" s="712"/>
    </row>
    <row r="3" spans="1:27" s="216" customFormat="1" ht="15.75" customHeight="1" x14ac:dyDescent="0.45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2"/>
    </row>
    <row r="4" spans="1:27" s="216" customFormat="1" ht="15.75" customHeight="1" thickBot="1" x14ac:dyDescent="0.5">
      <c r="A4" s="713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</row>
    <row r="5" spans="1:27" s="220" customFormat="1" ht="15.75" customHeight="1" x14ac:dyDescent="0.45">
      <c r="A5" s="215"/>
      <c r="B5" s="215"/>
      <c r="C5" s="215"/>
      <c r="D5" s="215"/>
      <c r="E5" s="215"/>
      <c r="F5" s="215"/>
      <c r="G5" s="215"/>
      <c r="H5" s="217"/>
      <c r="I5" s="215"/>
      <c r="J5" s="217"/>
      <c r="K5" s="215"/>
      <c r="L5" s="215"/>
      <c r="M5" s="215"/>
      <c r="N5" s="215"/>
      <c r="O5" s="215"/>
      <c r="P5" s="215"/>
      <c r="Q5" s="215"/>
      <c r="R5" s="218"/>
      <c r="S5" s="457"/>
      <c r="T5" s="490"/>
      <c r="U5" s="445"/>
      <c r="V5" s="218"/>
      <c r="W5" s="457"/>
      <c r="X5" s="490"/>
      <c r="Y5" s="468"/>
      <c r="Z5" s="219"/>
    </row>
    <row r="6" spans="1:27" s="169" customFormat="1" ht="77.25" thickBot="1" x14ac:dyDescent="0.5">
      <c r="A6" s="124"/>
      <c r="B6" s="125" t="s">
        <v>417</v>
      </c>
      <c r="C6" s="125" t="s">
        <v>418</v>
      </c>
      <c r="D6" s="125" t="s">
        <v>388</v>
      </c>
      <c r="E6" s="125" t="s">
        <v>419</v>
      </c>
      <c r="F6" s="125" t="s">
        <v>389</v>
      </c>
      <c r="G6" s="125" t="s">
        <v>420</v>
      </c>
      <c r="H6" s="125" t="s">
        <v>390</v>
      </c>
      <c r="I6" s="125" t="s">
        <v>421</v>
      </c>
      <c r="J6" s="125" t="s">
        <v>391</v>
      </c>
      <c r="K6" s="125" t="s">
        <v>318</v>
      </c>
      <c r="L6" s="125" t="s">
        <v>319</v>
      </c>
      <c r="M6" s="125" t="s">
        <v>422</v>
      </c>
      <c r="N6" s="125" t="s">
        <v>423</v>
      </c>
      <c r="O6" s="125" t="s">
        <v>322</v>
      </c>
      <c r="P6" s="125"/>
      <c r="Q6" s="125" t="s">
        <v>323</v>
      </c>
      <c r="R6" s="125" t="s">
        <v>324</v>
      </c>
      <c r="S6" s="680" t="s">
        <v>468</v>
      </c>
      <c r="T6" s="681" t="s">
        <v>470</v>
      </c>
      <c r="U6" s="682" t="s">
        <v>467</v>
      </c>
      <c r="V6" s="683" t="s">
        <v>721</v>
      </c>
      <c r="W6" s="680" t="s">
        <v>469</v>
      </c>
      <c r="X6" s="428" t="s">
        <v>466</v>
      </c>
      <c r="Y6" s="469" t="s">
        <v>722</v>
      </c>
      <c r="Z6" s="125" t="s">
        <v>326</v>
      </c>
    </row>
    <row r="7" spans="1:27" s="220" customFormat="1" ht="25.5" customHeight="1" x14ac:dyDescent="0.45">
      <c r="A7" s="221" t="s">
        <v>387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3"/>
      <c r="Q7" s="223"/>
      <c r="R7" s="224"/>
      <c r="S7" s="458"/>
      <c r="T7" s="491"/>
      <c r="U7" s="446"/>
      <c r="V7" s="224"/>
      <c r="W7" s="458"/>
      <c r="X7" s="491"/>
      <c r="Y7" s="470"/>
      <c r="Z7" s="225"/>
    </row>
    <row r="8" spans="1:27" s="220" customFormat="1" ht="25.5" customHeight="1" x14ac:dyDescent="0.45">
      <c r="A8" s="220" t="s">
        <v>425</v>
      </c>
      <c r="B8" s="226">
        <v>12793602</v>
      </c>
      <c r="C8" s="227">
        <v>13301949</v>
      </c>
      <c r="D8" s="227">
        <v>14130040</v>
      </c>
      <c r="E8" s="227">
        <v>14497582</v>
      </c>
      <c r="F8" s="227">
        <v>15586328.729999997</v>
      </c>
      <c r="G8" s="227">
        <v>15746700</v>
      </c>
      <c r="H8" s="228">
        <v>17479882.84</v>
      </c>
      <c r="I8" s="229">
        <v>17718514</v>
      </c>
      <c r="J8" s="228">
        <v>18775471.419999998</v>
      </c>
      <c r="K8" s="229">
        <v>19176182</v>
      </c>
      <c r="L8" s="230">
        <v>19863196.880000003</v>
      </c>
      <c r="M8" s="230">
        <v>20132700</v>
      </c>
      <c r="N8" s="230">
        <v>21428501.48</v>
      </c>
      <c r="O8" s="230">
        <v>21137200</v>
      </c>
      <c r="P8" s="231"/>
      <c r="Q8" s="230">
        <v>23527000</v>
      </c>
      <c r="R8" s="232">
        <v>25639810</v>
      </c>
      <c r="S8" s="684">
        <v>0</v>
      </c>
      <c r="T8" s="487">
        <f>ROUND(R8*S8,0)</f>
        <v>0</v>
      </c>
      <c r="U8" s="447">
        <f>R8+T8</f>
        <v>25639810</v>
      </c>
      <c r="V8" s="232">
        <v>27687029.300000001</v>
      </c>
      <c r="W8" s="684">
        <v>0</v>
      </c>
      <c r="X8" s="487">
        <f>ROUND(V8*W8,0)</f>
        <v>0</v>
      </c>
      <c r="Y8" s="471">
        <f>V8+X8</f>
        <v>27687029.300000001</v>
      </c>
      <c r="Z8" s="233">
        <v>8.2403496749780911E-2</v>
      </c>
      <c r="AA8" s="591">
        <f>Y8*1.04</f>
        <v>28794510.472000003</v>
      </c>
    </row>
    <row r="9" spans="1:27" s="220" customFormat="1" ht="25.5" customHeight="1" x14ac:dyDescent="0.45">
      <c r="A9" s="220" t="s">
        <v>426</v>
      </c>
      <c r="B9" s="226">
        <v>2587889</v>
      </c>
      <c r="C9" s="227">
        <v>2746374</v>
      </c>
      <c r="D9" s="227">
        <v>2926441</v>
      </c>
      <c r="E9" s="227">
        <v>2615600</v>
      </c>
      <c r="F9" s="227">
        <v>2809490</v>
      </c>
      <c r="G9" s="227">
        <v>2825700</v>
      </c>
      <c r="H9" s="228">
        <v>2942763.52</v>
      </c>
      <c r="I9" s="229">
        <v>2993834</v>
      </c>
      <c r="J9" s="228">
        <v>3195628.27</v>
      </c>
      <c r="K9" s="229">
        <v>3236301</v>
      </c>
      <c r="L9" s="234">
        <v>3278430</v>
      </c>
      <c r="M9" s="234">
        <v>3268700</v>
      </c>
      <c r="N9" s="234">
        <v>3243553.66</v>
      </c>
      <c r="O9" s="234">
        <v>3301400</v>
      </c>
      <c r="P9" s="235"/>
      <c r="Q9" s="234">
        <v>3301400</v>
      </c>
      <c r="R9" s="236">
        <v>3301400</v>
      </c>
      <c r="S9" s="685">
        <v>-0.15</v>
      </c>
      <c r="T9" s="488">
        <f t="shared" ref="T9:T19" si="0">ROUND(R9*S9,0)</f>
        <v>-495210</v>
      </c>
      <c r="U9" s="448">
        <f t="shared" ref="U9:U15" si="1">R9+T9</f>
        <v>2806190</v>
      </c>
      <c r="V9" s="236">
        <v>3301400</v>
      </c>
      <c r="W9" s="686">
        <v>-0.2</v>
      </c>
      <c r="X9" s="504">
        <f t="shared" ref="X9:X15" si="2">ROUND(V9*W9,0)</f>
        <v>-660280</v>
      </c>
      <c r="Y9" s="472">
        <f t="shared" ref="Y9:Y15" si="3">V9+X9</f>
        <v>2641120</v>
      </c>
      <c r="Z9" s="237" t="s">
        <v>385</v>
      </c>
    </row>
    <row r="10" spans="1:27" s="220" customFormat="1" ht="25.5" customHeight="1" x14ac:dyDescent="0.45">
      <c r="A10" s="220" t="s">
        <v>427</v>
      </c>
      <c r="B10" s="226">
        <v>2543287</v>
      </c>
      <c r="C10" s="227">
        <v>2547777</v>
      </c>
      <c r="D10" s="227">
        <v>2600054</v>
      </c>
      <c r="E10" s="227">
        <v>2629800</v>
      </c>
      <c r="F10" s="227">
        <v>2600034</v>
      </c>
      <c r="G10" s="227">
        <v>2756700</v>
      </c>
      <c r="H10" s="228">
        <v>2522536.2000000002</v>
      </c>
      <c r="I10" s="229">
        <v>2716034</v>
      </c>
      <c r="J10" s="228">
        <v>2672236.33</v>
      </c>
      <c r="K10" s="229">
        <v>2580000</v>
      </c>
      <c r="L10" s="234">
        <v>2679961</v>
      </c>
      <c r="M10" s="234">
        <v>2630000</v>
      </c>
      <c r="N10" s="234">
        <v>2732325.31</v>
      </c>
      <c r="O10" s="234">
        <v>2680000</v>
      </c>
      <c r="P10" s="235"/>
      <c r="Q10" s="234">
        <v>2700000</v>
      </c>
      <c r="R10" s="236">
        <v>2781000</v>
      </c>
      <c r="S10" s="685">
        <v>0</v>
      </c>
      <c r="T10" s="488">
        <f t="shared" si="0"/>
        <v>0</v>
      </c>
      <c r="U10" s="448">
        <f t="shared" si="1"/>
        <v>2781000</v>
      </c>
      <c r="V10" s="236">
        <v>2864430</v>
      </c>
      <c r="W10" s="686">
        <v>0</v>
      </c>
      <c r="X10" s="504">
        <f t="shared" si="2"/>
        <v>0</v>
      </c>
      <c r="Y10" s="472">
        <f t="shared" si="3"/>
        <v>2864430</v>
      </c>
      <c r="Z10" s="233">
        <v>2.9126213592233011E-2</v>
      </c>
    </row>
    <row r="11" spans="1:27" s="220" customFormat="1" ht="25.5" customHeight="1" x14ac:dyDescent="0.45">
      <c r="A11" s="220" t="s">
        <v>428</v>
      </c>
      <c r="B11" s="226">
        <v>145798</v>
      </c>
      <c r="C11" s="227">
        <v>0</v>
      </c>
      <c r="D11" s="227">
        <v>15102</v>
      </c>
      <c r="E11" s="227">
        <v>0</v>
      </c>
      <c r="F11" s="227">
        <v>12639.31</v>
      </c>
      <c r="G11" s="227">
        <v>0</v>
      </c>
      <c r="H11" s="228">
        <v>12281.48</v>
      </c>
      <c r="I11" s="229">
        <v>0</v>
      </c>
      <c r="J11" s="228">
        <v>12119.02</v>
      </c>
      <c r="K11" s="229">
        <v>0</v>
      </c>
      <c r="L11" s="234">
        <v>14045.62</v>
      </c>
      <c r="M11" s="234">
        <v>13000</v>
      </c>
      <c r="N11" s="234">
        <v>16529.54</v>
      </c>
      <c r="O11" s="234">
        <v>13000</v>
      </c>
      <c r="P11" s="234">
        <v>0</v>
      </c>
      <c r="Q11" s="238">
        <v>0</v>
      </c>
      <c r="R11" s="238">
        <v>0</v>
      </c>
      <c r="S11" s="686">
        <v>0</v>
      </c>
      <c r="T11" s="504">
        <f t="shared" si="0"/>
        <v>0</v>
      </c>
      <c r="U11" s="687">
        <f t="shared" si="1"/>
        <v>0</v>
      </c>
      <c r="V11" s="688">
        <v>0</v>
      </c>
      <c r="W11" s="686">
        <v>0</v>
      </c>
      <c r="X11" s="489">
        <f t="shared" si="2"/>
        <v>0</v>
      </c>
      <c r="Y11" s="473">
        <f t="shared" si="3"/>
        <v>0</v>
      </c>
      <c r="Z11" s="239" t="s">
        <v>385</v>
      </c>
    </row>
    <row r="12" spans="1:27" s="220" customFormat="1" ht="25.5" customHeight="1" x14ac:dyDescent="0.45">
      <c r="A12" s="220" t="s">
        <v>429</v>
      </c>
      <c r="B12" s="226">
        <v>1517579</v>
      </c>
      <c r="C12" s="227">
        <v>1782018</v>
      </c>
      <c r="D12" s="227">
        <v>1946484</v>
      </c>
      <c r="E12" s="227">
        <v>1663100</v>
      </c>
      <c r="F12" s="227">
        <v>2168556</v>
      </c>
      <c r="G12" s="240">
        <v>1796100</v>
      </c>
      <c r="H12" s="228">
        <v>2450487.9700000002</v>
      </c>
      <c r="I12" s="229">
        <v>2345600</v>
      </c>
      <c r="J12" s="228">
        <v>2608368.06</v>
      </c>
      <c r="K12" s="229">
        <v>2550000</v>
      </c>
      <c r="L12" s="234">
        <v>2985201</v>
      </c>
      <c r="M12" s="234">
        <v>2626500</v>
      </c>
      <c r="N12" s="234">
        <v>3072981.64</v>
      </c>
      <c r="O12" s="234">
        <v>2705300</v>
      </c>
      <c r="P12" s="235"/>
      <c r="Q12" s="234">
        <v>3000000</v>
      </c>
      <c r="R12" s="234">
        <v>3360000</v>
      </c>
      <c r="S12" s="685">
        <v>-0.25</v>
      </c>
      <c r="T12" s="488">
        <f t="shared" si="0"/>
        <v>-840000</v>
      </c>
      <c r="U12" s="689">
        <f t="shared" si="1"/>
        <v>2520000</v>
      </c>
      <c r="V12" s="690">
        <v>3764400</v>
      </c>
      <c r="W12" s="686">
        <v>-0.5</v>
      </c>
      <c r="X12" s="489">
        <f t="shared" si="2"/>
        <v>-1882200</v>
      </c>
      <c r="Y12" s="474">
        <f t="shared" si="3"/>
        <v>1882200</v>
      </c>
      <c r="Z12" s="233">
        <v>0.10714285714285714</v>
      </c>
    </row>
    <row r="13" spans="1:27" s="220" customFormat="1" ht="25.5" customHeight="1" x14ac:dyDescent="0.45">
      <c r="A13" s="220" t="s">
        <v>430</v>
      </c>
      <c r="B13" s="226">
        <v>399461</v>
      </c>
      <c r="C13" s="227">
        <v>442824</v>
      </c>
      <c r="D13" s="227">
        <v>519828</v>
      </c>
      <c r="E13" s="227">
        <v>418400</v>
      </c>
      <c r="F13" s="227">
        <v>475298</v>
      </c>
      <c r="G13" s="240">
        <v>514500</v>
      </c>
      <c r="H13" s="228">
        <v>453200.91</v>
      </c>
      <c r="I13" s="229">
        <v>475000</v>
      </c>
      <c r="J13" s="228">
        <v>520687.21</v>
      </c>
      <c r="K13" s="229">
        <v>490000</v>
      </c>
      <c r="L13" s="234">
        <v>539989.49</v>
      </c>
      <c r="M13" s="234">
        <v>500000</v>
      </c>
      <c r="N13" s="234">
        <v>547064.55000000005</v>
      </c>
      <c r="O13" s="234">
        <v>500000</v>
      </c>
      <c r="P13" s="235"/>
      <c r="Q13" s="234">
        <v>500000</v>
      </c>
      <c r="R13" s="234">
        <v>510000</v>
      </c>
      <c r="S13" s="685">
        <v>-0.1</v>
      </c>
      <c r="T13" s="488">
        <f t="shared" si="0"/>
        <v>-51000</v>
      </c>
      <c r="U13" s="689">
        <f t="shared" si="1"/>
        <v>459000</v>
      </c>
      <c r="V13" s="690">
        <v>520200</v>
      </c>
      <c r="W13" s="686">
        <v>-0.1</v>
      </c>
      <c r="X13" s="489">
        <f t="shared" si="2"/>
        <v>-52020</v>
      </c>
      <c r="Y13" s="474">
        <f t="shared" si="3"/>
        <v>468180</v>
      </c>
      <c r="Z13" s="237">
        <v>1.9607843137254902E-2</v>
      </c>
    </row>
    <row r="14" spans="1:27" s="220" customFormat="1" ht="25.5" customHeight="1" x14ac:dyDescent="0.45">
      <c r="A14" s="220" t="s">
        <v>431</v>
      </c>
      <c r="B14" s="226">
        <v>459934</v>
      </c>
      <c r="C14" s="227">
        <v>175499</v>
      </c>
      <c r="D14" s="227">
        <v>247992</v>
      </c>
      <c r="E14" s="227">
        <v>285200</v>
      </c>
      <c r="F14" s="227">
        <v>314271</v>
      </c>
      <c r="G14" s="227">
        <v>328000</v>
      </c>
      <c r="H14" s="241">
        <v>212187.45</v>
      </c>
      <c r="I14" s="227">
        <v>250000</v>
      </c>
      <c r="J14" s="241">
        <v>162980.73000000001</v>
      </c>
      <c r="K14" s="227">
        <v>185000</v>
      </c>
      <c r="L14" s="242">
        <v>165899.78</v>
      </c>
      <c r="M14" s="242">
        <v>185000</v>
      </c>
      <c r="N14" s="242">
        <v>165899.78</v>
      </c>
      <c r="O14" s="242">
        <v>190600</v>
      </c>
      <c r="P14" s="235"/>
      <c r="Q14" s="242">
        <v>190600</v>
      </c>
      <c r="R14" s="234">
        <v>190600</v>
      </c>
      <c r="S14" s="685">
        <v>-0.1</v>
      </c>
      <c r="T14" s="488">
        <f t="shared" si="0"/>
        <v>-19060</v>
      </c>
      <c r="U14" s="689">
        <f t="shared" si="1"/>
        <v>171540</v>
      </c>
      <c r="V14" s="690">
        <v>190600</v>
      </c>
      <c r="W14" s="686">
        <v>0</v>
      </c>
      <c r="X14" s="489">
        <f t="shared" si="2"/>
        <v>0</v>
      </c>
      <c r="Y14" s="474">
        <f t="shared" si="3"/>
        <v>190600</v>
      </c>
      <c r="Z14" s="243" t="s">
        <v>385</v>
      </c>
    </row>
    <row r="15" spans="1:27" s="220" customFormat="1" ht="25.5" customHeight="1" thickBot="1" x14ac:dyDescent="0.5">
      <c r="A15" s="244" t="s">
        <v>432</v>
      </c>
      <c r="B15" s="245">
        <v>387905</v>
      </c>
      <c r="C15" s="246">
        <v>468006</v>
      </c>
      <c r="D15" s="246">
        <v>587422</v>
      </c>
      <c r="E15" s="246">
        <v>479900</v>
      </c>
      <c r="F15" s="246">
        <v>583580</v>
      </c>
      <c r="G15" s="246">
        <v>503900</v>
      </c>
      <c r="H15" s="247">
        <v>616499.6</v>
      </c>
      <c r="I15" s="248">
        <v>550000</v>
      </c>
      <c r="J15" s="247">
        <v>617354.74</v>
      </c>
      <c r="K15" s="248">
        <v>535000</v>
      </c>
      <c r="L15" s="248">
        <v>274459.42</v>
      </c>
      <c r="M15" s="248">
        <v>535000</v>
      </c>
      <c r="N15" s="248">
        <v>732409.4</v>
      </c>
      <c r="O15" s="248">
        <v>535000</v>
      </c>
      <c r="P15" s="244"/>
      <c r="Q15" s="248">
        <v>535000</v>
      </c>
      <c r="R15" s="248">
        <v>540350</v>
      </c>
      <c r="S15" s="691">
        <v>0</v>
      </c>
      <c r="T15" s="494">
        <f t="shared" si="0"/>
        <v>0</v>
      </c>
      <c r="U15" s="692">
        <f t="shared" si="1"/>
        <v>540350</v>
      </c>
      <c r="V15" s="693">
        <v>551157</v>
      </c>
      <c r="W15" s="694">
        <v>0</v>
      </c>
      <c r="X15" s="505">
        <f t="shared" si="2"/>
        <v>0</v>
      </c>
      <c r="Y15" s="475">
        <f t="shared" si="3"/>
        <v>551157</v>
      </c>
      <c r="Z15" s="249">
        <v>9.9009900990099011E-3</v>
      </c>
    </row>
    <row r="16" spans="1:27" s="220" customFormat="1" ht="25.5" customHeight="1" x14ac:dyDescent="0.45">
      <c r="A16" s="250" t="s">
        <v>433</v>
      </c>
      <c r="B16" s="251">
        <v>20835455</v>
      </c>
      <c r="C16" s="252">
        <v>21464447</v>
      </c>
      <c r="D16" s="252">
        <v>22973363</v>
      </c>
      <c r="E16" s="252">
        <v>22589582</v>
      </c>
      <c r="F16" s="252">
        <v>24550197.039999995</v>
      </c>
      <c r="G16" s="252">
        <v>24471600</v>
      </c>
      <c r="H16" s="253">
        <v>26689839.969999999</v>
      </c>
      <c r="I16" s="252">
        <v>27048982</v>
      </c>
      <c r="J16" s="253">
        <v>28564845.779999994</v>
      </c>
      <c r="K16" s="252">
        <v>28752483</v>
      </c>
      <c r="L16" s="252">
        <v>29801183.190000005</v>
      </c>
      <c r="M16" s="252">
        <v>29890900</v>
      </c>
      <c r="N16" s="252">
        <v>31939265.359999999</v>
      </c>
      <c r="O16" s="252">
        <v>31062500</v>
      </c>
      <c r="P16" s="252">
        <v>0</v>
      </c>
      <c r="Q16" s="252">
        <v>33754000</v>
      </c>
      <c r="R16" s="252">
        <v>36323160</v>
      </c>
      <c r="S16" s="459">
        <f>T16/R16</f>
        <v>-3.868798860011078E-2</v>
      </c>
      <c r="T16" s="492">
        <f>SUM(T8:T15)</f>
        <v>-1405270</v>
      </c>
      <c r="U16" s="449">
        <f>SUM(U8:U15)</f>
        <v>34917890</v>
      </c>
      <c r="V16" s="252">
        <v>38879216.299999997</v>
      </c>
      <c r="W16" s="459"/>
      <c r="X16" s="492">
        <f>SUM(X8:X15)</f>
        <v>-2594500</v>
      </c>
      <c r="Y16" s="476">
        <f>SUM(Y8:Y15)</f>
        <v>36284716.299999997</v>
      </c>
      <c r="Z16" s="254">
        <v>7.073063026454747E-2</v>
      </c>
    </row>
    <row r="17" spans="1:26" s="250" customFormat="1" ht="25.5" customHeight="1" x14ac:dyDescent="0.45">
      <c r="B17" s="251"/>
      <c r="C17" s="252"/>
      <c r="D17" s="252"/>
      <c r="E17" s="252"/>
      <c r="F17" s="252"/>
      <c r="G17" s="252"/>
      <c r="H17" s="253"/>
      <c r="I17" s="252"/>
      <c r="J17" s="253"/>
      <c r="K17" s="252"/>
      <c r="L17" s="252"/>
      <c r="M17" s="252"/>
      <c r="N17" s="252"/>
      <c r="O17" s="252"/>
      <c r="P17" s="220"/>
      <c r="Q17" s="220"/>
      <c r="R17" s="256"/>
      <c r="S17" s="460"/>
      <c r="T17" s="493"/>
      <c r="U17" s="450">
        <f>R17+T17</f>
        <v>0</v>
      </c>
      <c r="V17" s="256"/>
      <c r="W17" s="460"/>
      <c r="X17" s="493"/>
      <c r="Y17" s="477">
        <f>V17+X17</f>
        <v>0</v>
      </c>
      <c r="Z17" s="233"/>
    </row>
    <row r="18" spans="1:26" s="250" customFormat="1" ht="13.5" customHeight="1" x14ac:dyDescent="0.45">
      <c r="A18" s="220" t="s">
        <v>434</v>
      </c>
      <c r="B18" s="226">
        <v>227900</v>
      </c>
      <c r="C18" s="227">
        <v>70535</v>
      </c>
      <c r="D18" s="227">
        <v>80573</v>
      </c>
      <c r="E18" s="227">
        <v>361800</v>
      </c>
      <c r="F18" s="227">
        <v>61179</v>
      </c>
      <c r="G18" s="240">
        <v>361800</v>
      </c>
      <c r="H18" s="228">
        <v>146169.37</v>
      </c>
      <c r="I18" s="229">
        <v>150000</v>
      </c>
      <c r="J18" s="228">
        <v>332257.39</v>
      </c>
      <c r="K18" s="229">
        <v>185000</v>
      </c>
      <c r="L18" s="230">
        <v>331506</v>
      </c>
      <c r="M18" s="230">
        <v>195000</v>
      </c>
      <c r="N18" s="230">
        <v>229110.27999999997</v>
      </c>
      <c r="O18" s="230">
        <v>210000</v>
      </c>
      <c r="P18" s="231"/>
      <c r="Q18" s="230">
        <v>350000</v>
      </c>
      <c r="R18" s="232">
        <v>362900</v>
      </c>
      <c r="S18" s="684">
        <v>0</v>
      </c>
      <c r="T18" s="487">
        <f t="shared" si="0"/>
        <v>0</v>
      </c>
      <c r="U18" s="447">
        <f>R18+T18</f>
        <v>362900</v>
      </c>
      <c r="V18" s="232">
        <v>381045</v>
      </c>
      <c r="W18" s="684">
        <v>0</v>
      </c>
      <c r="X18" s="487">
        <f>ROUND(V18*W18,0)</f>
        <v>0</v>
      </c>
      <c r="Y18" s="471">
        <f>V18+X18</f>
        <v>381045</v>
      </c>
      <c r="Z18" s="257">
        <v>3.5546982639845688E-2</v>
      </c>
    </row>
    <row r="19" spans="1:26" s="220" customFormat="1" ht="25.5" customHeight="1" thickBot="1" x14ac:dyDescent="0.5">
      <c r="A19" s="244" t="s">
        <v>435</v>
      </c>
      <c r="B19" s="245">
        <v>27597</v>
      </c>
      <c r="C19" s="246">
        <v>23652</v>
      </c>
      <c r="D19" s="246">
        <v>23652</v>
      </c>
      <c r="E19" s="246">
        <v>23700</v>
      </c>
      <c r="F19" s="246">
        <v>15992</v>
      </c>
      <c r="G19" s="246">
        <v>24400</v>
      </c>
      <c r="H19" s="247">
        <v>32105.599999999999</v>
      </c>
      <c r="I19" s="248">
        <v>24000</v>
      </c>
      <c r="J19" s="247">
        <v>24105.599999999999</v>
      </c>
      <c r="K19" s="248">
        <v>24000</v>
      </c>
      <c r="L19" s="248">
        <v>24105.599999999999</v>
      </c>
      <c r="M19" s="248">
        <v>24000</v>
      </c>
      <c r="N19" s="248">
        <v>24105.599999999999</v>
      </c>
      <c r="O19" s="248">
        <v>24000</v>
      </c>
      <c r="P19" s="244"/>
      <c r="Q19" s="248">
        <v>24000</v>
      </c>
      <c r="R19" s="258">
        <v>24000</v>
      </c>
      <c r="S19" s="691">
        <v>0</v>
      </c>
      <c r="T19" s="494">
        <f t="shared" si="0"/>
        <v>0</v>
      </c>
      <c r="U19" s="451">
        <f>R19+T19</f>
        <v>24000</v>
      </c>
      <c r="V19" s="258">
        <v>24000</v>
      </c>
      <c r="W19" s="691">
        <v>0</v>
      </c>
      <c r="X19" s="494">
        <f>ROUND(V19*W19,0)</f>
        <v>0</v>
      </c>
      <c r="Y19" s="478">
        <f>V19+X19</f>
        <v>24000</v>
      </c>
      <c r="Z19" s="259" t="s">
        <v>385</v>
      </c>
    </row>
    <row r="20" spans="1:26" s="220" customFormat="1" ht="25.5" customHeight="1" x14ac:dyDescent="0.45">
      <c r="A20" s="250" t="s">
        <v>436</v>
      </c>
      <c r="B20" s="251">
        <v>255497</v>
      </c>
      <c r="C20" s="252">
        <v>94187</v>
      </c>
      <c r="D20" s="252">
        <v>104225</v>
      </c>
      <c r="E20" s="252">
        <v>385500</v>
      </c>
      <c r="F20" s="252">
        <v>77171</v>
      </c>
      <c r="G20" s="252">
        <v>386200</v>
      </c>
      <c r="H20" s="253">
        <v>178274.97</v>
      </c>
      <c r="I20" s="252">
        <v>174000</v>
      </c>
      <c r="J20" s="253">
        <v>356362.99</v>
      </c>
      <c r="K20" s="252">
        <v>209000</v>
      </c>
      <c r="L20" s="252">
        <v>355611.6</v>
      </c>
      <c r="M20" s="252">
        <v>219000</v>
      </c>
      <c r="N20" s="252">
        <v>253215.87999999998</v>
      </c>
      <c r="O20" s="252">
        <v>234000</v>
      </c>
      <c r="P20" s="252">
        <v>0</v>
      </c>
      <c r="Q20" s="252">
        <v>374000</v>
      </c>
      <c r="R20" s="252">
        <v>386900</v>
      </c>
      <c r="S20" s="459"/>
      <c r="T20" s="492">
        <f>SUM(T18:T19)</f>
        <v>0</v>
      </c>
      <c r="U20" s="449">
        <f>SUM(U18:U19)</f>
        <v>386900</v>
      </c>
      <c r="V20" s="252">
        <v>405045</v>
      </c>
      <c r="W20" s="459"/>
      <c r="X20" s="492">
        <f>SUM(X18:X19)</f>
        <v>0</v>
      </c>
      <c r="Y20" s="476">
        <f>SUM(Y18:Y19)</f>
        <v>405045</v>
      </c>
      <c r="Z20" s="260">
        <v>3.3341948823985529E-2</v>
      </c>
    </row>
    <row r="21" spans="1:26" s="220" customFormat="1" ht="25.5" customHeight="1" x14ac:dyDescent="0.45">
      <c r="A21" s="250"/>
      <c r="B21" s="251"/>
      <c r="C21" s="252"/>
      <c r="D21" s="252"/>
      <c r="E21" s="252"/>
      <c r="F21" s="252"/>
      <c r="G21" s="252"/>
      <c r="H21" s="253"/>
      <c r="I21" s="252"/>
      <c r="J21" s="253"/>
      <c r="K21" s="252"/>
      <c r="L21" s="252"/>
      <c r="M21" s="252"/>
      <c r="N21" s="252"/>
      <c r="O21" s="252"/>
      <c r="P21" s="250"/>
      <c r="Q21" s="250"/>
      <c r="R21" s="261"/>
      <c r="S21" s="461"/>
      <c r="T21" s="495"/>
      <c r="U21" s="452"/>
      <c r="V21" s="261"/>
      <c r="W21" s="461"/>
      <c r="X21" s="495"/>
      <c r="Y21" s="479"/>
      <c r="Z21" s="233"/>
    </row>
    <row r="22" spans="1:26" s="220" customFormat="1" ht="25.5" customHeight="1" x14ac:dyDescent="0.45">
      <c r="A22" s="220" t="s">
        <v>437</v>
      </c>
      <c r="B22" s="226">
        <v>1762716</v>
      </c>
      <c r="C22" s="227">
        <v>1807550</v>
      </c>
      <c r="D22" s="227">
        <v>1864694</v>
      </c>
      <c r="E22" s="227">
        <v>1817100</v>
      </c>
      <c r="F22" s="227">
        <v>1952090</v>
      </c>
      <c r="G22" s="240">
        <v>1871600</v>
      </c>
      <c r="H22" s="228">
        <v>2167090.2899999996</v>
      </c>
      <c r="I22" s="229">
        <v>1960300</v>
      </c>
      <c r="J22" s="228">
        <v>2123031.4400000004</v>
      </c>
      <c r="K22" s="229">
        <v>2167000</v>
      </c>
      <c r="L22" s="230">
        <v>2069550.72</v>
      </c>
      <c r="M22" s="230">
        <v>2176000</v>
      </c>
      <c r="N22" s="230">
        <v>2021371.2700000003</v>
      </c>
      <c r="O22" s="230">
        <v>2239000</v>
      </c>
      <c r="P22" s="230">
        <v>913559.80999999994</v>
      </c>
      <c r="Q22" s="230">
        <v>2100000</v>
      </c>
      <c r="R22" s="230">
        <v>1477000</v>
      </c>
      <c r="S22" s="684">
        <v>-0.27</v>
      </c>
      <c r="T22" s="487">
        <f>ROUND(R22*S22,0)</f>
        <v>-398790</v>
      </c>
      <c r="U22" s="695">
        <f>R22+T22</f>
        <v>1078210</v>
      </c>
      <c r="V22" s="696">
        <v>1477000</v>
      </c>
      <c r="W22" s="684">
        <v>-0.5</v>
      </c>
      <c r="X22" s="496">
        <f>ROUND(V22*W22,0)</f>
        <v>-738500</v>
      </c>
      <c r="Y22" s="480">
        <f>V22+X22</f>
        <v>738500</v>
      </c>
      <c r="Z22" s="257">
        <v>-0.4218009478672986</v>
      </c>
    </row>
    <row r="23" spans="1:26" s="220" customFormat="1" ht="25.5" customHeight="1" x14ac:dyDescent="0.45">
      <c r="A23" s="220" t="s">
        <v>438</v>
      </c>
      <c r="B23" s="226">
        <v>2469807</v>
      </c>
      <c r="C23" s="227">
        <v>2432853</v>
      </c>
      <c r="D23" s="227">
        <v>3136316</v>
      </c>
      <c r="E23" s="227">
        <v>2488200</v>
      </c>
      <c r="F23" s="227">
        <v>3213694</v>
      </c>
      <c r="G23" s="240">
        <v>2784800</v>
      </c>
      <c r="H23" s="228">
        <v>3186408.0100000002</v>
      </c>
      <c r="I23" s="229">
        <v>2901925</v>
      </c>
      <c r="J23" s="228">
        <v>3006399.7099999995</v>
      </c>
      <c r="K23" s="229">
        <v>2988700</v>
      </c>
      <c r="L23" s="234">
        <v>3007671.96</v>
      </c>
      <c r="M23" s="234">
        <v>2880200</v>
      </c>
      <c r="N23" s="234">
        <v>3282530.419999999</v>
      </c>
      <c r="O23" s="234">
        <v>2880200</v>
      </c>
      <c r="P23" s="235"/>
      <c r="Q23" s="234">
        <v>3623600</v>
      </c>
      <c r="R23" s="236">
        <v>3623600</v>
      </c>
      <c r="S23" s="685">
        <v>-0.1</v>
      </c>
      <c r="T23" s="488">
        <f>ROUND(R23*S23,0)</f>
        <v>-362360</v>
      </c>
      <c r="U23" s="448">
        <f>R23+T23</f>
        <v>3261240</v>
      </c>
      <c r="V23" s="236">
        <v>3623600</v>
      </c>
      <c r="W23" s="684">
        <v>-0.1</v>
      </c>
      <c r="X23" s="488">
        <f>ROUND(V23*W23,0)</f>
        <v>-362360</v>
      </c>
      <c r="Y23" s="472">
        <f>V23+X23</f>
        <v>3261240</v>
      </c>
      <c r="Z23" s="262" t="s">
        <v>385</v>
      </c>
    </row>
    <row r="24" spans="1:26" s="250" customFormat="1" ht="25.5" customHeight="1" x14ac:dyDescent="0.45">
      <c r="A24" s="220" t="s">
        <v>439</v>
      </c>
      <c r="B24" s="226">
        <v>1814265</v>
      </c>
      <c r="C24" s="227">
        <v>1731193</v>
      </c>
      <c r="D24" s="227">
        <v>1769516</v>
      </c>
      <c r="E24" s="227">
        <v>1726200</v>
      </c>
      <c r="F24" s="227">
        <v>1904717</v>
      </c>
      <c r="G24" s="240">
        <v>1740100</v>
      </c>
      <c r="H24" s="228">
        <v>1807854.41</v>
      </c>
      <c r="I24" s="229">
        <v>1933000</v>
      </c>
      <c r="J24" s="228">
        <v>2029431.49</v>
      </c>
      <c r="K24" s="229">
        <v>1948000</v>
      </c>
      <c r="L24" s="234">
        <v>2082888.25</v>
      </c>
      <c r="M24" s="234">
        <v>2006400</v>
      </c>
      <c r="N24" s="234">
        <v>2206734.6999999997</v>
      </c>
      <c r="O24" s="234">
        <v>2066500</v>
      </c>
      <c r="P24" s="235"/>
      <c r="Q24" s="234">
        <v>2218000</v>
      </c>
      <c r="R24" s="236">
        <v>2284540</v>
      </c>
      <c r="S24" s="685">
        <v>0</v>
      </c>
      <c r="T24" s="488">
        <f>ROUND(R24*S24,0)</f>
        <v>0</v>
      </c>
      <c r="U24" s="448">
        <f>R24+T24</f>
        <v>2284540</v>
      </c>
      <c r="V24" s="236">
        <v>2353076.2000000002</v>
      </c>
      <c r="W24" s="685">
        <v>0</v>
      </c>
      <c r="X24" s="488">
        <f>ROUND(V24*W24,0)</f>
        <v>0</v>
      </c>
      <c r="Y24" s="472">
        <f>V24+X24</f>
        <v>2353076.2000000002</v>
      </c>
      <c r="Z24" s="262">
        <v>2.9126213592233011E-2</v>
      </c>
    </row>
    <row r="25" spans="1:26" s="250" customFormat="1" ht="25.5" customHeight="1" x14ac:dyDescent="0.45">
      <c r="A25" s="220" t="s">
        <v>440</v>
      </c>
      <c r="B25" s="226">
        <v>1016340</v>
      </c>
      <c r="C25" s="227">
        <v>858300</v>
      </c>
      <c r="D25" s="227">
        <v>891747</v>
      </c>
      <c r="E25" s="227">
        <v>918500</v>
      </c>
      <c r="F25" s="227">
        <v>918504</v>
      </c>
      <c r="G25" s="240">
        <v>918500</v>
      </c>
      <c r="H25" s="228">
        <v>918500</v>
      </c>
      <c r="I25" s="229">
        <v>918500</v>
      </c>
      <c r="J25" s="228">
        <v>918500</v>
      </c>
      <c r="K25" s="229">
        <v>918500</v>
      </c>
      <c r="L25" s="234">
        <v>918500</v>
      </c>
      <c r="M25" s="234">
        <v>918500</v>
      </c>
      <c r="N25" s="234">
        <v>918500</v>
      </c>
      <c r="O25" s="234">
        <v>918500</v>
      </c>
      <c r="P25" s="235"/>
      <c r="Q25" s="234">
        <v>918500</v>
      </c>
      <c r="R25" s="236">
        <v>918500</v>
      </c>
      <c r="S25" s="685">
        <v>0</v>
      </c>
      <c r="T25" s="488">
        <f>ROUND(R25*S25,0)</f>
        <v>0</v>
      </c>
      <c r="U25" s="448">
        <f>R25+T25</f>
        <v>918500</v>
      </c>
      <c r="V25" s="236">
        <v>918500</v>
      </c>
      <c r="W25" s="684">
        <v>0</v>
      </c>
      <c r="X25" s="488">
        <f>ROUND(V25*W25,0)</f>
        <v>0</v>
      </c>
      <c r="Y25" s="472">
        <f>V25+X25</f>
        <v>918500</v>
      </c>
      <c r="Z25" s="262" t="s">
        <v>385</v>
      </c>
    </row>
    <row r="26" spans="1:26" s="220" customFormat="1" ht="25.5" customHeight="1" thickBot="1" x14ac:dyDescent="0.5">
      <c r="A26" s="244" t="s">
        <v>441</v>
      </c>
      <c r="B26" s="245">
        <v>89414</v>
      </c>
      <c r="C26" s="246">
        <v>337402</v>
      </c>
      <c r="D26" s="246">
        <v>297818</v>
      </c>
      <c r="E26" s="246">
        <v>366000</v>
      </c>
      <c r="F26" s="246">
        <v>349473</v>
      </c>
      <c r="G26" s="246">
        <v>411800</v>
      </c>
      <c r="H26" s="247">
        <v>305006.61</v>
      </c>
      <c r="I26" s="248">
        <v>389892</v>
      </c>
      <c r="J26" s="247">
        <v>380796.71000000008</v>
      </c>
      <c r="K26" s="248">
        <v>395000</v>
      </c>
      <c r="L26" s="248">
        <v>340833.99</v>
      </c>
      <c r="M26" s="248">
        <v>329000</v>
      </c>
      <c r="N26" s="263">
        <v>272763.84000000003</v>
      </c>
      <c r="O26" s="248">
        <v>329000</v>
      </c>
      <c r="P26" s="244"/>
      <c r="Q26" s="248">
        <v>329440</v>
      </c>
      <c r="R26" s="258">
        <v>329440</v>
      </c>
      <c r="S26" s="691">
        <v>-0.2</v>
      </c>
      <c r="T26" s="494">
        <f>ROUND(R26*S26,0)</f>
        <v>-65888</v>
      </c>
      <c r="U26" s="451">
        <f>R26+T26</f>
        <v>263552</v>
      </c>
      <c r="V26" s="258">
        <v>329440</v>
      </c>
      <c r="W26" s="691">
        <v>0</v>
      </c>
      <c r="X26" s="494">
        <f>ROUND(V26*W26,0)</f>
        <v>0</v>
      </c>
      <c r="Y26" s="478">
        <f>V26+X26</f>
        <v>329440</v>
      </c>
      <c r="Z26" s="259" t="s">
        <v>385</v>
      </c>
    </row>
    <row r="27" spans="1:26" s="220" customFormat="1" ht="25.5" customHeight="1" x14ac:dyDescent="0.45">
      <c r="A27" s="250" t="s">
        <v>442</v>
      </c>
      <c r="B27" s="251">
        <v>7152542</v>
      </c>
      <c r="C27" s="252">
        <v>7167298</v>
      </c>
      <c r="D27" s="252">
        <v>7960091</v>
      </c>
      <c r="E27" s="252">
        <v>7316000</v>
      </c>
      <c r="F27" s="252">
        <v>8338478</v>
      </c>
      <c r="G27" s="252">
        <v>7726800</v>
      </c>
      <c r="H27" s="253">
        <v>8384859.3200000003</v>
      </c>
      <c r="I27" s="252">
        <v>8103617</v>
      </c>
      <c r="J27" s="253">
        <v>8458159.3500000015</v>
      </c>
      <c r="K27" s="252">
        <v>8417200</v>
      </c>
      <c r="L27" s="252">
        <v>8419444.9199999999</v>
      </c>
      <c r="M27" s="252">
        <v>8310100</v>
      </c>
      <c r="N27" s="252">
        <v>8701900.2299999986</v>
      </c>
      <c r="O27" s="252">
        <v>8433200</v>
      </c>
      <c r="P27" s="252">
        <v>913559.80999999994</v>
      </c>
      <c r="Q27" s="252">
        <v>9189540</v>
      </c>
      <c r="R27" s="252">
        <v>8633080</v>
      </c>
      <c r="S27" s="459">
        <f>T27/R27</f>
        <v>-9.5798718417992187E-2</v>
      </c>
      <c r="T27" s="492">
        <f>SUM(T22:T26)</f>
        <v>-827038</v>
      </c>
      <c r="U27" s="449">
        <f>SUM(U22:U26)</f>
        <v>7806042</v>
      </c>
      <c r="V27" s="252">
        <v>8701616.1999999993</v>
      </c>
      <c r="W27" s="459"/>
      <c r="X27" s="492">
        <f>SUM(X22:X26)</f>
        <v>-1100860</v>
      </c>
      <c r="Y27" s="476">
        <f>SUM(Y22:Y26)</f>
        <v>7600756.2000000002</v>
      </c>
      <c r="Z27" s="260">
        <v>-6.4456717648857645E-2</v>
      </c>
    </row>
    <row r="28" spans="1:26" s="220" customFormat="1" ht="25.5" customHeight="1" x14ac:dyDescent="0.45">
      <c r="A28" s="250"/>
      <c r="B28" s="251"/>
      <c r="C28" s="252"/>
      <c r="D28" s="252"/>
      <c r="E28" s="252"/>
      <c r="F28" s="252"/>
      <c r="G28" s="252"/>
      <c r="H28" s="253"/>
      <c r="I28" s="252"/>
      <c r="J28" s="253"/>
      <c r="K28" s="252"/>
      <c r="L28" s="252"/>
      <c r="M28" s="252"/>
      <c r="N28" s="252"/>
      <c r="O28" s="252"/>
      <c r="P28" s="250"/>
      <c r="Q28" s="252"/>
      <c r="R28" s="261"/>
      <c r="S28" s="461"/>
      <c r="T28" s="495"/>
      <c r="U28" s="452"/>
      <c r="V28" s="261"/>
      <c r="W28" s="461"/>
      <c r="X28" s="495"/>
      <c r="Y28" s="479"/>
      <c r="Z28" s="233"/>
    </row>
    <row r="29" spans="1:26" s="266" customFormat="1" ht="15.4" x14ac:dyDescent="0.45">
      <c r="A29" s="250" t="s">
        <v>401</v>
      </c>
      <c r="B29" s="264">
        <v>237350</v>
      </c>
      <c r="C29" s="264">
        <v>180475</v>
      </c>
      <c r="D29" s="264">
        <v>237350</v>
      </c>
      <c r="E29" s="264">
        <v>162100</v>
      </c>
      <c r="F29" s="264">
        <v>166257</v>
      </c>
      <c r="G29" s="264">
        <v>178200</v>
      </c>
      <c r="H29" s="265">
        <v>112675.27999999998</v>
      </c>
      <c r="I29" s="264">
        <v>124060</v>
      </c>
      <c r="J29" s="265">
        <v>238962.21</v>
      </c>
      <c r="K29" s="264">
        <v>124060</v>
      </c>
      <c r="L29" s="264">
        <v>335797.04</v>
      </c>
      <c r="M29" s="264">
        <v>130400</v>
      </c>
      <c r="N29" s="264">
        <v>232846.7</v>
      </c>
      <c r="O29" s="264">
        <v>130400</v>
      </c>
      <c r="P29" s="220"/>
      <c r="Q29" s="264">
        <v>130400</v>
      </c>
      <c r="R29" s="261">
        <v>131476</v>
      </c>
      <c r="S29" s="461">
        <v>0</v>
      </c>
      <c r="T29" s="495">
        <f>ROUND(R29*S29,0)</f>
        <v>0</v>
      </c>
      <c r="U29" s="452">
        <f>R29+T29</f>
        <v>131476</v>
      </c>
      <c r="V29" s="261">
        <v>116876</v>
      </c>
      <c r="W29" s="461">
        <v>0</v>
      </c>
      <c r="X29" s="261">
        <f>SUM(V29+383000)</f>
        <v>499876</v>
      </c>
      <c r="Y29" s="479">
        <f>V29+X29</f>
        <v>616752</v>
      </c>
      <c r="Z29" s="233">
        <v>8.184003164075573E-3</v>
      </c>
    </row>
    <row r="30" spans="1:26" s="250" customFormat="1" ht="15.4" x14ac:dyDescent="0.45">
      <c r="B30" s="264"/>
      <c r="C30" s="264"/>
      <c r="D30" s="264"/>
      <c r="E30" s="264"/>
      <c r="F30" s="264"/>
      <c r="G30" s="264"/>
      <c r="H30" s="265"/>
      <c r="I30" s="264"/>
      <c r="J30" s="265"/>
      <c r="K30" s="264"/>
      <c r="L30" s="264"/>
      <c r="M30" s="264"/>
      <c r="N30" s="264"/>
      <c r="O30" s="264"/>
      <c r="P30" s="220"/>
      <c r="Q30" s="220"/>
      <c r="R30" s="256"/>
      <c r="S30" s="460"/>
      <c r="T30" s="493"/>
      <c r="U30" s="450"/>
      <c r="V30" s="256"/>
      <c r="W30" s="460"/>
      <c r="X30" s="493"/>
      <c r="Y30" s="477"/>
      <c r="Z30" s="233"/>
    </row>
    <row r="31" spans="1:26" s="250" customFormat="1" ht="15.75" thickBot="1" x14ac:dyDescent="0.5">
      <c r="A31" s="267" t="s">
        <v>402</v>
      </c>
      <c r="B31" s="268">
        <v>28480844</v>
      </c>
      <c r="C31" s="269">
        <v>28906407</v>
      </c>
      <c r="D31" s="269">
        <v>31275029</v>
      </c>
      <c r="E31" s="269">
        <v>30453182</v>
      </c>
      <c r="F31" s="269">
        <v>33132103.039999995</v>
      </c>
      <c r="G31" s="269">
        <v>32762800</v>
      </c>
      <c r="H31" s="270">
        <v>35365649.539999999</v>
      </c>
      <c r="I31" s="269">
        <v>35450659</v>
      </c>
      <c r="J31" s="270">
        <v>37618330.329999998</v>
      </c>
      <c r="K31" s="269">
        <v>37502743</v>
      </c>
      <c r="L31" s="453">
        <f>SUM(L16,L20,L27,L29)</f>
        <v>38912036.750000007</v>
      </c>
      <c r="M31" s="269">
        <v>38550400</v>
      </c>
      <c r="N31" s="453">
        <f>SUM(N16,N20,N27,N29)</f>
        <v>41127228.170000002</v>
      </c>
      <c r="O31" s="453">
        <f>SUM(O16,O20,O27,O29)</f>
        <v>39860100</v>
      </c>
      <c r="P31" s="269">
        <v>913559.80999999994</v>
      </c>
      <c r="Q31" s="453">
        <f>SUM(Q16,Q20,Q27,Q29)</f>
        <v>43447940</v>
      </c>
      <c r="R31" s="453">
        <f>SUM(R16,R20,R27,R29)</f>
        <v>45474616</v>
      </c>
      <c r="S31" s="453"/>
      <c r="T31" s="497">
        <f>SUM(T16,T20,T27,T29)</f>
        <v>-2232308</v>
      </c>
      <c r="U31" s="453">
        <f>SUM(U16,U20,U27,U29)</f>
        <v>43242308</v>
      </c>
      <c r="V31" s="269">
        <v>48102753.5</v>
      </c>
      <c r="W31" s="462"/>
      <c r="X31" s="497">
        <f>SUM(X16,X20,X27,X29)</f>
        <v>-3195484</v>
      </c>
      <c r="Y31" s="481">
        <f>SUM(Y16,Y20,Y27,Y29)</f>
        <v>44907269.5</v>
      </c>
      <c r="Z31" s="271">
        <v>4.4567193266678712E-2</v>
      </c>
    </row>
    <row r="32" spans="1:26" s="250" customFormat="1" ht="15.4" x14ac:dyDescent="0.45">
      <c r="A32" s="266"/>
      <c r="B32" s="266"/>
      <c r="C32" s="272"/>
      <c r="D32" s="272"/>
      <c r="E32" s="272"/>
      <c r="F32" s="272"/>
      <c r="G32" s="272"/>
      <c r="H32" s="273"/>
      <c r="I32" s="274"/>
      <c r="J32" s="273"/>
      <c r="K32" s="274"/>
      <c r="L32" s="274"/>
      <c r="M32" s="274"/>
      <c r="N32" s="274"/>
      <c r="O32" s="274"/>
      <c r="P32" s="266"/>
      <c r="Q32" s="266"/>
      <c r="R32" s="275"/>
      <c r="S32" s="697"/>
      <c r="T32" s="698"/>
      <c r="U32" s="699"/>
      <c r="V32" s="700"/>
      <c r="W32" s="697"/>
      <c r="X32" s="498"/>
      <c r="Y32" s="482"/>
      <c r="Z32" s="233"/>
    </row>
    <row r="33" spans="1:26" s="250" customFormat="1" ht="15.4" x14ac:dyDescent="0.45">
      <c r="A33" s="250" t="s">
        <v>403</v>
      </c>
      <c r="C33" s="264">
        <v>0</v>
      </c>
      <c r="D33" s="264">
        <v>0</v>
      </c>
      <c r="E33" s="264"/>
      <c r="F33" s="264">
        <v>0</v>
      </c>
      <c r="G33" s="264">
        <v>0</v>
      </c>
      <c r="H33" s="265">
        <v>539718</v>
      </c>
      <c r="I33" s="264">
        <v>200000</v>
      </c>
      <c r="J33" s="265">
        <v>0</v>
      </c>
      <c r="K33" s="264">
        <v>125000</v>
      </c>
      <c r="L33" s="264">
        <v>0</v>
      </c>
      <c r="M33" s="264">
        <v>0</v>
      </c>
      <c r="N33" s="264">
        <v>0</v>
      </c>
      <c r="O33" s="264">
        <v>0</v>
      </c>
      <c r="Q33" s="264">
        <v>0</v>
      </c>
      <c r="R33" s="276">
        <v>9700000</v>
      </c>
      <c r="S33" s="461">
        <v>0</v>
      </c>
      <c r="T33" s="495">
        <f>ROUND(R33*S33,0)</f>
        <v>0</v>
      </c>
      <c r="U33" s="452">
        <v>0</v>
      </c>
      <c r="V33" s="261">
        <v>0</v>
      </c>
      <c r="W33" s="461">
        <v>1</v>
      </c>
      <c r="X33" s="276">
        <v>10000000</v>
      </c>
      <c r="Y33" s="479">
        <f>V33+X33</f>
        <v>10000000</v>
      </c>
      <c r="Z33" s="277" t="s">
        <v>385</v>
      </c>
    </row>
    <row r="34" spans="1:26" s="250" customFormat="1" ht="15.4" x14ac:dyDescent="0.45">
      <c r="C34" s="264"/>
      <c r="D34" s="264"/>
      <c r="E34" s="264"/>
      <c r="F34" s="264"/>
      <c r="G34" s="264"/>
      <c r="H34" s="265"/>
      <c r="I34" s="264"/>
      <c r="J34" s="265"/>
      <c r="K34" s="264"/>
      <c r="L34" s="264"/>
      <c r="M34" s="264"/>
      <c r="N34" s="264"/>
      <c r="O34" s="264"/>
      <c r="R34" s="276"/>
      <c r="S34" s="461"/>
      <c r="T34" s="495"/>
      <c r="U34" s="452">
        <f>R34+T34</f>
        <v>0</v>
      </c>
      <c r="V34" s="261"/>
      <c r="W34" s="461"/>
      <c r="X34" s="429"/>
      <c r="Y34" s="483">
        <f>V34+X34</f>
        <v>0</v>
      </c>
      <c r="Z34" s="277"/>
    </row>
    <row r="35" spans="1:26" s="250" customFormat="1" ht="15.4" x14ac:dyDescent="0.45">
      <c r="A35" s="250" t="s">
        <v>424</v>
      </c>
      <c r="C35" s="264">
        <v>336278</v>
      </c>
      <c r="D35" s="264">
        <v>282395</v>
      </c>
      <c r="E35" s="264">
        <v>316900</v>
      </c>
      <c r="F35" s="264">
        <v>308087</v>
      </c>
      <c r="G35" s="264">
        <v>316900</v>
      </c>
      <c r="H35" s="265">
        <v>0</v>
      </c>
      <c r="I35" s="264">
        <v>221900</v>
      </c>
      <c r="J35" s="265">
        <v>0</v>
      </c>
      <c r="K35" s="264">
        <v>166900</v>
      </c>
      <c r="L35" s="264">
        <v>0</v>
      </c>
      <c r="M35" s="264">
        <v>160000</v>
      </c>
      <c r="N35" s="264">
        <v>158506.70000000001</v>
      </c>
      <c r="O35" s="264">
        <v>160000</v>
      </c>
      <c r="P35" s="264">
        <v>0</v>
      </c>
      <c r="Q35" s="264">
        <v>160000</v>
      </c>
      <c r="R35" s="264">
        <v>160000</v>
      </c>
      <c r="S35" s="461">
        <v>0</v>
      </c>
      <c r="T35" s="495">
        <f>ROUND(R35*S35,0)</f>
        <v>0</v>
      </c>
      <c r="U35" s="452">
        <f>R35+T35</f>
        <v>160000</v>
      </c>
      <c r="V35" s="701">
        <v>160000</v>
      </c>
      <c r="W35" s="461">
        <v>0</v>
      </c>
      <c r="X35" s="429">
        <f>ROUND(V35*W35,0)</f>
        <v>0</v>
      </c>
      <c r="Y35" s="479">
        <f>V35+X35</f>
        <v>160000</v>
      </c>
      <c r="Z35" s="277" t="s">
        <v>385</v>
      </c>
    </row>
    <row r="36" spans="1:26" s="250" customFormat="1" ht="15.75" thickBot="1" x14ac:dyDescent="0.5">
      <c r="A36" s="267"/>
      <c r="B36" s="267"/>
      <c r="C36" s="278"/>
      <c r="D36" s="278"/>
      <c r="E36" s="278"/>
      <c r="F36" s="278"/>
      <c r="G36" s="278"/>
      <c r="H36" s="279"/>
      <c r="I36" s="278"/>
      <c r="J36" s="279"/>
      <c r="K36" s="278"/>
      <c r="L36" s="278"/>
      <c r="M36" s="278"/>
      <c r="N36" s="278"/>
      <c r="O36" s="278"/>
      <c r="P36" s="267"/>
      <c r="Q36" s="267"/>
      <c r="R36" s="280"/>
      <c r="S36" s="702"/>
      <c r="T36" s="703"/>
      <c r="U36" s="704"/>
      <c r="V36" s="705"/>
      <c r="W36" s="702"/>
      <c r="X36" s="499"/>
      <c r="Y36" s="484"/>
      <c r="Z36" s="259"/>
    </row>
    <row r="37" spans="1:26" s="250" customFormat="1" ht="31.15" thickBot="1" x14ac:dyDescent="0.5">
      <c r="A37" s="281" t="s">
        <v>405</v>
      </c>
      <c r="B37" s="282"/>
      <c r="C37" s="283">
        <v>29242685</v>
      </c>
      <c r="D37" s="283">
        <v>31557424</v>
      </c>
      <c r="E37" s="283">
        <v>30770082</v>
      </c>
      <c r="F37" s="283">
        <v>33440190.039999995</v>
      </c>
      <c r="G37" s="283">
        <v>33079700</v>
      </c>
      <c r="H37" s="284">
        <v>35905367.539999999</v>
      </c>
      <c r="I37" s="283">
        <v>35872559</v>
      </c>
      <c r="J37" s="284">
        <v>37618330.329999998</v>
      </c>
      <c r="K37" s="283">
        <v>37794643</v>
      </c>
      <c r="L37" s="501">
        <v>38912036.75</v>
      </c>
      <c r="M37" s="501">
        <v>38710400</v>
      </c>
      <c r="N37" s="501">
        <v>41285734.870000005</v>
      </c>
      <c r="O37" s="501">
        <v>40020100</v>
      </c>
      <c r="P37" s="501">
        <v>913559.80999999994</v>
      </c>
      <c r="Q37" s="501">
        <v>43607940</v>
      </c>
      <c r="R37" s="501">
        <v>55334616</v>
      </c>
      <c r="S37" s="464">
        <f>T37/R37</f>
        <v>-4.0341980506379584E-2</v>
      </c>
      <c r="T37" s="502">
        <f>SUM(T31:T35)</f>
        <v>-2232308</v>
      </c>
      <c r="U37" s="503">
        <f>SUM(U31:U35)</f>
        <v>43402308</v>
      </c>
      <c r="V37" s="501">
        <v>48262753.5</v>
      </c>
      <c r="W37" s="708"/>
      <c r="X37" s="502">
        <f>SUM(X31:X35)</f>
        <v>6804516</v>
      </c>
      <c r="Y37" s="503">
        <f>SUM(Y31:Y35)</f>
        <v>55067269.5</v>
      </c>
      <c r="Z37" s="285">
        <v>0.21192296699050012</v>
      </c>
    </row>
    <row r="38" spans="1:26" s="220" customFormat="1" ht="15.4" x14ac:dyDescent="0.45">
      <c r="A38" s="250"/>
      <c r="B38" s="250"/>
      <c r="C38" s="286"/>
      <c r="D38" s="286"/>
      <c r="E38" s="286"/>
      <c r="F38" s="286"/>
      <c r="G38" s="286"/>
      <c r="H38" s="287"/>
      <c r="I38" s="286"/>
      <c r="J38" s="287"/>
      <c r="K38" s="255">
        <v>1.0535809000969236</v>
      </c>
      <c r="L38" s="286"/>
      <c r="M38" s="288">
        <v>1.024229809499722</v>
      </c>
      <c r="N38" s="288"/>
      <c r="O38" s="288"/>
      <c r="P38" s="250"/>
      <c r="Q38" s="250"/>
      <c r="R38" s="276"/>
      <c r="S38" s="463"/>
      <c r="T38" s="429"/>
      <c r="U38" s="454"/>
      <c r="V38" s="276"/>
      <c r="W38" s="463"/>
      <c r="X38" s="429"/>
      <c r="Y38" s="483"/>
      <c r="Z38" s="289"/>
    </row>
    <row r="39" spans="1:26" s="220" customFormat="1" ht="15.4" hidden="1" x14ac:dyDescent="0.45">
      <c r="A39" s="250"/>
      <c r="B39" s="250"/>
      <c r="C39" s="250"/>
      <c r="D39" s="250"/>
      <c r="E39" s="250"/>
      <c r="F39" s="286"/>
      <c r="G39" s="250"/>
      <c r="H39" s="290"/>
      <c r="I39" s="250"/>
      <c r="J39" s="290"/>
      <c r="K39" s="250"/>
      <c r="L39" s="250"/>
      <c r="M39" s="250"/>
      <c r="N39" s="250"/>
      <c r="O39" s="250"/>
      <c r="P39" s="250"/>
      <c r="Q39" s="250"/>
      <c r="R39" s="276"/>
      <c r="S39" s="463"/>
      <c r="T39" s="429"/>
      <c r="U39" s="454"/>
      <c r="V39" s="276"/>
      <c r="W39" s="463"/>
      <c r="X39" s="429"/>
      <c r="Y39" s="483"/>
      <c r="Z39" s="289"/>
    </row>
    <row r="40" spans="1:26" ht="15.4" hidden="1" x14ac:dyDescent="0.45">
      <c r="A40" s="250" t="s">
        <v>407</v>
      </c>
      <c r="B40" s="250"/>
      <c r="C40" s="250"/>
      <c r="D40" s="250"/>
      <c r="E40" s="250"/>
      <c r="F40" s="250"/>
      <c r="G40" s="291">
        <v>32330044</v>
      </c>
      <c r="H40" s="265"/>
      <c r="I40" s="250"/>
      <c r="J40" s="290"/>
      <c r="K40" s="250"/>
      <c r="L40" s="250"/>
      <c r="M40" s="250"/>
      <c r="N40" s="250"/>
      <c r="O40" s="250" t="s">
        <v>443</v>
      </c>
      <c r="P40" s="250"/>
      <c r="Q40" s="286">
        <v>38110396.122100003</v>
      </c>
      <c r="R40" s="276">
        <v>41127244</v>
      </c>
      <c r="S40" s="463"/>
      <c r="T40" s="429"/>
      <c r="U40" s="454"/>
      <c r="V40" s="276">
        <v>43318880</v>
      </c>
      <c r="W40" s="463"/>
      <c r="X40" s="429"/>
      <c r="Y40" s="483"/>
      <c r="Z40" s="289" t="s">
        <v>444</v>
      </c>
    </row>
    <row r="41" spans="1:26" ht="15.4" hidden="1" x14ac:dyDescent="0.45">
      <c r="A41" s="220"/>
      <c r="B41" s="220"/>
      <c r="C41" s="220"/>
      <c r="D41" s="220"/>
      <c r="E41" s="220"/>
      <c r="F41" s="220"/>
      <c r="G41" s="220"/>
      <c r="H41" s="292"/>
      <c r="I41" s="220"/>
      <c r="J41" s="292"/>
      <c r="K41" s="220"/>
      <c r="L41" s="220"/>
      <c r="M41" s="220"/>
      <c r="N41" s="220"/>
      <c r="O41" s="293" t="s">
        <v>445</v>
      </c>
      <c r="P41" s="293"/>
      <c r="Q41" s="294">
        <v>5497543.8778999969</v>
      </c>
      <c r="R41" s="294">
        <v>14207372</v>
      </c>
      <c r="S41" s="465"/>
      <c r="T41" s="500"/>
      <c r="U41" s="455"/>
      <c r="V41" s="294">
        <v>4943873.5</v>
      </c>
      <c r="W41" s="465"/>
      <c r="X41" s="500"/>
      <c r="Y41" s="485"/>
      <c r="Z41" s="289" t="s">
        <v>446</v>
      </c>
    </row>
    <row r="42" spans="1:26" ht="15.4" hidden="1" x14ac:dyDescent="0.45">
      <c r="A42" s="220"/>
      <c r="B42" s="220"/>
      <c r="C42" s="220"/>
      <c r="D42" s="220"/>
      <c r="E42" s="220"/>
      <c r="F42" s="220"/>
      <c r="G42" s="220"/>
      <c r="H42" s="292"/>
      <c r="I42" s="220"/>
      <c r="J42" s="292"/>
      <c r="K42" s="220"/>
      <c r="L42" s="220"/>
      <c r="M42" s="220"/>
      <c r="N42" s="220"/>
      <c r="O42" s="220"/>
      <c r="P42" s="220"/>
      <c r="Q42" s="220"/>
      <c r="R42" s="295"/>
      <c r="S42" s="466"/>
      <c r="T42" s="439"/>
      <c r="U42" s="456"/>
      <c r="V42" s="295"/>
      <c r="W42" s="466"/>
      <c r="X42" s="439"/>
      <c r="Y42" s="486"/>
      <c r="Z42" s="296"/>
    </row>
    <row r="43" spans="1:26" ht="12.75" customHeight="1" x14ac:dyDescent="0.35">
      <c r="A43" s="711" t="s">
        <v>415</v>
      </c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467"/>
      <c r="X43" s="506"/>
      <c r="Y43" s="579"/>
      <c r="Z43" s="297"/>
    </row>
    <row r="45" spans="1:26" x14ac:dyDescent="0.35">
      <c r="K45" s="298"/>
    </row>
  </sheetData>
  <mergeCells count="2">
    <mergeCell ref="A1:Z4"/>
    <mergeCell ref="A43:V43"/>
  </mergeCells>
  <pageMargins left="0.25" right="0.25" top="0.25" bottom="0.5" header="0.3" footer="0.3"/>
  <pageSetup scale="71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9AA9D-F098-41D5-A515-7A8F83D6F4CA}">
  <sheetPr>
    <tabColor rgb="FF92D050"/>
    <pageSetUpPr fitToPage="1"/>
  </sheetPr>
  <dimension ref="A1:V93"/>
  <sheetViews>
    <sheetView workbookViewId="0">
      <pane xSplit="6" ySplit="7" topLeftCell="N8" activePane="bottomRight" state="frozen"/>
      <selection pane="topRight" activeCell="G1" sqref="G1"/>
      <selection pane="bottomLeft" activeCell="A8" sqref="A8"/>
      <selection pane="bottomRight" activeCell="N3" sqref="N3"/>
    </sheetView>
  </sheetViews>
  <sheetFormatPr defaultColWidth="9.1328125" defaultRowHeight="15.4" x14ac:dyDescent="0.45"/>
  <cols>
    <col min="1" max="1" width="40.33203125" style="123" customWidth="1"/>
    <col min="2" max="2" width="13.86328125" style="123" hidden="1" customWidth="1"/>
    <col min="3" max="3" width="2.1328125" style="123" hidden="1" customWidth="1"/>
    <col min="4" max="6" width="13.86328125" style="123" hidden="1" customWidth="1"/>
    <col min="7" max="7" width="13.86328125" style="123" customWidth="1"/>
    <col min="8" max="8" width="13.86328125" style="123" hidden="1" customWidth="1"/>
    <col min="9" max="12" width="13.86328125" style="123" customWidth="1"/>
    <col min="13" max="13" width="13.86328125" style="382" customWidth="1"/>
    <col min="14" max="14" width="14" style="409" customWidth="1"/>
    <col min="15" max="15" width="14" style="123" customWidth="1"/>
    <col min="16" max="16" width="11.3984375" style="123" hidden="1" customWidth="1"/>
    <col min="17" max="17" width="14" style="391" customWidth="1"/>
    <col min="18" max="18" width="16.33203125" style="345" customWidth="1"/>
    <col min="19" max="19" width="17.73046875" style="123" customWidth="1"/>
    <col min="20" max="20" width="16.33203125" style="594" customWidth="1"/>
    <col min="21" max="21" width="15" style="123" bestFit="1" customWidth="1"/>
    <col min="22" max="22" width="11.9296875" style="123" bestFit="1" customWidth="1"/>
    <col min="23" max="16384" width="9.1328125" style="123"/>
  </cols>
  <sheetData>
    <row r="1" spans="1:20" s="363" customFormat="1" ht="15.5" customHeight="1" x14ac:dyDescent="0.45">
      <c r="A1" s="364" t="s">
        <v>312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5"/>
      <c r="N1" s="408"/>
      <c r="O1" s="362"/>
      <c r="Q1" s="390"/>
      <c r="S1" s="362"/>
      <c r="T1" s="593"/>
    </row>
    <row r="2" spans="1:20" s="363" customFormat="1" ht="15.5" customHeight="1" x14ac:dyDescent="0.45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5"/>
      <c r="N2" s="408"/>
      <c r="O2" s="362"/>
      <c r="Q2" s="390"/>
      <c r="S2" s="362"/>
      <c r="T2" s="593"/>
    </row>
    <row r="3" spans="1:20" s="363" customFormat="1" ht="15.5" customHeight="1" x14ac:dyDescent="0.45">
      <c r="A3" s="362"/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5"/>
      <c r="N3" s="408"/>
      <c r="O3" s="362"/>
      <c r="Q3" s="390"/>
      <c r="S3" s="362"/>
      <c r="T3" s="593"/>
    </row>
    <row r="5" spans="1:20" ht="64.5" customHeight="1" thickBot="1" x14ac:dyDescent="0.5">
      <c r="A5" s="124" t="s">
        <v>313</v>
      </c>
      <c r="B5" s="125" t="s">
        <v>314</v>
      </c>
      <c r="C5" s="125" t="s">
        <v>315</v>
      </c>
      <c r="D5" s="125" t="s">
        <v>316</v>
      </c>
      <c r="E5" s="125" t="s">
        <v>317</v>
      </c>
      <c r="F5" s="125" t="s">
        <v>318</v>
      </c>
      <c r="G5" s="125" t="s">
        <v>319</v>
      </c>
      <c r="H5" s="125" t="s">
        <v>320</v>
      </c>
      <c r="I5" s="125" t="s">
        <v>321</v>
      </c>
      <c r="J5" s="125" t="s">
        <v>322</v>
      </c>
      <c r="K5" s="125" t="s">
        <v>323</v>
      </c>
      <c r="L5" s="125" t="s">
        <v>324</v>
      </c>
      <c r="M5" s="366" t="s">
        <v>464</v>
      </c>
      <c r="N5" s="410" t="s">
        <v>463</v>
      </c>
      <c r="O5" s="125" t="s">
        <v>325</v>
      </c>
      <c r="P5" s="125" t="s">
        <v>326</v>
      </c>
      <c r="Q5" s="392" t="s">
        <v>466</v>
      </c>
      <c r="R5" s="346" t="s">
        <v>462</v>
      </c>
      <c r="S5" s="125" t="s">
        <v>668</v>
      </c>
      <c r="T5" s="595" t="s">
        <v>726</v>
      </c>
    </row>
    <row r="6" spans="1:20" ht="14.25" customHeight="1" x14ac:dyDescent="0.45">
      <c r="A6" s="126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367"/>
      <c r="N6" s="411"/>
      <c r="O6" s="127"/>
      <c r="P6" s="127"/>
      <c r="Q6" s="393"/>
      <c r="R6" s="347"/>
      <c r="S6" s="127"/>
      <c r="T6" s="596"/>
    </row>
    <row r="7" spans="1:20" s="132" customFormat="1" ht="15.75" thickBot="1" x14ac:dyDescent="0.5">
      <c r="A7" s="128" t="s">
        <v>327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368"/>
      <c r="N7" s="410"/>
      <c r="O7" s="130"/>
      <c r="P7" s="130"/>
      <c r="Q7" s="392"/>
      <c r="R7" s="346"/>
      <c r="S7" s="130"/>
      <c r="T7" s="595"/>
    </row>
    <row r="8" spans="1:20" s="132" customFormat="1" ht="15.75" thickBot="1" x14ac:dyDescent="0.5">
      <c r="A8" s="133" t="s">
        <v>329</v>
      </c>
      <c r="B8" s="134">
        <v>132336</v>
      </c>
      <c r="C8" s="134">
        <v>126463</v>
      </c>
      <c r="D8" s="134">
        <v>107869.57</v>
      </c>
      <c r="E8" s="134">
        <v>228335.06</v>
      </c>
      <c r="F8" s="134">
        <v>285565</v>
      </c>
      <c r="G8" s="134">
        <v>219647.27000000002</v>
      </c>
      <c r="H8" s="134">
        <v>303430</v>
      </c>
      <c r="I8" s="134">
        <v>236342.23</v>
      </c>
      <c r="J8" s="134">
        <v>254773</v>
      </c>
      <c r="K8" s="134">
        <v>247129.81</v>
      </c>
      <c r="L8" s="134">
        <v>295774</v>
      </c>
      <c r="M8" s="369">
        <f>'FY19-20 Exp &amp; Budget'!G1031</f>
        <v>238017</v>
      </c>
      <c r="N8" s="412">
        <f>'FY19-20 Exp &amp; Budget'!H1031</f>
        <v>314213</v>
      </c>
      <c r="O8" s="134">
        <v>300326</v>
      </c>
      <c r="P8" s="135">
        <v>0.19683659369138837</v>
      </c>
      <c r="Q8" s="394">
        <f>R8-O8</f>
        <v>-1642</v>
      </c>
      <c r="R8" s="348">
        <f>'FY19-20 Exp &amp; Budget'!M1031</f>
        <v>298684</v>
      </c>
      <c r="S8" s="134">
        <v>0</v>
      </c>
      <c r="T8" s="597">
        <f>R8+S8</f>
        <v>298684</v>
      </c>
    </row>
    <row r="9" spans="1:20" s="132" customFormat="1" x14ac:dyDescent="0.45">
      <c r="A9" s="136" t="s">
        <v>330</v>
      </c>
      <c r="B9" s="137">
        <v>132336</v>
      </c>
      <c r="C9" s="137">
        <v>126463</v>
      </c>
      <c r="D9" s="137">
        <v>107869.57</v>
      </c>
      <c r="E9" s="137">
        <v>228335.06</v>
      </c>
      <c r="F9" s="137">
        <v>285565</v>
      </c>
      <c r="G9" s="137">
        <v>219647.27000000002</v>
      </c>
      <c r="H9" s="137">
        <v>303430</v>
      </c>
      <c r="I9" s="137">
        <v>236342.23</v>
      </c>
      <c r="J9" s="137">
        <v>254773</v>
      </c>
      <c r="K9" s="137">
        <v>247129.81</v>
      </c>
      <c r="L9" s="137">
        <v>295774</v>
      </c>
      <c r="M9" s="370">
        <f>SUM(M8)</f>
        <v>238017</v>
      </c>
      <c r="N9" s="413">
        <f>SUM(N8)</f>
        <v>314213</v>
      </c>
      <c r="O9" s="137">
        <v>300326</v>
      </c>
      <c r="P9" s="131">
        <v>0.19683659369138837</v>
      </c>
      <c r="Q9" s="395">
        <f>SUM(Q8)</f>
        <v>-1642</v>
      </c>
      <c r="R9" s="349">
        <f>SUM(R8)</f>
        <v>298684</v>
      </c>
      <c r="S9" s="137">
        <f>SUM(S8)</f>
        <v>0</v>
      </c>
      <c r="T9" s="598">
        <f>SUM(T8)</f>
        <v>298684</v>
      </c>
    </row>
    <row r="10" spans="1:20" s="132" customFormat="1" x14ac:dyDescent="0.45">
      <c r="A10" s="136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370"/>
      <c r="N10" s="413"/>
      <c r="O10" s="137"/>
      <c r="P10" s="131"/>
      <c r="Q10" s="395"/>
      <c r="R10" s="349"/>
      <c r="S10" s="137"/>
      <c r="T10" s="598"/>
    </row>
    <row r="11" spans="1:20" s="132" customFormat="1" ht="15.75" thickBot="1" x14ac:dyDescent="0.5">
      <c r="A11" s="128" t="s">
        <v>331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368"/>
      <c r="N11" s="410"/>
      <c r="O11" s="130"/>
      <c r="P11" s="130"/>
      <c r="Q11" s="392"/>
      <c r="R11" s="346"/>
      <c r="S11" s="130"/>
      <c r="T11" s="595"/>
    </row>
    <row r="12" spans="1:20" x14ac:dyDescent="0.45">
      <c r="A12" s="123" t="s">
        <v>333</v>
      </c>
      <c r="B12" s="138">
        <v>430614</v>
      </c>
      <c r="C12" s="138">
        <v>501430</v>
      </c>
      <c r="D12" s="138">
        <v>512709.44999999995</v>
      </c>
      <c r="E12" s="138">
        <v>1044879.2700000001</v>
      </c>
      <c r="F12" s="138">
        <v>872518</v>
      </c>
      <c r="G12" s="139">
        <v>847203.60000000009</v>
      </c>
      <c r="H12" s="139">
        <v>1084109.137843848</v>
      </c>
      <c r="I12" s="139">
        <v>889261.53</v>
      </c>
      <c r="J12" s="139">
        <v>1104238</v>
      </c>
      <c r="K12" s="139">
        <v>1104238</v>
      </c>
      <c r="L12" s="139">
        <v>890661</v>
      </c>
      <c r="M12" s="371">
        <f>'FY19-20 Exp &amp; Budget'!G1064</f>
        <v>890661</v>
      </c>
      <c r="N12" s="414">
        <f>'FY19-20 Exp &amp; Budget'!H1064</f>
        <v>809542</v>
      </c>
      <c r="O12" s="139">
        <v>978233</v>
      </c>
      <c r="P12" s="140">
        <v>-0.19341573102899917</v>
      </c>
      <c r="Q12" s="396">
        <f>R12-O12</f>
        <v>-168655</v>
      </c>
      <c r="R12" s="350">
        <f>'FY19-20 Exp &amp; Budget'!M1064</f>
        <v>809578</v>
      </c>
      <c r="S12" s="139">
        <v>0</v>
      </c>
      <c r="T12" s="599">
        <f>R12+S12</f>
        <v>809578</v>
      </c>
    </row>
    <row r="13" spans="1:20" x14ac:dyDescent="0.45">
      <c r="A13" s="123" t="s">
        <v>334</v>
      </c>
      <c r="B13" s="138">
        <v>372988</v>
      </c>
      <c r="C13" s="138">
        <v>299895</v>
      </c>
      <c r="D13" s="138">
        <v>317111.05999999994</v>
      </c>
      <c r="E13" s="138">
        <v>593509.28</v>
      </c>
      <c r="F13" s="138">
        <v>321062</v>
      </c>
      <c r="G13" s="141">
        <v>396836.66000000003</v>
      </c>
      <c r="H13" s="141">
        <v>395442.88</v>
      </c>
      <c r="I13" s="141">
        <v>433738.17</v>
      </c>
      <c r="J13" s="141">
        <v>862000</v>
      </c>
      <c r="K13" s="139">
        <v>862000</v>
      </c>
      <c r="L13" s="141">
        <v>1212000</v>
      </c>
      <c r="M13" s="372">
        <f>'FY19-20 Exp &amp; Budget'!G1073</f>
        <v>1212000</v>
      </c>
      <c r="N13" s="415">
        <f>'FY19-20 Exp &amp; Budget'!H1073</f>
        <v>1502688</v>
      </c>
      <c r="O13" s="141">
        <v>1212000</v>
      </c>
      <c r="P13" s="140">
        <v>0.40603248259860791</v>
      </c>
      <c r="Q13" s="541">
        <f>R13-O13</f>
        <v>1000000</v>
      </c>
      <c r="R13" s="351">
        <f>'FY19-20 Exp &amp; Budget'!M1073</f>
        <v>2212000</v>
      </c>
      <c r="S13" s="141">
        <v>0</v>
      </c>
      <c r="T13" s="600">
        <f>R13+S13</f>
        <v>2212000</v>
      </c>
    </row>
    <row r="14" spans="1:20" ht="15.75" thickBot="1" x14ac:dyDescent="0.5">
      <c r="A14" s="133" t="s">
        <v>336</v>
      </c>
      <c r="B14" s="138">
        <v>403257</v>
      </c>
      <c r="C14" s="138">
        <v>347361</v>
      </c>
      <c r="D14" s="138">
        <v>408286.54000000004</v>
      </c>
      <c r="E14" s="138">
        <v>435360.64999999997</v>
      </c>
      <c r="F14" s="142">
        <v>497876</v>
      </c>
      <c r="G14" s="143">
        <v>432645.11</v>
      </c>
      <c r="H14" s="143">
        <v>426803.45628877456</v>
      </c>
      <c r="I14" s="143">
        <v>401473.96</v>
      </c>
      <c r="J14" s="143">
        <v>710711</v>
      </c>
      <c r="K14" s="143">
        <v>710711</v>
      </c>
      <c r="L14" s="143">
        <v>531747</v>
      </c>
      <c r="M14" s="373">
        <f>'FY19-20 Exp &amp; Budget'!G1100</f>
        <v>531747</v>
      </c>
      <c r="N14" s="416">
        <f>'FY19-20 Exp &amp; Budget'!H1100</f>
        <v>640818</v>
      </c>
      <c r="O14" s="143">
        <v>641393</v>
      </c>
      <c r="P14" s="144">
        <v>-0.25180980736192349</v>
      </c>
      <c r="Q14" s="398">
        <f>R14-O14</f>
        <v>207623</v>
      </c>
      <c r="R14" s="352">
        <f>'FY19-20 Exp &amp; Budget'!M1100</f>
        <v>849016</v>
      </c>
      <c r="S14" s="143">
        <f>-' #3 Vacancy Savings'!C14</f>
        <v>-124200</v>
      </c>
      <c r="T14" s="601">
        <f>R14+S14</f>
        <v>724816</v>
      </c>
    </row>
    <row r="15" spans="1:20" x14ac:dyDescent="0.45">
      <c r="A15" s="145" t="s">
        <v>338</v>
      </c>
      <c r="B15" s="146">
        <v>1206859</v>
      </c>
      <c r="C15" s="146">
        <v>1148686</v>
      </c>
      <c r="D15" s="146">
        <v>1238107.0499999998</v>
      </c>
      <c r="E15" s="146">
        <v>2073749.2000000002</v>
      </c>
      <c r="F15" s="146">
        <v>1691456</v>
      </c>
      <c r="G15" s="146">
        <v>1676685.37</v>
      </c>
      <c r="H15" s="146">
        <v>1906355.4741326226</v>
      </c>
      <c r="I15" s="146">
        <v>1724473.66</v>
      </c>
      <c r="J15" s="146">
        <v>2676949</v>
      </c>
      <c r="K15" s="146">
        <v>2676949</v>
      </c>
      <c r="L15" s="146">
        <v>2634408</v>
      </c>
      <c r="M15" s="374">
        <f>SUM(M12:M14)</f>
        <v>2634408</v>
      </c>
      <c r="N15" s="417">
        <f>SUM(N12:N14)</f>
        <v>2953048</v>
      </c>
      <c r="O15" s="146">
        <v>2831626</v>
      </c>
      <c r="P15" s="131">
        <v>-1.5891598980779985E-2</v>
      </c>
      <c r="Q15" s="676">
        <f>SUM(Q12:Q14)</f>
        <v>1038968</v>
      </c>
      <c r="R15" s="353">
        <f>SUM(R12:R14)</f>
        <v>3870594</v>
      </c>
      <c r="S15" s="146">
        <f>SUM(S12:S14)</f>
        <v>-124200</v>
      </c>
      <c r="T15" s="602">
        <f>SUM(T12:T14)</f>
        <v>3746394</v>
      </c>
    </row>
    <row r="16" spans="1:20" x14ac:dyDescent="0.45">
      <c r="A16" s="145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374"/>
      <c r="N16" s="417"/>
      <c r="O16" s="146"/>
      <c r="P16" s="131"/>
      <c r="Q16" s="399"/>
      <c r="R16" s="353"/>
      <c r="S16" s="146"/>
      <c r="T16" s="602"/>
    </row>
    <row r="17" spans="1:20" s="145" customFormat="1" ht="15.75" thickBot="1" x14ac:dyDescent="0.5">
      <c r="A17" s="147" t="s">
        <v>340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375"/>
      <c r="N17" s="418"/>
      <c r="O17" s="148"/>
      <c r="P17" s="148"/>
      <c r="Q17" s="400"/>
      <c r="R17" s="354"/>
      <c r="S17" s="148"/>
      <c r="T17" s="603"/>
    </row>
    <row r="18" spans="1:20" s="145" customFormat="1" x14ac:dyDescent="0.45">
      <c r="A18" s="123" t="s">
        <v>341</v>
      </c>
      <c r="B18" s="138">
        <v>916006</v>
      </c>
      <c r="C18" s="138">
        <v>965942</v>
      </c>
      <c r="D18" s="138">
        <v>1021493.19</v>
      </c>
      <c r="E18" s="138">
        <v>990865.69</v>
      </c>
      <c r="F18" s="138">
        <v>1147172</v>
      </c>
      <c r="G18" s="139">
        <v>1090610.8699999999</v>
      </c>
      <c r="H18" s="139">
        <v>1218163</v>
      </c>
      <c r="I18" s="139">
        <v>1174679.7</v>
      </c>
      <c r="J18" s="139">
        <v>1289787</v>
      </c>
      <c r="K18" s="139">
        <v>1251093.3899999999</v>
      </c>
      <c r="L18" s="139">
        <v>1373057</v>
      </c>
      <c r="M18" s="371">
        <f>'FY19-20 Exp &amp; Budget'!G1138</f>
        <v>1373057</v>
      </c>
      <c r="N18" s="414">
        <f>'FY19-20 Exp &amp; Budget'!H1138</f>
        <v>1406679</v>
      </c>
      <c r="O18" s="139">
        <v>1440391</v>
      </c>
      <c r="P18" s="140">
        <v>9.748561616171604E-2</v>
      </c>
      <c r="Q18" s="396">
        <f>R18-O18</f>
        <v>-8379</v>
      </c>
      <c r="R18" s="350">
        <f>'FY19-20 Exp &amp; Budget'!M1138</f>
        <v>1432012</v>
      </c>
      <c r="S18" s="139">
        <f>-' #3 Vacancy Savings'!C15</f>
        <v>-156800</v>
      </c>
      <c r="T18" s="599">
        <f>R18+S18</f>
        <v>1275212</v>
      </c>
    </row>
    <row r="19" spans="1:20" x14ac:dyDescent="0.45">
      <c r="A19" s="123" t="s">
        <v>342</v>
      </c>
      <c r="B19" s="138">
        <v>451252</v>
      </c>
      <c r="C19" s="138">
        <v>480062</v>
      </c>
      <c r="D19" s="138">
        <v>603037.21</v>
      </c>
      <c r="E19" s="138">
        <v>544436.29</v>
      </c>
      <c r="F19" s="138">
        <v>616347</v>
      </c>
      <c r="G19" s="141">
        <v>599130.51</v>
      </c>
      <c r="H19" s="141">
        <v>859593</v>
      </c>
      <c r="I19" s="141">
        <v>511280.67</v>
      </c>
      <c r="J19" s="141">
        <v>875745.5</v>
      </c>
      <c r="K19" s="139">
        <v>849473.13500000001</v>
      </c>
      <c r="L19" s="141">
        <v>862991</v>
      </c>
      <c r="M19" s="372">
        <f>'FY19-20 Exp &amp; Budget'!G1172</f>
        <v>888445.5</v>
      </c>
      <c r="N19" s="415">
        <f>'FY19-20 Exp &amp; Budget'!H1172</f>
        <v>809007</v>
      </c>
      <c r="O19" s="141">
        <v>924727</v>
      </c>
      <c r="P19" s="140">
        <v>1.5913234266084226E-2</v>
      </c>
      <c r="Q19" s="397">
        <f>R19-O19</f>
        <v>-89684</v>
      </c>
      <c r="R19" s="351">
        <f>'FY19-20 Exp &amp; Budget'!M1172</f>
        <v>835043</v>
      </c>
      <c r="S19" s="141">
        <v>0</v>
      </c>
      <c r="T19" s="600">
        <f>R19+S19</f>
        <v>835043</v>
      </c>
    </row>
    <row r="20" spans="1:20" x14ac:dyDescent="0.45">
      <c r="A20" s="123" t="s">
        <v>343</v>
      </c>
      <c r="B20" s="138">
        <v>465834</v>
      </c>
      <c r="C20" s="138">
        <v>520515</v>
      </c>
      <c r="D20" s="138">
        <v>365222.21</v>
      </c>
      <c r="E20" s="138">
        <v>750416.77</v>
      </c>
      <c r="F20" s="138">
        <v>928827.9</v>
      </c>
      <c r="G20" s="141">
        <v>739718.06</v>
      </c>
      <c r="H20" s="141">
        <v>928181</v>
      </c>
      <c r="I20" s="141">
        <v>912942.58</v>
      </c>
      <c r="J20" s="141">
        <v>1006944</v>
      </c>
      <c r="K20" s="139">
        <v>976735.67999999993</v>
      </c>
      <c r="L20" s="141">
        <v>1082669</v>
      </c>
      <c r="M20" s="372">
        <f>'FY19-20 Exp &amp; Budget'!G1206</f>
        <v>1082669</v>
      </c>
      <c r="N20" s="415">
        <f>'FY19-20 Exp &amp; Budget'!H1206</f>
        <v>1096261</v>
      </c>
      <c r="O20" s="141">
        <v>1173199</v>
      </c>
      <c r="P20" s="140">
        <v>0.10845648640582073</v>
      </c>
      <c r="Q20" s="397">
        <f>R20-O20</f>
        <v>-35332</v>
      </c>
      <c r="R20" s="351">
        <f>'FY19-20 Exp &amp; Budget'!M1206</f>
        <v>1137867</v>
      </c>
      <c r="S20" s="141">
        <v>0</v>
      </c>
      <c r="T20" s="600">
        <f>R20+S20</f>
        <v>1137867</v>
      </c>
    </row>
    <row r="21" spans="1:20" ht="15.75" thickBot="1" x14ac:dyDescent="0.5">
      <c r="A21" s="133" t="s">
        <v>344</v>
      </c>
      <c r="B21" s="134">
        <v>1094785</v>
      </c>
      <c r="C21" s="134">
        <v>331004</v>
      </c>
      <c r="D21" s="134">
        <v>384691.42000000004</v>
      </c>
      <c r="E21" s="134">
        <v>1763693.77</v>
      </c>
      <c r="F21" s="134">
        <v>466345.08</v>
      </c>
      <c r="G21" s="134">
        <v>218980.76</v>
      </c>
      <c r="H21" s="134">
        <v>390000</v>
      </c>
      <c r="I21" s="134">
        <v>213195.99</v>
      </c>
      <c r="J21" s="134">
        <v>290000</v>
      </c>
      <c r="K21" s="138">
        <v>281300</v>
      </c>
      <c r="L21" s="134">
        <v>298500</v>
      </c>
      <c r="M21" s="369">
        <f>'FY19-20 Exp &amp; Budget'!G1220</f>
        <v>317500</v>
      </c>
      <c r="N21" s="412">
        <f>'FY19-20 Exp &amp; Budget'!H1220</f>
        <v>643451</v>
      </c>
      <c r="O21" s="134">
        <v>298500</v>
      </c>
      <c r="P21" s="144">
        <v>6.1144685389264132E-2</v>
      </c>
      <c r="Q21" s="394">
        <f>R21-O21</f>
        <v>0</v>
      </c>
      <c r="R21" s="348">
        <f>'FY19-20 Exp &amp; Budget'!M1220</f>
        <v>298500</v>
      </c>
      <c r="S21" s="134">
        <v>0</v>
      </c>
      <c r="T21" s="597">
        <f>R21+S21</f>
        <v>298500</v>
      </c>
    </row>
    <row r="22" spans="1:20" x14ac:dyDescent="0.45">
      <c r="A22" s="145" t="s">
        <v>345</v>
      </c>
      <c r="B22" s="146">
        <v>2927877</v>
      </c>
      <c r="C22" s="146">
        <v>2297523</v>
      </c>
      <c r="D22" s="146">
        <v>2374444.0299999998</v>
      </c>
      <c r="E22" s="146">
        <v>4049412.52</v>
      </c>
      <c r="F22" s="146">
        <v>3158691.98</v>
      </c>
      <c r="G22" s="146">
        <v>2648440.2000000002</v>
      </c>
      <c r="H22" s="146">
        <v>3395937</v>
      </c>
      <c r="I22" s="146">
        <v>2812098.9399999995</v>
      </c>
      <c r="J22" s="146">
        <v>3462476.5</v>
      </c>
      <c r="K22" s="149">
        <v>3358602.2050000001</v>
      </c>
      <c r="L22" s="146">
        <v>3617217</v>
      </c>
      <c r="M22" s="374">
        <f>SUM(M18:M21)</f>
        <v>3661671.5</v>
      </c>
      <c r="N22" s="417">
        <f>SUM(N18:N21)</f>
        <v>3955398</v>
      </c>
      <c r="O22" s="146">
        <v>3836817</v>
      </c>
      <c r="P22" s="131">
        <v>7.7000722090575749E-2</v>
      </c>
      <c r="Q22" s="399">
        <f>SUM(Q18:Q21)</f>
        <v>-133395</v>
      </c>
      <c r="R22" s="353">
        <f>SUM(R18:R21)</f>
        <v>3703422</v>
      </c>
      <c r="S22" s="146">
        <f>SUM(S18:S21)</f>
        <v>-156800</v>
      </c>
      <c r="T22" s="602">
        <f>SUM(T18:T21)</f>
        <v>3546622</v>
      </c>
    </row>
    <row r="23" spans="1:20" x14ac:dyDescent="0.45">
      <c r="A23" s="145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374"/>
      <c r="N23" s="417"/>
      <c r="O23" s="146"/>
      <c r="P23" s="131"/>
      <c r="Q23" s="399"/>
      <c r="R23" s="353"/>
      <c r="S23" s="146"/>
      <c r="T23" s="602"/>
    </row>
    <row r="24" spans="1:20" ht="15.75" thickBot="1" x14ac:dyDescent="0.5">
      <c r="A24" s="147" t="s">
        <v>346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375"/>
      <c r="N24" s="418"/>
      <c r="O24" s="148"/>
      <c r="P24" s="148"/>
      <c r="Q24" s="400"/>
      <c r="R24" s="354"/>
      <c r="S24" s="148"/>
      <c r="T24" s="603"/>
    </row>
    <row r="25" spans="1:20" s="145" customFormat="1" x14ac:dyDescent="0.45">
      <c r="A25" s="123" t="s">
        <v>347</v>
      </c>
      <c r="B25" s="150">
        <v>1281218</v>
      </c>
      <c r="C25" s="150">
        <v>1332140</v>
      </c>
      <c r="D25" s="150">
        <v>1338692</v>
      </c>
      <c r="E25" s="150">
        <v>1348757.8771417497</v>
      </c>
      <c r="F25" s="150">
        <v>1229600.67</v>
      </c>
      <c r="G25" s="151">
        <v>1170973.3600000001</v>
      </c>
      <c r="H25" s="151">
        <v>1408048.28</v>
      </c>
      <c r="I25" s="151">
        <v>1387306.45</v>
      </c>
      <c r="J25" s="151">
        <v>1382839</v>
      </c>
      <c r="K25" s="151">
        <v>1341353.83</v>
      </c>
      <c r="L25" s="151">
        <v>1555367</v>
      </c>
      <c r="M25" s="376">
        <f>'FY19-20 Exp &amp; Budget'!G857</f>
        <v>1555367</v>
      </c>
      <c r="N25" s="419">
        <f>'FY19-20 Exp &amp; Budget'!H857</f>
        <v>1440672</v>
      </c>
      <c r="O25" s="151">
        <v>1614378</v>
      </c>
      <c r="P25" s="152">
        <v>0.15955012407128991</v>
      </c>
      <c r="Q25" s="401">
        <f>R25-O25</f>
        <v>21838</v>
      </c>
      <c r="R25" s="355">
        <f>'FY19-20 Exp &amp; Budget'!M857</f>
        <v>1636216</v>
      </c>
      <c r="S25" s="151">
        <v>0</v>
      </c>
      <c r="T25" s="604">
        <f>R25+S25</f>
        <v>1636216</v>
      </c>
    </row>
    <row r="26" spans="1:20" x14ac:dyDescent="0.45">
      <c r="A26" s="123" t="s">
        <v>348</v>
      </c>
      <c r="B26" s="150">
        <v>1419364</v>
      </c>
      <c r="C26" s="150">
        <v>1343667</v>
      </c>
      <c r="D26" s="150">
        <v>1380694</v>
      </c>
      <c r="E26" s="150">
        <v>1357510.0849159998</v>
      </c>
      <c r="F26" s="150">
        <v>1410727</v>
      </c>
      <c r="G26" s="153">
        <v>1361127.4</v>
      </c>
      <c r="H26" s="153">
        <v>1470594</v>
      </c>
      <c r="I26" s="153">
        <v>1383952.72</v>
      </c>
      <c r="J26" s="153">
        <v>1497645.43</v>
      </c>
      <c r="K26" s="153">
        <v>1452716.0670999999</v>
      </c>
      <c r="L26" s="153">
        <v>2066382</v>
      </c>
      <c r="M26" s="377">
        <f>'FY19-20 Exp &amp; Budget'!G888</f>
        <v>2066382</v>
      </c>
      <c r="N26" s="420">
        <f>'FY19-20 Exp &amp; Budget'!H888</f>
        <v>1517587</v>
      </c>
      <c r="O26" s="153">
        <v>2135053</v>
      </c>
      <c r="P26" s="140">
        <v>0.42242661645853302</v>
      </c>
      <c r="Q26" s="402">
        <f>R26-O26</f>
        <v>-334684</v>
      </c>
      <c r="R26" s="356">
        <f>'FY19-20 Exp &amp; Budget'!M888</f>
        <v>1800369</v>
      </c>
      <c r="S26" s="153">
        <v>0</v>
      </c>
      <c r="T26" s="605">
        <f>R26+S26</f>
        <v>1800369</v>
      </c>
    </row>
    <row r="27" spans="1:20" ht="15.75" thickBot="1" x14ac:dyDescent="0.5">
      <c r="A27" s="133" t="s">
        <v>349</v>
      </c>
      <c r="B27" s="154"/>
      <c r="C27" s="154"/>
      <c r="D27" s="154"/>
      <c r="E27" s="154"/>
      <c r="F27" s="154">
        <v>274718</v>
      </c>
      <c r="G27" s="154">
        <v>276170.23</v>
      </c>
      <c r="H27" s="154">
        <v>337256.55</v>
      </c>
      <c r="I27" s="154">
        <v>296651.59999999998</v>
      </c>
      <c r="J27" s="154">
        <v>204339</v>
      </c>
      <c r="K27" s="154">
        <v>198208.83</v>
      </c>
      <c r="L27" s="154">
        <v>218251</v>
      </c>
      <c r="M27" s="378">
        <f>'FY19-20 Exp &amp; Budget'!G918</f>
        <v>218251</v>
      </c>
      <c r="N27" s="421">
        <f>'FY19-20 Exp &amp; Budget'!H918</f>
        <v>195255</v>
      </c>
      <c r="O27" s="154">
        <v>230439</v>
      </c>
      <c r="P27" s="144">
        <v>0.10111643361196378</v>
      </c>
      <c r="Q27" s="403">
        <f>R27-O27</f>
        <v>-28444</v>
      </c>
      <c r="R27" s="357">
        <f>'FY19-20 Exp &amp; Budget'!M918</f>
        <v>201995</v>
      </c>
      <c r="S27" s="154">
        <v>0</v>
      </c>
      <c r="T27" s="606">
        <f>R27+S27</f>
        <v>201995</v>
      </c>
    </row>
    <row r="28" spans="1:20" x14ac:dyDescent="0.45">
      <c r="A28" s="145" t="s">
        <v>350</v>
      </c>
      <c r="B28" s="146">
        <v>2700582</v>
      </c>
      <c r="C28" s="146">
        <v>2675807</v>
      </c>
      <c r="D28" s="146">
        <v>2719386</v>
      </c>
      <c r="E28" s="146">
        <v>2706267.9620577497</v>
      </c>
      <c r="F28" s="146">
        <v>2915045.67</v>
      </c>
      <c r="G28" s="146">
        <v>2808270.9899999998</v>
      </c>
      <c r="H28" s="146">
        <v>3215898.83</v>
      </c>
      <c r="I28" s="146">
        <v>3067910.77</v>
      </c>
      <c r="J28" s="146">
        <v>3084823.4299999997</v>
      </c>
      <c r="K28" s="146">
        <v>2992278.7270999998</v>
      </c>
      <c r="L28" s="146">
        <v>3840000</v>
      </c>
      <c r="M28" s="374">
        <f>SUM(M25:M27)</f>
        <v>3840000</v>
      </c>
      <c r="N28" s="417">
        <f>SUM(N25:N27)</f>
        <v>3153514</v>
      </c>
      <c r="O28" s="146">
        <v>3979870</v>
      </c>
      <c r="P28" s="131">
        <v>0.28330291066219582</v>
      </c>
      <c r="Q28" s="399">
        <f>SUM(Q25:Q27)</f>
        <v>-341290</v>
      </c>
      <c r="R28" s="353">
        <f>SUM(R25:R27)</f>
        <v>3638580</v>
      </c>
      <c r="S28" s="146">
        <f>SUM(S25:S27)</f>
        <v>0</v>
      </c>
      <c r="T28" s="602">
        <f>SUM(T25:T27)</f>
        <v>3638580</v>
      </c>
    </row>
    <row r="29" spans="1:20" x14ac:dyDescent="0.45">
      <c r="A29" s="145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374"/>
      <c r="N29" s="417"/>
      <c r="O29" s="146"/>
      <c r="P29" s="131"/>
      <c r="Q29" s="399"/>
      <c r="R29" s="353"/>
      <c r="S29" s="146"/>
      <c r="T29" s="602"/>
    </row>
    <row r="30" spans="1:20" ht="15.75" thickBot="1" x14ac:dyDescent="0.5">
      <c r="A30" s="147" t="s">
        <v>351</v>
      </c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375"/>
      <c r="N30" s="418"/>
      <c r="O30" s="148"/>
      <c r="P30" s="148"/>
      <c r="Q30" s="400"/>
      <c r="R30" s="354"/>
      <c r="S30" s="148"/>
      <c r="T30" s="603"/>
    </row>
    <row r="31" spans="1:20" s="145" customFormat="1" x14ac:dyDescent="0.45">
      <c r="A31" s="123" t="s">
        <v>352</v>
      </c>
      <c r="B31" s="138">
        <v>1256732.72</v>
      </c>
      <c r="C31" s="138">
        <v>1227340.69</v>
      </c>
      <c r="D31" s="138">
        <v>1344456.0200000005</v>
      </c>
      <c r="E31" s="138">
        <v>1599824.4700000004</v>
      </c>
      <c r="F31" s="138">
        <v>1849163</v>
      </c>
      <c r="G31" s="139">
        <v>1682024.2900000005</v>
      </c>
      <c r="H31" s="139">
        <v>2081263.9030962943</v>
      </c>
      <c r="I31" s="139">
        <v>1941418.21</v>
      </c>
      <c r="J31" s="139">
        <v>2255986</v>
      </c>
      <c r="K31" s="139">
        <v>2188306.42</v>
      </c>
      <c r="L31" s="677">
        <v>2263334</v>
      </c>
      <c r="M31" s="678">
        <f>'FY19-20 Exp &amp; Budget'!G960</f>
        <v>2438204.36</v>
      </c>
      <c r="N31" s="414">
        <f>'FY19-20 Exp &amp; Budget'!H960</f>
        <v>2158691</v>
      </c>
      <c r="O31" s="139">
        <v>2316778</v>
      </c>
      <c r="P31" s="140">
        <v>3.4285682898101667E-2</v>
      </c>
      <c r="Q31" s="396">
        <f>R31-O31</f>
        <v>98441</v>
      </c>
      <c r="R31" s="350">
        <f>'FY19-20 Exp &amp; Budget'!M960</f>
        <v>2415219</v>
      </c>
      <c r="S31" s="139">
        <v>0</v>
      </c>
      <c r="T31" s="599">
        <f>R31+S31</f>
        <v>2415219</v>
      </c>
    </row>
    <row r="32" spans="1:20" x14ac:dyDescent="0.45">
      <c r="A32" s="123" t="s">
        <v>353</v>
      </c>
      <c r="B32" s="138">
        <v>231909.71999999997</v>
      </c>
      <c r="C32" s="138">
        <v>170038.14</v>
      </c>
      <c r="D32" s="138">
        <v>214527.84</v>
      </c>
      <c r="E32" s="138">
        <v>227785.28999999998</v>
      </c>
      <c r="F32" s="138">
        <v>208385</v>
      </c>
      <c r="G32" s="141">
        <v>141597.56999999998</v>
      </c>
      <c r="H32" s="141">
        <v>274026.12599999999</v>
      </c>
      <c r="I32" s="141">
        <v>171140.07</v>
      </c>
      <c r="J32" s="141">
        <v>173821</v>
      </c>
      <c r="K32" s="141">
        <v>168606.37</v>
      </c>
      <c r="L32" s="141">
        <v>246108</v>
      </c>
      <c r="M32" s="372">
        <f>'FY19-20 Exp &amp; Budget'!G982+'FY19-20 Exp &amp; Budget'!G1004</f>
        <v>246108</v>
      </c>
      <c r="N32" s="415">
        <f>'FY19-20 Exp &amp; Budget'!H982+'FY19-20 Exp &amp; Budget'!H1004</f>
        <v>162315</v>
      </c>
      <c r="O32" s="141">
        <v>261029</v>
      </c>
      <c r="P32" s="152">
        <v>0.45966015400248522</v>
      </c>
      <c r="Q32" s="541">
        <f>R32-O32</f>
        <v>-12831</v>
      </c>
      <c r="R32" s="540">
        <f>'FY19-20 Exp &amp; Budget'!M982+'FY19-20 Exp &amp; Budget'!M1004</f>
        <v>248198</v>
      </c>
      <c r="S32" s="141">
        <v>0</v>
      </c>
      <c r="T32" s="607">
        <f>R32+S32</f>
        <v>248198</v>
      </c>
    </row>
    <row r="33" spans="1:20" ht="15.75" thickBot="1" x14ac:dyDescent="0.5">
      <c r="A33" s="133" t="s">
        <v>354</v>
      </c>
      <c r="B33" s="134">
        <v>204777.36</v>
      </c>
      <c r="C33" s="134">
        <v>223184</v>
      </c>
      <c r="D33" s="134">
        <v>206657.4</v>
      </c>
      <c r="E33" s="134">
        <v>253351.05000000002</v>
      </c>
      <c r="F33" s="134">
        <v>265785</v>
      </c>
      <c r="G33" s="134">
        <v>289975.33999999997</v>
      </c>
      <c r="H33" s="134">
        <v>288146.34999999998</v>
      </c>
      <c r="I33" s="134">
        <v>245569.83</v>
      </c>
      <c r="J33" s="134">
        <v>331500</v>
      </c>
      <c r="K33" s="134">
        <v>321555</v>
      </c>
      <c r="L33" s="134">
        <v>455000</v>
      </c>
      <c r="M33" s="369">
        <f>'FY19-20 Exp &amp; Budget'!G440</f>
        <v>467933.02</v>
      </c>
      <c r="N33" s="412">
        <f>'FY19-20 Exp &amp; Budget'!H440</f>
        <v>208754</v>
      </c>
      <c r="O33" s="134">
        <v>455000</v>
      </c>
      <c r="P33" s="131">
        <v>0.41499898928643625</v>
      </c>
      <c r="Q33" s="394">
        <f>R33-O33</f>
        <v>0</v>
      </c>
      <c r="R33" s="348">
        <f>'FY19-20 Exp &amp; Budget'!M440</f>
        <v>455000</v>
      </c>
      <c r="S33" s="134">
        <v>0</v>
      </c>
      <c r="T33" s="597">
        <f>R33+S33</f>
        <v>455000</v>
      </c>
    </row>
    <row r="34" spans="1:20" x14ac:dyDescent="0.45">
      <c r="A34" s="145" t="s">
        <v>355</v>
      </c>
      <c r="B34" s="138"/>
      <c r="C34" s="138"/>
      <c r="D34" s="138"/>
      <c r="E34" s="138"/>
      <c r="F34" s="146">
        <v>2323333</v>
      </c>
      <c r="G34" s="146">
        <v>2113597.2000000007</v>
      </c>
      <c r="H34" s="146">
        <v>2643436.3790962943</v>
      </c>
      <c r="I34" s="146">
        <v>2358128.11</v>
      </c>
      <c r="J34" s="146">
        <v>2761307</v>
      </c>
      <c r="K34" s="146">
        <v>2678467.79</v>
      </c>
      <c r="L34" s="146">
        <v>2964442</v>
      </c>
      <c r="M34" s="374">
        <f>SUM(M31:M33)</f>
        <v>3152245.38</v>
      </c>
      <c r="N34" s="417">
        <f>SUM(N31:N33)</f>
        <v>2529760</v>
      </c>
      <c r="O34" s="146">
        <v>3032807</v>
      </c>
      <c r="P34" s="155">
        <v>0.10676783609930958</v>
      </c>
      <c r="Q34" s="399">
        <f>SUM(Q31:Q33)</f>
        <v>85610</v>
      </c>
      <c r="R34" s="353">
        <f>SUM(R31:R33)</f>
        <v>3118417</v>
      </c>
      <c r="S34" s="146">
        <f>SUM(S31:S33)</f>
        <v>0</v>
      </c>
      <c r="T34" s="602">
        <f>SUM(T31:T33)</f>
        <v>3118417</v>
      </c>
    </row>
    <row r="35" spans="1:20" x14ac:dyDescent="0.45">
      <c r="A35" s="145"/>
      <c r="B35" s="138"/>
      <c r="C35" s="138"/>
      <c r="D35" s="138"/>
      <c r="E35" s="138"/>
      <c r="F35" s="146"/>
      <c r="G35" s="146"/>
      <c r="H35" s="146"/>
      <c r="I35" s="146"/>
      <c r="J35" s="146"/>
      <c r="K35" s="146"/>
      <c r="L35" s="146"/>
      <c r="M35" s="374"/>
      <c r="N35" s="417"/>
      <c r="O35" s="146"/>
      <c r="P35" s="131"/>
      <c r="Q35" s="399"/>
      <c r="R35" s="353"/>
      <c r="S35" s="146"/>
      <c r="T35" s="602"/>
    </row>
    <row r="36" spans="1:20" s="145" customFormat="1" ht="15.75" thickBot="1" x14ac:dyDescent="0.5">
      <c r="A36" s="147" t="s">
        <v>356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375"/>
      <c r="N36" s="418"/>
      <c r="O36" s="148"/>
      <c r="P36" s="148"/>
      <c r="Q36" s="400"/>
      <c r="R36" s="354"/>
      <c r="S36" s="148"/>
      <c r="T36" s="603"/>
    </row>
    <row r="37" spans="1:20" x14ac:dyDescent="0.45">
      <c r="A37" s="123" t="s">
        <v>357</v>
      </c>
      <c r="B37" s="138">
        <v>416041.41</v>
      </c>
      <c r="C37" s="138">
        <v>373007.32</v>
      </c>
      <c r="D37" s="138">
        <v>331185.43000000005</v>
      </c>
      <c r="E37" s="138">
        <v>441982.5</v>
      </c>
      <c r="F37" s="138">
        <v>492035</v>
      </c>
      <c r="G37" s="139">
        <v>483281.16</v>
      </c>
      <c r="H37" s="139">
        <v>529679</v>
      </c>
      <c r="I37" s="139">
        <v>544417.63</v>
      </c>
      <c r="J37" s="139">
        <v>536753</v>
      </c>
      <c r="K37" s="139">
        <v>520650.41</v>
      </c>
      <c r="L37" s="139">
        <v>601617</v>
      </c>
      <c r="M37" s="371">
        <f>'FY19-20 Exp &amp; Budget'!G363</f>
        <v>601617</v>
      </c>
      <c r="N37" s="414">
        <f>'FY19-20 Exp &amp; Budget'!H363</f>
        <v>550284</v>
      </c>
      <c r="O37" s="139">
        <v>623013</v>
      </c>
      <c r="P37" s="140">
        <v>0.15551047006762181</v>
      </c>
      <c r="Q37" s="396">
        <f>R37-O37</f>
        <v>-44774</v>
      </c>
      <c r="R37" s="350">
        <f>'FY19-20 Exp &amp; Budget'!M363</f>
        <v>578239</v>
      </c>
      <c r="S37" s="139">
        <v>0</v>
      </c>
      <c r="T37" s="599">
        <f>R37+S37</f>
        <v>578239</v>
      </c>
    </row>
    <row r="38" spans="1:20" x14ac:dyDescent="0.45">
      <c r="A38" s="123" t="s">
        <v>358</v>
      </c>
      <c r="B38" s="138">
        <v>121968.51</v>
      </c>
      <c r="C38" s="138">
        <v>132086.93</v>
      </c>
      <c r="D38" s="138">
        <v>149899.38999999998</v>
      </c>
      <c r="E38" s="138">
        <v>220749.34000000003</v>
      </c>
      <c r="F38" s="138">
        <v>203204</v>
      </c>
      <c r="G38" s="141">
        <v>206804.89</v>
      </c>
      <c r="H38" s="141">
        <v>267851</v>
      </c>
      <c r="I38" s="141">
        <v>253153.91</v>
      </c>
      <c r="J38" s="156">
        <v>265405</v>
      </c>
      <c r="K38" s="156">
        <v>257442.85</v>
      </c>
      <c r="L38" s="156">
        <v>175034</v>
      </c>
      <c r="M38" s="371">
        <f>'FY19-20 Exp &amp; Budget'!G391</f>
        <v>175034</v>
      </c>
      <c r="N38" s="414">
        <f>'FY19-20 Exp &amp; Budget'!H391</f>
        <v>137544</v>
      </c>
      <c r="O38" s="139">
        <v>185664</v>
      </c>
      <c r="P38" s="152">
        <v>-0.32010541368696005</v>
      </c>
      <c r="Q38" s="404">
        <f>R38-O38</f>
        <v>7843</v>
      </c>
      <c r="R38" s="358">
        <f>'FY19-20 Exp &amp; Budget'!M391</f>
        <v>193507</v>
      </c>
      <c r="S38" s="139">
        <v>0</v>
      </c>
      <c r="T38" s="608">
        <f>R38+S38</f>
        <v>193507</v>
      </c>
    </row>
    <row r="39" spans="1:20" x14ac:dyDescent="0.45">
      <c r="A39" s="123" t="s">
        <v>359</v>
      </c>
      <c r="B39" s="138">
        <v>765209.7</v>
      </c>
      <c r="C39" s="138">
        <v>762952.14</v>
      </c>
      <c r="D39" s="138">
        <v>737550.54</v>
      </c>
      <c r="E39" s="138">
        <v>784911.82999999984</v>
      </c>
      <c r="F39" s="138">
        <v>1116914.3500000001</v>
      </c>
      <c r="G39" s="141">
        <v>923732.43</v>
      </c>
      <c r="H39" s="141">
        <v>1046546.9</v>
      </c>
      <c r="I39" s="141">
        <v>1050433.68</v>
      </c>
      <c r="J39" s="141">
        <v>1041340</v>
      </c>
      <c r="K39" s="141">
        <v>1010099.7999999999</v>
      </c>
      <c r="L39" s="141">
        <v>979965</v>
      </c>
      <c r="M39" s="372">
        <f>'FY19-20 Exp &amp; Budget'!G428</f>
        <v>979965</v>
      </c>
      <c r="N39" s="415">
        <f>'FY19-20 Exp &amp; Budget'!H428</f>
        <v>870130</v>
      </c>
      <c r="O39" s="141">
        <v>1032790</v>
      </c>
      <c r="P39" s="152">
        <v>-2.9833487740518246E-2</v>
      </c>
      <c r="Q39" s="397">
        <f>R39-O39</f>
        <v>53700</v>
      </c>
      <c r="R39" s="351">
        <f>'FY19-20 Exp &amp; Budget'!M428</f>
        <v>1086490</v>
      </c>
      <c r="S39" s="141">
        <f>-' #3 Vacancy Savings'!C17-' #3 Vacancy Savings'!K6</f>
        <v>-197900</v>
      </c>
      <c r="T39" s="600">
        <f>R39+S39</f>
        <v>888590</v>
      </c>
    </row>
    <row r="40" spans="1:20" x14ac:dyDescent="0.45">
      <c r="A40" s="123" t="s">
        <v>360</v>
      </c>
      <c r="B40" s="138">
        <v>1894265.6</v>
      </c>
      <c r="C40" s="138">
        <v>1992837.93</v>
      </c>
      <c r="D40" s="138">
        <v>1985180.8800000001</v>
      </c>
      <c r="E40" s="138">
        <v>2161021.5</v>
      </c>
      <c r="F40" s="138">
        <v>2366260.96</v>
      </c>
      <c r="G40" s="141">
        <v>2309934.12</v>
      </c>
      <c r="H40" s="141">
        <v>2493263.6</v>
      </c>
      <c r="I40" s="141">
        <v>2514450.21</v>
      </c>
      <c r="J40" s="141">
        <v>2397466</v>
      </c>
      <c r="K40" s="141">
        <v>2325542.02</v>
      </c>
      <c r="L40" s="141">
        <v>2442240</v>
      </c>
      <c r="M40" s="372">
        <f>'FY19-20 Exp &amp; Budget'!G479</f>
        <v>2442240</v>
      </c>
      <c r="N40" s="415">
        <f>'FY19-20 Exp &amp; Budget'!H479</f>
        <v>2355937</v>
      </c>
      <c r="O40" s="141">
        <v>2542356</v>
      </c>
      <c r="P40" s="152">
        <v>5.0180981034262273E-2</v>
      </c>
      <c r="Q40" s="397">
        <f>R40-O40</f>
        <v>-178086</v>
      </c>
      <c r="R40" s="351">
        <f>'FY19-20 Exp &amp; Budget'!M479</f>
        <v>2364270</v>
      </c>
      <c r="S40" s="141">
        <f>-' #3 Vacancy Savings'!C18</f>
        <v>-98900</v>
      </c>
      <c r="T40" s="600">
        <f>R40+S40</f>
        <v>2265370</v>
      </c>
    </row>
    <row r="41" spans="1:20" ht="15.75" thickBot="1" x14ac:dyDescent="0.5">
      <c r="A41" s="133" t="s">
        <v>361</v>
      </c>
      <c r="B41" s="134">
        <v>962373.44</v>
      </c>
      <c r="C41" s="134">
        <v>964144.87</v>
      </c>
      <c r="D41" s="134">
        <v>896272.25</v>
      </c>
      <c r="E41" s="134">
        <v>996621.60999999987</v>
      </c>
      <c r="F41" s="134">
        <v>1187748</v>
      </c>
      <c r="G41" s="134">
        <v>1085044.19</v>
      </c>
      <c r="H41" s="134">
        <v>1233614</v>
      </c>
      <c r="I41" s="134">
        <v>1175929.33</v>
      </c>
      <c r="J41" s="134">
        <v>1239943</v>
      </c>
      <c r="K41" s="134">
        <v>1202744.71</v>
      </c>
      <c r="L41" s="134">
        <v>1418509</v>
      </c>
      <c r="M41" s="369">
        <f>'FY19-20 Exp &amp; Budget'!G513</f>
        <v>1447702.11</v>
      </c>
      <c r="N41" s="412">
        <f>'FY19-20 Exp &amp; Budget'!H513</f>
        <v>1263457</v>
      </c>
      <c r="O41" s="134">
        <v>1526287</v>
      </c>
      <c r="P41" s="131">
        <v>0.17939325627963065</v>
      </c>
      <c r="Q41" s="394">
        <f>R41-O41</f>
        <v>-6214</v>
      </c>
      <c r="R41" s="348">
        <f>'FY19-20 Exp &amp; Budget'!M513</f>
        <v>1520073</v>
      </c>
      <c r="S41" s="134">
        <v>0</v>
      </c>
      <c r="T41" s="597">
        <f>R41+S41</f>
        <v>1520073</v>
      </c>
    </row>
    <row r="42" spans="1:20" x14ac:dyDescent="0.45">
      <c r="A42" s="145" t="s">
        <v>362</v>
      </c>
      <c r="B42" s="146">
        <v>4159858.6599999997</v>
      </c>
      <c r="C42" s="146">
        <v>4225029.1900000004</v>
      </c>
      <c r="D42" s="146">
        <v>4100088.49</v>
      </c>
      <c r="E42" s="146">
        <v>4605286.7799999993</v>
      </c>
      <c r="F42" s="146">
        <v>5366162.3100000005</v>
      </c>
      <c r="G42" s="146">
        <v>5008796.79</v>
      </c>
      <c r="H42" s="146">
        <v>5570954.5</v>
      </c>
      <c r="I42" s="146">
        <v>5538384.7599999998</v>
      </c>
      <c r="J42" s="146">
        <v>5480907</v>
      </c>
      <c r="K42" s="146">
        <v>5316479.79</v>
      </c>
      <c r="L42" s="146">
        <v>5617365</v>
      </c>
      <c r="M42" s="374">
        <f>SUM(M37:M41)</f>
        <v>5646558.1100000003</v>
      </c>
      <c r="N42" s="417">
        <f>SUM(N37:N41)</f>
        <v>5177352</v>
      </c>
      <c r="O42" s="146">
        <v>5910110</v>
      </c>
      <c r="P42" s="155">
        <v>5.659481873060971E-2</v>
      </c>
      <c r="Q42" s="399">
        <f>SUM(Q37:Q41)</f>
        <v>-167531</v>
      </c>
      <c r="R42" s="353">
        <f>SUM(R37:R41)</f>
        <v>5742579</v>
      </c>
      <c r="S42" s="146">
        <f>SUM(S37:S41)</f>
        <v>-296800</v>
      </c>
      <c r="T42" s="602">
        <f>SUM(T37:T41)</f>
        <v>5445779</v>
      </c>
    </row>
    <row r="43" spans="1:20" x14ac:dyDescent="0.45">
      <c r="A43" s="145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374"/>
      <c r="N43" s="417"/>
      <c r="O43" s="146"/>
      <c r="P43" s="131"/>
      <c r="Q43" s="399"/>
      <c r="R43" s="353"/>
      <c r="S43" s="146"/>
      <c r="T43" s="602"/>
    </row>
    <row r="44" spans="1:20" ht="15.75" thickBot="1" x14ac:dyDescent="0.5">
      <c r="A44" s="147" t="s">
        <v>363</v>
      </c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375"/>
      <c r="N44" s="418"/>
      <c r="O44" s="148"/>
      <c r="P44" s="148"/>
      <c r="Q44" s="400"/>
      <c r="R44" s="354"/>
      <c r="S44" s="148"/>
      <c r="T44" s="603"/>
    </row>
    <row r="45" spans="1:20" x14ac:dyDescent="0.45">
      <c r="A45" s="123" t="s">
        <v>364</v>
      </c>
      <c r="B45" s="138">
        <v>1440320</v>
      </c>
      <c r="C45" s="138">
        <v>1550909</v>
      </c>
      <c r="D45" s="138">
        <v>1486470.9100000001</v>
      </c>
      <c r="E45" s="138">
        <v>1579164.1300000001</v>
      </c>
      <c r="F45" s="138">
        <v>1713910</v>
      </c>
      <c r="G45" s="139">
        <v>1447848.5799999998</v>
      </c>
      <c r="H45" s="139">
        <v>1809701</v>
      </c>
      <c r="I45" s="139">
        <v>1465467.31</v>
      </c>
      <c r="J45" s="139">
        <v>1692399</v>
      </c>
      <c r="K45" s="139">
        <v>1641627.03</v>
      </c>
      <c r="L45" s="139">
        <v>1477039</v>
      </c>
      <c r="M45" s="371">
        <f>'FY19-20 Exp &amp; Budget'!G195</f>
        <v>1477039</v>
      </c>
      <c r="N45" s="414">
        <f>'FY19-20 Exp &amp; Budget'!H195</f>
        <v>1503207</v>
      </c>
      <c r="O45" s="139">
        <v>1553677</v>
      </c>
      <c r="P45" s="152">
        <v>-0.10025908869202771</v>
      </c>
      <c r="Q45" s="396">
        <f t="shared" ref="Q45:Q51" si="0">R45-O45</f>
        <v>-12934</v>
      </c>
      <c r="R45" s="350">
        <f>'FY19-20 Exp &amp; Budget'!M195</f>
        <v>1540743</v>
      </c>
      <c r="S45" s="139">
        <v>0</v>
      </c>
      <c r="T45" s="599">
        <f t="shared" ref="T45:T51" si="1">R45+S45</f>
        <v>1540743</v>
      </c>
    </row>
    <row r="46" spans="1:20" x14ac:dyDescent="0.45">
      <c r="A46" s="123" t="s">
        <v>365</v>
      </c>
      <c r="B46" s="138">
        <v>1462065</v>
      </c>
      <c r="C46" s="138">
        <v>1577100</v>
      </c>
      <c r="D46" s="138">
        <v>1544633.8800000001</v>
      </c>
      <c r="E46" s="138">
        <v>1653927.54</v>
      </c>
      <c r="F46" s="138">
        <v>1724712</v>
      </c>
      <c r="G46" s="141">
        <v>1781414.5000000005</v>
      </c>
      <c r="H46" s="141">
        <v>1780979</v>
      </c>
      <c r="I46" s="141">
        <v>1865408.42</v>
      </c>
      <c r="J46" s="141">
        <v>2021697</v>
      </c>
      <c r="K46" s="141">
        <v>1961046.0899999999</v>
      </c>
      <c r="L46" s="141">
        <v>2220744</v>
      </c>
      <c r="M46" s="372">
        <f>'FY19-20 Exp &amp; Budget'!G227</f>
        <v>2220744</v>
      </c>
      <c r="N46" s="415">
        <f>'FY19-20 Exp &amp; Budget'!H227</f>
        <v>1925696</v>
      </c>
      <c r="O46" s="141">
        <v>2348493</v>
      </c>
      <c r="P46" s="140">
        <v>0.13242825414674481</v>
      </c>
      <c r="Q46" s="397">
        <f t="shared" si="0"/>
        <v>-70930</v>
      </c>
      <c r="R46" s="351">
        <f>'FY19-20 Exp &amp; Budget'!M227</f>
        <v>2277563</v>
      </c>
      <c r="S46" s="141">
        <v>0</v>
      </c>
      <c r="T46" s="600">
        <f t="shared" si="1"/>
        <v>2277563</v>
      </c>
    </row>
    <row r="47" spans="1:20" x14ac:dyDescent="0.45">
      <c r="A47" s="123" t="s">
        <v>366</v>
      </c>
      <c r="B47" s="138">
        <v>1288977</v>
      </c>
      <c r="C47" s="138">
        <v>1201492</v>
      </c>
      <c r="D47" s="138">
        <v>1254944.1000000001</v>
      </c>
      <c r="E47" s="138">
        <v>1279028.8899999999</v>
      </c>
      <c r="F47" s="138">
        <v>1244991</v>
      </c>
      <c r="G47" s="141">
        <v>1198149.8399999999</v>
      </c>
      <c r="H47" s="141">
        <v>1210848.3647478644</v>
      </c>
      <c r="I47" s="141">
        <v>1327078.8899999999</v>
      </c>
      <c r="J47" s="141">
        <v>1736430</v>
      </c>
      <c r="K47" s="141">
        <v>1684337.0999999999</v>
      </c>
      <c r="L47" s="141">
        <v>1870316</v>
      </c>
      <c r="M47" s="372">
        <f>'FY19-20 Exp &amp; Budget'!G252</f>
        <v>1870316</v>
      </c>
      <c r="N47" s="415">
        <f>'FY19-20 Exp &amp; Budget'!H252</f>
        <v>1501772</v>
      </c>
      <c r="O47" s="141">
        <v>1982678</v>
      </c>
      <c r="P47" s="140">
        <v>0.11041667371691816</v>
      </c>
      <c r="Q47" s="397">
        <f t="shared" si="0"/>
        <v>-330267</v>
      </c>
      <c r="R47" s="351">
        <f>'FY19-20 Exp &amp; Budget'!M252</f>
        <v>1652411</v>
      </c>
      <c r="S47" s="141">
        <v>0</v>
      </c>
      <c r="T47" s="600">
        <f t="shared" si="1"/>
        <v>1652411</v>
      </c>
    </row>
    <row r="48" spans="1:20" x14ac:dyDescent="0.45">
      <c r="A48" s="123" t="s">
        <v>367</v>
      </c>
      <c r="B48" s="138">
        <v>660698</v>
      </c>
      <c r="C48" s="138">
        <v>770590</v>
      </c>
      <c r="D48" s="138">
        <v>825835.17000000016</v>
      </c>
      <c r="E48" s="138">
        <v>1023400.36</v>
      </c>
      <c r="F48" s="138">
        <v>1421918</v>
      </c>
      <c r="G48" s="138">
        <v>919864.85999999987</v>
      </c>
      <c r="H48" s="138">
        <v>1303436</v>
      </c>
      <c r="I48" s="141">
        <v>1321637.06</v>
      </c>
      <c r="J48" s="141">
        <v>1541511</v>
      </c>
      <c r="K48" s="141">
        <v>1495265.67</v>
      </c>
      <c r="L48" s="141">
        <v>1560425</v>
      </c>
      <c r="M48" s="372">
        <f>'FY19-20 Exp &amp; Budget'!G280</f>
        <v>1560425</v>
      </c>
      <c r="N48" s="415">
        <f>'FY19-20 Exp &amp; Budget'!H280</f>
        <v>1469369</v>
      </c>
      <c r="O48" s="141">
        <v>1749001</v>
      </c>
      <c r="P48" s="140">
        <v>4.3577092223350572E-2</v>
      </c>
      <c r="Q48" s="397">
        <f t="shared" si="0"/>
        <v>-293173</v>
      </c>
      <c r="R48" s="351">
        <f>'FY19-20 Exp &amp; Budget'!M280</f>
        <v>1455828</v>
      </c>
      <c r="S48" s="141">
        <v>0</v>
      </c>
      <c r="T48" s="600">
        <f t="shared" si="1"/>
        <v>1455828</v>
      </c>
    </row>
    <row r="49" spans="1:22" x14ac:dyDescent="0.45">
      <c r="A49" s="123" t="s">
        <v>368</v>
      </c>
      <c r="B49" s="138">
        <v>3822293</v>
      </c>
      <c r="C49" s="138">
        <v>4069587</v>
      </c>
      <c r="D49" s="138">
        <v>4037249.9300000011</v>
      </c>
      <c r="E49" s="138">
        <v>4407322.5199999996</v>
      </c>
      <c r="F49" s="138">
        <v>4721954</v>
      </c>
      <c r="G49" s="141">
        <v>4594081.5600000005</v>
      </c>
      <c r="H49" s="139">
        <v>4538804.8382260203</v>
      </c>
      <c r="I49" s="139">
        <v>4757642.4800000004</v>
      </c>
      <c r="J49" s="139">
        <v>4503211</v>
      </c>
      <c r="K49" s="139">
        <v>4368114.67</v>
      </c>
      <c r="L49" s="139">
        <v>4905662</v>
      </c>
      <c r="M49" s="371">
        <f>'FY19-20 Exp &amp; Budget'!G310</f>
        <v>4905662</v>
      </c>
      <c r="N49" s="414">
        <f>'FY19-20 Exp &amp; Budget'!H310</f>
        <v>4852840</v>
      </c>
      <c r="O49" s="139">
        <v>5270029</v>
      </c>
      <c r="P49" s="140">
        <v>0.12306163427710566</v>
      </c>
      <c r="Q49" s="396">
        <f t="shared" si="0"/>
        <v>590821</v>
      </c>
      <c r="R49" s="350">
        <f>'FY19-20 Exp &amp; Budget'!M310</f>
        <v>5860850</v>
      </c>
      <c r="S49" s="139">
        <v>0</v>
      </c>
      <c r="T49" s="599">
        <f t="shared" si="1"/>
        <v>5860850</v>
      </c>
    </row>
    <row r="50" spans="1:22" x14ac:dyDescent="0.45">
      <c r="A50" s="123" t="s">
        <v>369</v>
      </c>
      <c r="B50" s="138">
        <v>6499</v>
      </c>
      <c r="C50" s="138">
        <v>10613</v>
      </c>
      <c r="D50" s="138">
        <v>17252.84</v>
      </c>
      <c r="E50" s="138">
        <v>33296.46</v>
      </c>
      <c r="F50" s="138">
        <v>30050</v>
      </c>
      <c r="G50" s="141">
        <v>26667.239999999998</v>
      </c>
      <c r="H50" s="141">
        <v>47227.1</v>
      </c>
      <c r="I50" s="141">
        <v>6530.04</v>
      </c>
      <c r="J50" s="141">
        <v>89000</v>
      </c>
      <c r="K50" s="141">
        <v>86330</v>
      </c>
      <c r="L50" s="141">
        <v>81500</v>
      </c>
      <c r="M50" s="372">
        <f>'FY19-20 Exp &amp; Budget'!G318</f>
        <v>81500</v>
      </c>
      <c r="N50" s="415">
        <f>'FY19-20 Exp &amp; Budget'!H318</f>
        <v>21348</v>
      </c>
      <c r="O50" s="141">
        <v>81500</v>
      </c>
      <c r="P50" s="140">
        <v>-5.5948106104482802E-2</v>
      </c>
      <c r="Q50" s="397">
        <f t="shared" si="0"/>
        <v>0</v>
      </c>
      <c r="R50" s="351">
        <f>'FY19-20 Exp &amp; Budget'!M318</f>
        <v>81500</v>
      </c>
      <c r="S50" s="141">
        <v>0</v>
      </c>
      <c r="T50" s="600">
        <f t="shared" si="1"/>
        <v>81500</v>
      </c>
    </row>
    <row r="51" spans="1:22" ht="15.75" thickBot="1" x14ac:dyDescent="0.5">
      <c r="A51" s="133" t="s">
        <v>370</v>
      </c>
      <c r="B51" s="134">
        <v>5513187</v>
      </c>
      <c r="C51" s="134">
        <v>5713535</v>
      </c>
      <c r="D51" s="134">
        <v>5961341</v>
      </c>
      <c r="E51" s="134">
        <v>6219149</v>
      </c>
      <c r="F51" s="134">
        <v>6576306</v>
      </c>
      <c r="G51" s="134">
        <v>6473397</v>
      </c>
      <c r="H51" s="134">
        <v>6787000</v>
      </c>
      <c r="I51" s="134">
        <v>6721949</v>
      </c>
      <c r="J51" s="134">
        <v>7127000</v>
      </c>
      <c r="K51" s="134">
        <v>6913190</v>
      </c>
      <c r="L51" s="134">
        <v>7500000</v>
      </c>
      <c r="M51" s="369">
        <f>'FY19-20 Exp &amp; Budget'!G324</f>
        <v>7500000</v>
      </c>
      <c r="N51" s="412">
        <f>'FY19-20 Exp &amp; Budget'!H324</f>
        <v>7339838</v>
      </c>
      <c r="O51" s="134">
        <v>7800000</v>
      </c>
      <c r="P51" s="131">
        <v>8.4882666323361569E-2</v>
      </c>
      <c r="Q51" s="394">
        <f t="shared" si="0"/>
        <v>-75000</v>
      </c>
      <c r="R51" s="348">
        <f>'FY19-20 Exp &amp; Budget'!M324</f>
        <v>7725000</v>
      </c>
      <c r="S51" s="134">
        <v>0</v>
      </c>
      <c r="T51" s="597">
        <f t="shared" si="1"/>
        <v>7725000</v>
      </c>
    </row>
    <row r="52" spans="1:22" s="145" customFormat="1" x14ac:dyDescent="0.45">
      <c r="A52" s="145" t="s">
        <v>371</v>
      </c>
      <c r="B52" s="146">
        <v>14194039</v>
      </c>
      <c r="C52" s="146">
        <v>14893826</v>
      </c>
      <c r="D52" s="146">
        <v>15127727.830000002</v>
      </c>
      <c r="E52" s="146">
        <v>16195288.9</v>
      </c>
      <c r="F52" s="146">
        <v>17433841</v>
      </c>
      <c r="G52" s="146">
        <v>16441423.58</v>
      </c>
      <c r="H52" s="146">
        <v>17477996.302973881</v>
      </c>
      <c r="I52" s="146">
        <v>17465713.199999999</v>
      </c>
      <c r="J52" s="146">
        <v>18711248</v>
      </c>
      <c r="K52" s="146">
        <v>18149910.559999999</v>
      </c>
      <c r="L52" s="146">
        <v>19615686</v>
      </c>
      <c r="M52" s="374">
        <f>SUM(M45:M51)</f>
        <v>19615686</v>
      </c>
      <c r="N52" s="417">
        <f>SUM(N45:N51)</f>
        <v>18614070</v>
      </c>
      <c r="O52" s="146">
        <v>20785378</v>
      </c>
      <c r="P52" s="155">
        <v>8.0759375378431697E-2</v>
      </c>
      <c r="Q52" s="399">
        <f>SUM(Q45:Q51)</f>
        <v>-191483</v>
      </c>
      <c r="R52" s="353">
        <f>SUM(R45:R51)</f>
        <v>20593895</v>
      </c>
      <c r="S52" s="146">
        <f>SUM(S45:S51)</f>
        <v>0</v>
      </c>
      <c r="T52" s="602">
        <f>SUM(T45:T51)</f>
        <v>20593895</v>
      </c>
      <c r="U52" s="538"/>
      <c r="V52" s="539"/>
    </row>
    <row r="53" spans="1:22" s="145" customFormat="1" x14ac:dyDescent="0.45"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374"/>
      <c r="N53" s="417"/>
      <c r="O53" s="146"/>
      <c r="P53" s="131"/>
      <c r="Q53" s="399"/>
      <c r="R53" s="353"/>
      <c r="S53" s="146"/>
      <c r="T53" s="602"/>
    </row>
    <row r="54" spans="1:22" ht="15.75" thickBot="1" x14ac:dyDescent="0.5">
      <c r="A54" s="147" t="s">
        <v>372</v>
      </c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375"/>
      <c r="N54" s="418"/>
      <c r="O54" s="148"/>
      <c r="P54" s="148"/>
      <c r="Q54" s="400"/>
      <c r="R54" s="354"/>
      <c r="S54" s="148"/>
      <c r="T54" s="603"/>
    </row>
    <row r="55" spans="1:22" x14ac:dyDescent="0.45">
      <c r="A55" s="123" t="s">
        <v>373</v>
      </c>
      <c r="B55" s="138">
        <v>420988</v>
      </c>
      <c r="C55" s="138">
        <v>468648</v>
      </c>
      <c r="D55" s="138">
        <v>461961.96</v>
      </c>
      <c r="E55" s="138">
        <v>562232.04</v>
      </c>
      <c r="F55" s="138">
        <v>547921</v>
      </c>
      <c r="G55" s="157">
        <v>509208.41</v>
      </c>
      <c r="H55" s="157">
        <v>747391</v>
      </c>
      <c r="I55" s="157">
        <v>711895.26</v>
      </c>
      <c r="J55" s="139">
        <v>774942</v>
      </c>
      <c r="K55" s="139">
        <v>751693.74</v>
      </c>
      <c r="L55" s="139">
        <v>642019</v>
      </c>
      <c r="M55" s="371">
        <f>'FY19-20 Exp &amp; Budget'!G553</f>
        <v>642019</v>
      </c>
      <c r="N55" s="414">
        <f>'FY19-20 Exp &amp; Budget'!H553</f>
        <v>762252</v>
      </c>
      <c r="O55" s="139">
        <v>711204</v>
      </c>
      <c r="P55" s="140">
        <v>-0.14590348989736165</v>
      </c>
      <c r="Q55" s="396">
        <f t="shared" ref="Q55:Q63" si="2">R55-O55</f>
        <v>60997</v>
      </c>
      <c r="R55" s="350">
        <f>'FY19-20 Exp &amp; Budget'!M553</f>
        <v>772201</v>
      </c>
      <c r="S55" s="139">
        <v>0</v>
      </c>
      <c r="T55" s="599">
        <f t="shared" ref="T55:T63" si="3">R55+S55</f>
        <v>772201</v>
      </c>
    </row>
    <row r="56" spans="1:22" x14ac:dyDescent="0.45">
      <c r="A56" s="123" t="s">
        <v>374</v>
      </c>
      <c r="B56" s="138">
        <v>331558</v>
      </c>
      <c r="C56" s="138">
        <v>361252</v>
      </c>
      <c r="D56" s="159">
        <v>379375.46</v>
      </c>
      <c r="E56" s="138">
        <v>427962.31</v>
      </c>
      <c r="F56" s="138">
        <v>468505</v>
      </c>
      <c r="G56" s="160">
        <v>479420.58</v>
      </c>
      <c r="H56" s="160">
        <v>383469</v>
      </c>
      <c r="I56" s="160">
        <v>457081.81</v>
      </c>
      <c r="J56" s="141">
        <v>433636</v>
      </c>
      <c r="K56" s="141">
        <v>420626.92</v>
      </c>
      <c r="L56" s="141">
        <v>588463</v>
      </c>
      <c r="M56" s="372">
        <f>'FY19-20 Exp &amp; Budget'!G577+'FY19-20 Exp &amp; Budget'!G586+'FY19-20 Exp &amp; Budget'!G593+'FY19-20 Exp &amp; Budget'!G601+'FY19-20 Exp &amp; Budget'!G610+'FY19-20 Exp &amp; Budget'!G619+'FY19-20 Exp &amp; Budget'!G703+'FY19-20 Exp &amp; Budget'!G695+'FY19-20 Exp &amp; Budget'!G687</f>
        <v>588463</v>
      </c>
      <c r="N56" s="415">
        <f>'FY19-20 Exp &amp; Budget'!H577+'FY19-20 Exp &amp; Budget'!H586+'FY19-20 Exp &amp; Budget'!H593+'FY19-20 Exp &amp; Budget'!H601+'FY19-20 Exp &amp; Budget'!H610+'FY19-20 Exp &amp; Budget'!H619+'FY19-20 Exp &amp; Budget'!H703+'FY19-20 Exp &amp; Budget'!H695+'FY19-20 Exp &amp; Budget'!H687</f>
        <v>406020</v>
      </c>
      <c r="O56" s="141">
        <v>612779</v>
      </c>
      <c r="P56" s="140">
        <v>0.39901411921043956</v>
      </c>
      <c r="Q56" s="397">
        <f t="shared" si="2"/>
        <v>-88726</v>
      </c>
      <c r="R56" s="351">
        <f>'FY19-20 Exp &amp; Budget'!M577+'FY19-20 Exp &amp; Budget'!M586+'FY19-20 Exp &amp; Budget'!M593+'FY19-20 Exp &amp; Budget'!M601+'FY19-20 Exp &amp; Budget'!M610+'FY19-20 Exp &amp; Budget'!M619+'FY19-20 Exp &amp; Budget'!M703+'FY19-20 Exp &amp; Budget'!M695+'FY19-20 Exp &amp; Budget'!M687</f>
        <v>524053</v>
      </c>
      <c r="S56" s="141">
        <v>0</v>
      </c>
      <c r="T56" s="600">
        <f t="shared" si="3"/>
        <v>524053</v>
      </c>
    </row>
    <row r="57" spans="1:22" x14ac:dyDescent="0.45">
      <c r="A57" s="123" t="s">
        <v>375</v>
      </c>
      <c r="B57" s="138">
        <v>48486</v>
      </c>
      <c r="C57" s="138">
        <v>48858</v>
      </c>
      <c r="D57" s="138">
        <v>52767.05</v>
      </c>
      <c r="E57" s="138">
        <v>45295.97</v>
      </c>
      <c r="F57" s="138">
        <v>51939</v>
      </c>
      <c r="G57" s="160">
        <v>42893.21</v>
      </c>
      <c r="H57" s="160">
        <v>50156</v>
      </c>
      <c r="I57" s="160">
        <v>50526.32</v>
      </c>
      <c r="J57" s="141">
        <v>75366</v>
      </c>
      <c r="K57" s="141">
        <v>73105.02</v>
      </c>
      <c r="L57" s="141">
        <v>83700</v>
      </c>
      <c r="M57" s="372">
        <f>'FY19-20 Exp &amp; Budget'!G634</f>
        <v>83700</v>
      </c>
      <c r="N57" s="415">
        <f>'FY19-20 Exp &amp; Budget'!H634</f>
        <v>112927</v>
      </c>
      <c r="O57" s="141">
        <v>83700</v>
      </c>
      <c r="P57" s="140">
        <v>0.14492821423207319</v>
      </c>
      <c r="Q57" s="397">
        <f t="shared" si="2"/>
        <v>-50250</v>
      </c>
      <c r="R57" s="351">
        <f>'FY19-20 Exp &amp; Budget'!M634</f>
        <v>33450</v>
      </c>
      <c r="S57" s="141">
        <v>0</v>
      </c>
      <c r="T57" s="600">
        <f t="shared" si="3"/>
        <v>33450</v>
      </c>
    </row>
    <row r="58" spans="1:22" x14ac:dyDescent="0.45">
      <c r="A58" s="123" t="s">
        <v>376</v>
      </c>
      <c r="B58" s="138">
        <v>588592</v>
      </c>
      <c r="C58" s="138">
        <v>630107</v>
      </c>
      <c r="D58" s="138">
        <v>307695.61</v>
      </c>
      <c r="E58" s="138">
        <v>248145.18999999997</v>
      </c>
      <c r="F58" s="138">
        <v>580426</v>
      </c>
      <c r="G58" s="160">
        <v>463225.86</v>
      </c>
      <c r="H58" s="160">
        <v>420511</v>
      </c>
      <c r="I58" s="160">
        <v>560033.74</v>
      </c>
      <c r="J58" s="141">
        <v>669414</v>
      </c>
      <c r="K58" s="141">
        <v>649331.57999999996</v>
      </c>
      <c r="L58" s="141">
        <v>585739</v>
      </c>
      <c r="M58" s="372">
        <f>'FY19-20 Exp &amp; Budget'!G784+'FY19-20 Exp &amp; Budget'!G778+'FY19-20 Exp &amp; Budget'!G730+'FY19-20 Exp &amp; Budget'!G711</f>
        <v>585739</v>
      </c>
      <c r="N58" s="415">
        <f>'FY19-20 Exp &amp; Budget'!H784+'FY19-20 Exp &amp; Budget'!H778+'FY19-20 Exp &amp; Budget'!H730+'FY19-20 Exp &amp; Budget'!H711</f>
        <v>516380</v>
      </c>
      <c r="O58" s="141">
        <v>593470</v>
      </c>
      <c r="P58" s="140">
        <v>-9.7935449250750997E-2</v>
      </c>
      <c r="Q58" s="397">
        <f t="shared" si="2"/>
        <v>-154315</v>
      </c>
      <c r="R58" s="351">
        <f>'FY19-20 Exp &amp; Budget'!M784+'FY19-20 Exp &amp; Budget'!M778+'FY19-20 Exp &amp; Budget'!M730+'FY19-20 Exp &amp; Budget'!M711</f>
        <v>439155</v>
      </c>
      <c r="S58" s="141">
        <v>0</v>
      </c>
      <c r="T58" s="600">
        <f t="shared" si="3"/>
        <v>439155</v>
      </c>
    </row>
    <row r="59" spans="1:22" x14ac:dyDescent="0.45">
      <c r="A59" s="123" t="s">
        <v>377</v>
      </c>
      <c r="B59" s="138">
        <v>346317</v>
      </c>
      <c r="C59" s="138">
        <v>369072</v>
      </c>
      <c r="D59" s="138">
        <v>159572.57</v>
      </c>
      <c r="E59" s="138">
        <v>144299.98000000001</v>
      </c>
      <c r="F59" s="138">
        <v>161132</v>
      </c>
      <c r="G59" s="160">
        <v>127875.12</v>
      </c>
      <c r="H59" s="160">
        <v>213630</v>
      </c>
      <c r="I59" s="160">
        <v>213129.04</v>
      </c>
      <c r="J59" s="141">
        <v>249114</v>
      </c>
      <c r="K59" s="141">
        <v>241640.58</v>
      </c>
      <c r="L59" s="141">
        <v>211465</v>
      </c>
      <c r="M59" s="372">
        <f>'FY19-20 Exp &amp; Budget'!G659</f>
        <v>211465</v>
      </c>
      <c r="N59" s="415">
        <f>'FY19-20 Exp &amp; Budget'!H659</f>
        <v>233426</v>
      </c>
      <c r="O59" s="141">
        <v>215422</v>
      </c>
      <c r="P59" s="140">
        <v>-0.1248779488941799</v>
      </c>
      <c r="Q59" s="397">
        <f t="shared" si="2"/>
        <v>-180</v>
      </c>
      <c r="R59" s="351">
        <f>'FY19-20 Exp &amp; Budget'!M659</f>
        <v>215242</v>
      </c>
      <c r="S59" s="141">
        <v>0</v>
      </c>
      <c r="T59" s="600">
        <f t="shared" si="3"/>
        <v>215242</v>
      </c>
    </row>
    <row r="60" spans="1:22" x14ac:dyDescent="0.45">
      <c r="A60" s="123" t="s">
        <v>378</v>
      </c>
      <c r="B60" s="138">
        <v>180280</v>
      </c>
      <c r="C60" s="138">
        <v>187998</v>
      </c>
      <c r="D60" s="138">
        <v>382086.45999999996</v>
      </c>
      <c r="E60" s="138">
        <v>363294.71</v>
      </c>
      <c r="F60" s="138">
        <v>372082</v>
      </c>
      <c r="G60" s="160">
        <v>337805.25</v>
      </c>
      <c r="H60" s="160">
        <v>274531</v>
      </c>
      <c r="I60" s="160">
        <v>143233.84</v>
      </c>
      <c r="J60" s="141">
        <v>101294</v>
      </c>
      <c r="K60" s="141">
        <v>98255.18</v>
      </c>
      <c r="L60" s="141">
        <v>104349</v>
      </c>
      <c r="M60" s="372">
        <f>'FY19-20 Exp &amp; Budget'!G747+'FY19-20 Exp &amp; Budget'!G760</f>
        <v>104349</v>
      </c>
      <c r="N60" s="415">
        <f>'FY19-20 Exp &amp; Budget'!H747+'FY19-20 Exp &amp; Budget'!H760</f>
        <v>122136</v>
      </c>
      <c r="O60" s="141">
        <v>106326</v>
      </c>
      <c r="P60" s="140">
        <v>6.2020343354925483E-2</v>
      </c>
      <c r="Q60" s="397">
        <f t="shared" si="2"/>
        <v>-91</v>
      </c>
      <c r="R60" s="351">
        <f>'FY19-20 Exp &amp; Budget'!M747+'FY19-20 Exp &amp; Budget'!M760</f>
        <v>106235</v>
      </c>
      <c r="S60" s="141">
        <v>0</v>
      </c>
      <c r="T60" s="600">
        <f t="shared" si="3"/>
        <v>106235</v>
      </c>
    </row>
    <row r="61" spans="1:22" x14ac:dyDescent="0.45">
      <c r="A61" s="123" t="s">
        <v>379</v>
      </c>
      <c r="B61" s="138">
        <v>144229</v>
      </c>
      <c r="C61" s="138">
        <v>111239</v>
      </c>
      <c r="D61" s="138">
        <v>197867.66</v>
      </c>
      <c r="E61" s="138">
        <v>182600.47999999998</v>
      </c>
      <c r="F61" s="138">
        <v>209780</v>
      </c>
      <c r="G61" s="160">
        <v>211080.24</v>
      </c>
      <c r="H61" s="160">
        <v>211203</v>
      </c>
      <c r="I61" s="160">
        <v>272196.84999999998</v>
      </c>
      <c r="J61" s="141">
        <v>344177</v>
      </c>
      <c r="K61" s="141">
        <v>333851.69</v>
      </c>
      <c r="L61" s="141">
        <v>381676</v>
      </c>
      <c r="M61" s="372">
        <f>'FY19-20 Exp &amp; Budget'!G820+'FY19-20 Exp &amp; Budget'!G809</f>
        <v>381676</v>
      </c>
      <c r="N61" s="415">
        <f>'FY19-20 Exp &amp; Budget'!H820+'FY19-20 Exp &amp; Budget'!H809</f>
        <v>279637</v>
      </c>
      <c r="O61" s="141">
        <v>392874</v>
      </c>
      <c r="P61" s="140">
        <v>0.1432501659644137</v>
      </c>
      <c r="Q61" s="397">
        <f t="shared" si="2"/>
        <v>58984</v>
      </c>
      <c r="R61" s="351">
        <f>'FY19-20 Exp &amp; Budget'!M820+'FY19-20 Exp &amp; Budget'!M809</f>
        <v>451858</v>
      </c>
      <c r="S61" s="141">
        <v>0</v>
      </c>
      <c r="T61" s="600">
        <f t="shared" si="3"/>
        <v>451858</v>
      </c>
    </row>
    <row r="62" spans="1:22" x14ac:dyDescent="0.45">
      <c r="A62" s="123" t="s">
        <v>380</v>
      </c>
      <c r="B62" s="138"/>
      <c r="C62" s="138"/>
      <c r="D62" s="138">
        <v>109420.06999999999</v>
      </c>
      <c r="E62" s="138">
        <v>128668.89000000001</v>
      </c>
      <c r="F62" s="138">
        <v>138425</v>
      </c>
      <c r="G62" s="160">
        <v>102706.05</v>
      </c>
      <c r="H62" s="160">
        <v>74880</v>
      </c>
      <c r="I62" s="160">
        <v>75943.429999999993</v>
      </c>
      <c r="J62" s="141">
        <v>87649</v>
      </c>
      <c r="K62" s="141">
        <v>85019.53</v>
      </c>
      <c r="L62" s="141">
        <v>69567</v>
      </c>
      <c r="M62" s="372">
        <f>'FY19-20 Exp &amp; Budget'!G680</f>
        <v>69567</v>
      </c>
      <c r="N62" s="415">
        <f>'FY19-20 Exp &amp; Budget'!H680</f>
        <v>51973</v>
      </c>
      <c r="O62" s="141">
        <v>75324</v>
      </c>
      <c r="P62" s="140">
        <v>-0.18175271023022591</v>
      </c>
      <c r="Q62" s="397">
        <f t="shared" si="2"/>
        <v>42506</v>
      </c>
      <c r="R62" s="351">
        <f>'FY19-20 Exp &amp; Budget'!M680</f>
        <v>117830</v>
      </c>
      <c r="S62" s="141">
        <f>-' #3 Vacancy Savings'!C13</f>
        <v>-115000</v>
      </c>
      <c r="T62" s="600">
        <f t="shared" si="3"/>
        <v>2830</v>
      </c>
    </row>
    <row r="63" spans="1:22" ht="15.75" thickBot="1" x14ac:dyDescent="0.5">
      <c r="A63" s="133" t="s">
        <v>381</v>
      </c>
      <c r="B63" s="134">
        <v>41264</v>
      </c>
      <c r="C63" s="134">
        <v>51728</v>
      </c>
      <c r="D63" s="134">
        <v>49862.64</v>
      </c>
      <c r="E63" s="134">
        <v>44178.829999999994</v>
      </c>
      <c r="F63" s="134">
        <v>42470</v>
      </c>
      <c r="G63" s="161">
        <v>68557.13</v>
      </c>
      <c r="H63" s="161">
        <v>49200</v>
      </c>
      <c r="I63" s="161">
        <v>25238.91</v>
      </c>
      <c r="J63" s="134">
        <v>38200</v>
      </c>
      <c r="K63" s="134">
        <v>37054</v>
      </c>
      <c r="L63" s="134">
        <v>0</v>
      </c>
      <c r="M63" s="369">
        <v>0</v>
      </c>
      <c r="N63" s="412">
        <v>0</v>
      </c>
      <c r="O63" s="134">
        <v>0</v>
      </c>
      <c r="P63" s="134">
        <v>-1</v>
      </c>
      <c r="Q63" s="394">
        <f t="shared" si="2"/>
        <v>0</v>
      </c>
      <c r="R63" s="348">
        <v>0</v>
      </c>
      <c r="S63" s="134">
        <v>0</v>
      </c>
      <c r="T63" s="597">
        <f t="shared" si="3"/>
        <v>0</v>
      </c>
    </row>
    <row r="64" spans="1:22" s="145" customFormat="1" x14ac:dyDescent="0.45">
      <c r="A64" s="145" t="s">
        <v>382</v>
      </c>
      <c r="B64" s="146">
        <v>2101714</v>
      </c>
      <c r="C64" s="146">
        <v>2228902</v>
      </c>
      <c r="D64" s="146">
        <v>2100609.48</v>
      </c>
      <c r="E64" s="146">
        <v>2146678.4</v>
      </c>
      <c r="F64" s="146">
        <v>2572680</v>
      </c>
      <c r="G64" s="146">
        <v>2342771.8499999996</v>
      </c>
      <c r="H64" s="146">
        <v>2424971</v>
      </c>
      <c r="I64" s="146">
        <v>2509279.2000000007</v>
      </c>
      <c r="J64" s="146">
        <v>2773792</v>
      </c>
      <c r="K64" s="146">
        <v>2690578.2399999998</v>
      </c>
      <c r="L64" s="146">
        <v>2666978</v>
      </c>
      <c r="M64" s="374">
        <f>SUM(M55:M63)</f>
        <v>2666978</v>
      </c>
      <c r="N64" s="417">
        <f>SUM(N55:N63)</f>
        <v>2484751</v>
      </c>
      <c r="O64" s="146">
        <v>2791099</v>
      </c>
      <c r="P64" s="131">
        <v>-8.7714379196048801E-3</v>
      </c>
      <c r="Q64" s="399">
        <f>SUM(Q55:Q63)</f>
        <v>-131075</v>
      </c>
      <c r="R64" s="353">
        <f>SUM(R55:R63)</f>
        <v>2660024</v>
      </c>
      <c r="S64" s="146">
        <f>SUM(S55:S63)</f>
        <v>-115000</v>
      </c>
      <c r="T64" s="602">
        <f>SUM(T55:T63)</f>
        <v>2545024</v>
      </c>
    </row>
    <row r="65" spans="1:21" ht="15.75" thickBot="1" x14ac:dyDescent="0.5">
      <c r="A65" s="145"/>
      <c r="B65" s="146"/>
      <c r="C65" s="146"/>
      <c r="D65" s="138"/>
      <c r="E65" s="138"/>
      <c r="F65" s="138"/>
      <c r="G65" s="138"/>
      <c r="H65" s="138"/>
      <c r="I65" s="138"/>
      <c r="J65" s="138"/>
      <c r="K65" s="138"/>
      <c r="L65" s="138"/>
      <c r="M65" s="379"/>
      <c r="N65" s="422"/>
      <c r="O65" s="138"/>
      <c r="P65" s="138"/>
      <c r="Q65" s="405"/>
      <c r="R65" s="359"/>
      <c r="S65" s="138"/>
      <c r="T65" s="609"/>
    </row>
    <row r="66" spans="1:21" ht="16.05" hidden="1" customHeight="1" thickBot="1" x14ac:dyDescent="0.5">
      <c r="A66" s="162" t="s">
        <v>383</v>
      </c>
      <c r="B66" s="163"/>
      <c r="C66" s="163"/>
      <c r="D66" s="163"/>
      <c r="E66" s="164">
        <v>0</v>
      </c>
      <c r="F66" s="164">
        <v>-414401.99527807371</v>
      </c>
      <c r="G66" s="164"/>
      <c r="H66" s="164">
        <v>0</v>
      </c>
      <c r="I66" s="164"/>
      <c r="J66" s="164"/>
      <c r="K66" s="164"/>
      <c r="L66" s="164"/>
      <c r="M66" s="380"/>
      <c r="N66" s="423"/>
      <c r="O66" s="164"/>
      <c r="P66" s="158"/>
      <c r="Q66" s="406"/>
      <c r="R66" s="360"/>
      <c r="S66" s="164"/>
      <c r="T66" s="610"/>
    </row>
    <row r="67" spans="1:21" ht="16.05" hidden="1" customHeight="1" thickBot="1" x14ac:dyDescent="0.5">
      <c r="A67" s="162"/>
      <c r="B67" s="163"/>
      <c r="C67" s="163"/>
      <c r="D67" s="163"/>
      <c r="E67" s="164"/>
      <c r="F67" s="164"/>
      <c r="G67" s="164"/>
      <c r="H67" s="164"/>
      <c r="I67" s="164"/>
      <c r="J67" s="164"/>
      <c r="K67" s="164"/>
      <c r="L67" s="164"/>
      <c r="M67" s="380"/>
      <c r="N67" s="423"/>
      <c r="O67" s="164"/>
      <c r="P67" s="158"/>
      <c r="Q67" s="406"/>
      <c r="R67" s="360"/>
      <c r="S67" s="164"/>
      <c r="T67" s="610"/>
    </row>
    <row r="68" spans="1:21" ht="15.75" thickBot="1" x14ac:dyDescent="0.5">
      <c r="A68" s="165" t="s">
        <v>384</v>
      </c>
      <c r="B68" s="166"/>
      <c r="C68" s="166"/>
      <c r="D68" s="166">
        <v>27768232.450000003</v>
      </c>
      <c r="E68" s="166">
        <v>32005018.822057746</v>
      </c>
      <c r="F68" s="166">
        <v>35332372.964721926</v>
      </c>
      <c r="G68" s="166">
        <v>33259633.25</v>
      </c>
      <c r="H68" s="166">
        <v>36938979.486202799</v>
      </c>
      <c r="I68" s="166">
        <v>35712330.869999997</v>
      </c>
      <c r="J68" s="166">
        <v>39206275.93</v>
      </c>
      <c r="K68" s="166">
        <v>38110396.122099996</v>
      </c>
      <c r="L68" s="166">
        <v>41251870</v>
      </c>
      <c r="M68" s="381">
        <f>SUM(M64,M52,M42,M34,M28,M22,M15,M9)</f>
        <v>41455563.989999995</v>
      </c>
      <c r="N68" s="424">
        <f>SUM(N64,N52,N42,N34,N28,N22,N15,N9)</f>
        <v>39182106</v>
      </c>
      <c r="O68" s="709">
        <v>43468033</v>
      </c>
      <c r="P68" s="167">
        <v>8.2430890191621017E-2</v>
      </c>
      <c r="Q68" s="407">
        <f>SUM(Q64,Q52,Q42,Q34,Q28,Q22,Q15,Q9)</f>
        <v>158162</v>
      </c>
      <c r="R68" s="361">
        <f>SUM(R64,R52,R42,R34,R28,R22,R15,R9)</f>
        <v>43626195</v>
      </c>
      <c r="S68" s="166">
        <f>SUM(S64,S52,S42,S34,S28,S22,S15,S9)</f>
        <v>-692800</v>
      </c>
      <c r="T68" s="679">
        <f>SUM(T64,T52,T42,T34,T28,T22,T15,T9)</f>
        <v>42933395</v>
      </c>
      <c r="U68" s="345"/>
    </row>
    <row r="69" spans="1:21" x14ac:dyDescent="0.45">
      <c r="A69" s="145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374"/>
      <c r="N69" s="417"/>
      <c r="O69" s="146"/>
      <c r="P69" s="158"/>
      <c r="Q69" s="399"/>
      <c r="R69" s="353"/>
      <c r="S69" s="146"/>
      <c r="T69" s="602"/>
    </row>
    <row r="70" spans="1:21" x14ac:dyDescent="0.45"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379"/>
      <c r="N70" s="573"/>
      <c r="O70" s="707"/>
      <c r="S70" s="427"/>
    </row>
    <row r="71" spans="1:21" x14ac:dyDescent="0.45"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379"/>
      <c r="N71" s="123"/>
      <c r="O71" s="138"/>
      <c r="S71" s="138"/>
    </row>
    <row r="72" spans="1:21" x14ac:dyDescent="0.45"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379"/>
    </row>
    <row r="73" spans="1:21" x14ac:dyDescent="0.45"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379"/>
    </row>
    <row r="74" spans="1:21" x14ac:dyDescent="0.45">
      <c r="A74" s="123" t="s">
        <v>465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379"/>
    </row>
    <row r="75" spans="1:21" x14ac:dyDescent="0.45"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379"/>
    </row>
    <row r="76" spans="1:21" x14ac:dyDescent="0.45"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379"/>
    </row>
    <row r="77" spans="1:21" x14ac:dyDescent="0.45"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379"/>
    </row>
    <row r="78" spans="1:21" x14ac:dyDescent="0.45"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379"/>
    </row>
    <row r="79" spans="1:21" x14ac:dyDescent="0.45"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379"/>
    </row>
    <row r="80" spans="1:21" x14ac:dyDescent="0.45"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379"/>
    </row>
    <row r="81" spans="2:13" x14ac:dyDescent="0.45"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379"/>
    </row>
    <row r="82" spans="2:13" x14ac:dyDescent="0.45"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379"/>
    </row>
    <row r="83" spans="2:13" x14ac:dyDescent="0.45"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379"/>
    </row>
    <row r="84" spans="2:13" x14ac:dyDescent="0.45"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379"/>
    </row>
    <row r="85" spans="2:13" x14ac:dyDescent="0.45"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379"/>
    </row>
    <row r="86" spans="2:13" x14ac:dyDescent="0.45"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379"/>
    </row>
    <row r="87" spans="2:13" x14ac:dyDescent="0.45"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379"/>
    </row>
    <row r="88" spans="2:13" x14ac:dyDescent="0.45"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379"/>
    </row>
    <row r="89" spans="2:13" x14ac:dyDescent="0.45"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379"/>
    </row>
    <row r="90" spans="2:13" x14ac:dyDescent="0.45"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379"/>
    </row>
    <row r="91" spans="2:13" x14ac:dyDescent="0.45"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379"/>
    </row>
    <row r="92" spans="2:13" x14ac:dyDescent="0.45"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379"/>
    </row>
    <row r="93" spans="2:13" x14ac:dyDescent="0.45"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379"/>
    </row>
  </sheetData>
  <pageMargins left="0.25" right="0.25" top="0.75" bottom="0.75" header="0.3" footer="0.3"/>
  <pageSetup scale="49" orientation="portrait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DABA0-2B12-4FAC-97C0-95657ABAFBC6}">
  <sheetPr>
    <tabColor rgb="FFFF9966"/>
  </sheetPr>
  <dimension ref="A1:R1230"/>
  <sheetViews>
    <sheetView zoomScale="80" zoomScaleNormal="80" workbookViewId="0">
      <pane xSplit="3" ySplit="15" topLeftCell="E1215" activePane="bottomRight" state="frozen"/>
      <selection pane="topRight" activeCell="D1" sqref="D1"/>
      <selection pane="bottomLeft" activeCell="A16" sqref="A16"/>
      <selection pane="bottomRight" activeCell="H1229" sqref="H1229"/>
    </sheetView>
  </sheetViews>
  <sheetFormatPr defaultRowHeight="12.75" customHeight="1" x14ac:dyDescent="0.35"/>
  <cols>
    <col min="1" max="1" width="22.73046875" bestFit="1" customWidth="1"/>
    <col min="2" max="2" width="16.3984375" customWidth="1"/>
    <col min="3" max="3" width="49.1328125" bestFit="1" customWidth="1"/>
    <col min="4" max="5" width="16" bestFit="1" customWidth="1"/>
    <col min="6" max="6" width="15.59765625" style="18" customWidth="1"/>
    <col min="7" max="7" width="16" style="9" bestFit="1" customWidth="1"/>
    <col min="8" max="8" width="16" style="23" bestFit="1" customWidth="1"/>
    <col min="9" max="9" width="17.06640625" style="28" customWidth="1"/>
    <col min="10" max="10" width="21.9296875" style="84" customWidth="1"/>
    <col min="11" max="11" width="16" bestFit="1" customWidth="1"/>
    <col min="12" max="12" width="21.59765625" style="57" customWidth="1"/>
    <col min="13" max="13" width="21.6640625" style="50" customWidth="1"/>
    <col min="14" max="15" width="10.86328125" bestFit="1" customWidth="1"/>
    <col min="16" max="16" width="9.9296875" bestFit="1" customWidth="1"/>
  </cols>
  <sheetData>
    <row r="1" spans="1:13" ht="12.75" customHeight="1" x14ac:dyDescent="0.35">
      <c r="A1" s="714"/>
      <c r="F1" s="743" t="s">
        <v>302</v>
      </c>
      <c r="H1" s="744" t="s">
        <v>303</v>
      </c>
      <c r="J1" s="718" t="s">
        <v>308</v>
      </c>
      <c r="L1" s="745" t="s">
        <v>307</v>
      </c>
    </row>
    <row r="2" spans="1:13" ht="12.75" customHeight="1" x14ac:dyDescent="0.35">
      <c r="A2" s="714"/>
      <c r="F2" s="743"/>
      <c r="H2" s="744"/>
      <c r="J2" s="718"/>
      <c r="L2" s="745"/>
    </row>
    <row r="3" spans="1:13" ht="12.75" customHeight="1" x14ac:dyDescent="0.35">
      <c r="A3" s="714"/>
      <c r="F3" s="743"/>
      <c r="H3" s="744"/>
      <c r="J3" s="718"/>
      <c r="L3" s="745"/>
    </row>
    <row r="4" spans="1:13" ht="12.75" customHeight="1" x14ac:dyDescent="0.35">
      <c r="A4" s="714"/>
      <c r="F4" s="743"/>
      <c r="H4" s="744"/>
      <c r="J4" s="718"/>
      <c r="L4" s="745"/>
    </row>
    <row r="5" spans="1:13" ht="12.75" customHeight="1" x14ac:dyDescent="0.35">
      <c r="A5" s="714"/>
      <c r="F5" s="743"/>
      <c r="H5" s="744"/>
      <c r="J5" s="718"/>
      <c r="L5" s="745"/>
    </row>
    <row r="6" spans="1:13" ht="12.75" customHeight="1" x14ac:dyDescent="0.35">
      <c r="A6" s="714"/>
      <c r="F6" s="743"/>
      <c r="H6" s="744"/>
      <c r="J6" s="718"/>
      <c r="L6" s="745"/>
    </row>
    <row r="7" spans="1:13" ht="12.75" customHeight="1" x14ac:dyDescent="0.35">
      <c r="A7" s="714"/>
      <c r="F7" s="743"/>
      <c r="H7" s="744"/>
      <c r="J7" s="718"/>
      <c r="L7" s="745"/>
    </row>
    <row r="8" spans="1:13" ht="27.75" customHeight="1" x14ac:dyDescent="0.35">
      <c r="A8" s="714"/>
      <c r="B8" s="1" t="s">
        <v>0</v>
      </c>
      <c r="F8" s="743"/>
      <c r="H8" s="744"/>
      <c r="J8" s="718"/>
      <c r="L8" s="745"/>
    </row>
    <row r="9" spans="1:13" ht="25.5" customHeight="1" x14ac:dyDescent="0.35">
      <c r="A9" s="714"/>
      <c r="B9" s="2" t="s">
        <v>1</v>
      </c>
      <c r="F9" s="743"/>
      <c r="H9" s="744"/>
      <c r="J9" s="718"/>
      <c r="L9" s="745"/>
    </row>
    <row r="10" spans="1:13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  <c r="M10" s="714"/>
    </row>
    <row r="11" spans="1:13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</row>
    <row r="12" spans="1:13" s="15" customFormat="1" ht="13.15" x14ac:dyDescent="0.4">
      <c r="A12" s="45"/>
      <c r="B12" s="45"/>
      <c r="C12" s="43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3.15" x14ac:dyDescent="0.35">
      <c r="A13" s="44"/>
      <c r="B13" s="44"/>
      <c r="C13" s="44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s="99" customFormat="1" ht="26.65" customHeight="1" x14ac:dyDescent="0.35">
      <c r="A14" s="723" t="s">
        <v>6</v>
      </c>
      <c r="B14" s="724"/>
      <c r="C14" s="724"/>
      <c r="D14" s="724"/>
      <c r="E14" s="724"/>
      <c r="F14" s="724"/>
      <c r="G14" s="724"/>
      <c r="H14" s="724"/>
      <c r="I14" s="724"/>
      <c r="J14" s="724"/>
      <c r="K14" s="724"/>
      <c r="L14" s="724"/>
      <c r="M14" s="724"/>
    </row>
    <row r="15" spans="1:13" s="99" customFormat="1" ht="13.15" x14ac:dyDescent="0.35">
      <c r="A15" s="714"/>
      <c r="B15" s="723" t="s">
        <v>7</v>
      </c>
      <c r="C15" s="724"/>
      <c r="D15" s="724"/>
      <c r="E15" s="724"/>
      <c r="F15" s="724"/>
      <c r="G15" s="724"/>
      <c r="H15" s="724"/>
      <c r="I15" s="724"/>
      <c r="J15" s="724"/>
      <c r="K15" s="724"/>
      <c r="L15" s="724"/>
      <c r="M15" s="724"/>
    </row>
    <row r="16" spans="1:13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4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4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4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4" ht="13.15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4" ht="13.15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4"/>
    </row>
    <row r="150" spans="1:14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4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4" ht="13.15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4" ht="13.5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4" s="66" customFormat="1" ht="23.65" customHeight="1" thickTop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</row>
    <row r="155" spans="1:14" ht="13.15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4"/>
    </row>
    <row r="156" spans="1:14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106">
        <f>K156-M156</f>
        <v>8240</v>
      </c>
      <c r="M156" s="516">
        <f>'#2 PD'!B6</f>
        <v>680083</v>
      </c>
      <c r="N156" t="s">
        <v>644</v>
      </c>
    </row>
    <row r="157" spans="1:14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72" si="0">ROUND(F157/9*12,0)</f>
        <v>0</v>
      </c>
      <c r="I157" s="29" t="e">
        <f t="shared" ref="I157:I172" si="1">H157/G157</f>
        <v>#DIV/0!</v>
      </c>
      <c r="J157" s="81"/>
      <c r="K157" s="4">
        <v>0</v>
      </c>
      <c r="L157" s="59">
        <f>'Public Safety'!L157</f>
        <v>0</v>
      </c>
      <c r="M157" s="516">
        <f t="shared" ref="M157:M194" si="2">K157-L157</f>
        <v>0</v>
      </c>
    </row>
    <row r="158" spans="1:14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>
        <f>'Public Safety'!L158</f>
        <v>0</v>
      </c>
      <c r="M158" s="53">
        <f t="shared" si="2"/>
        <v>2000</v>
      </c>
    </row>
    <row r="159" spans="1:14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106">
        <f>K159-M159</f>
        <v>468</v>
      </c>
      <c r="M159" s="516">
        <f>'#2 PD'!B38</f>
        <v>54813</v>
      </c>
    </row>
    <row r="160" spans="1:14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>
        <f>'Public Safety'!L160</f>
        <v>0</v>
      </c>
      <c r="M160" s="516">
        <f t="shared" si="2"/>
        <v>0</v>
      </c>
    </row>
    <row r="161" spans="1:16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327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106">
        <f>K161-M161</f>
        <v>-655</v>
      </c>
      <c r="M161" s="516">
        <f>'#2 PD'!F54</f>
        <v>166427</v>
      </c>
    </row>
    <row r="162" spans="1:16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327">
        <v>89222</v>
      </c>
      <c r="G162" s="10">
        <v>113077</v>
      </c>
      <c r="H162" s="24">
        <f t="shared" si="0"/>
        <v>118963</v>
      </c>
      <c r="I162" s="29">
        <f t="shared" si="1"/>
        <v>1.0520530258142682</v>
      </c>
      <c r="J162" s="81"/>
      <c r="K162" s="4">
        <v>127957</v>
      </c>
      <c r="L162" s="106">
        <f>K162-M162</f>
        <v>-472</v>
      </c>
      <c r="M162" s="516">
        <f>'#2 PD'!F70</f>
        <v>128429</v>
      </c>
    </row>
    <row r="163" spans="1:16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>
        <f>'Public Safety'!L163</f>
        <v>0</v>
      </c>
      <c r="M163" s="516">
        <f t="shared" si="2"/>
        <v>0</v>
      </c>
    </row>
    <row r="164" spans="1:16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106">
        <f>K164-M164</f>
        <v>0</v>
      </c>
      <c r="M164" s="516">
        <f>'#2 PD'!F86</f>
        <v>7884</v>
      </c>
    </row>
    <row r="165" spans="1:16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106">
        <f>K165-M165</f>
        <v>-14706</v>
      </c>
      <c r="M165" s="516">
        <f>'#2 PD'!F102</f>
        <v>89031</v>
      </c>
    </row>
    <row r="166" spans="1:16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106">
        <f>K166-M166</f>
        <v>515</v>
      </c>
      <c r="M166" s="516">
        <f>'#2 PD'!F134</f>
        <v>1066</v>
      </c>
    </row>
    <row r="167" spans="1:16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>
        <f>'Public Safety'!L167</f>
        <v>0</v>
      </c>
      <c r="M167" s="516">
        <f t="shared" si="2"/>
        <v>0</v>
      </c>
    </row>
    <row r="168" spans="1:16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106">
        <f>K168-M168</f>
        <v>9282</v>
      </c>
      <c r="M168" s="516">
        <f>'#2 PD'!F150</f>
        <v>13159</v>
      </c>
    </row>
    <row r="169" spans="1:16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>
        <f>'Public Safety'!L169</f>
        <v>0</v>
      </c>
      <c r="M169" s="516">
        <f t="shared" si="2"/>
        <v>0</v>
      </c>
    </row>
    <row r="170" spans="1:16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>
        <f>'Public Safety'!L170</f>
        <v>0</v>
      </c>
      <c r="M170" s="516">
        <f t="shared" si="2"/>
        <v>0</v>
      </c>
    </row>
    <row r="171" spans="1:16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106">
        <f>K171-M171</f>
        <v>262</v>
      </c>
      <c r="M171" s="516">
        <f>'#2 PD'!F182</f>
        <v>10851</v>
      </c>
      <c r="N171" s="517">
        <f>SUM(K156:K171)</f>
        <v>1156677</v>
      </c>
      <c r="O171" s="426">
        <f>SUM(M156:M171)</f>
        <v>1153743</v>
      </c>
      <c r="P171" s="426">
        <f>N171-O171</f>
        <v>2934</v>
      </c>
    </row>
    <row r="172" spans="1:16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>
        <f>'Public Safety'!L172</f>
        <v>0</v>
      </c>
      <c r="M172" s="53">
        <f t="shared" si="2"/>
        <v>81000</v>
      </c>
    </row>
    <row r="173" spans="1:16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ref="H173:H194" si="3">ROUND(F173/9*12,0)</f>
        <v>67919</v>
      </c>
      <c r="I173" s="29">
        <f t="shared" ref="I173:I194" si="4">H173/G173</f>
        <v>0.89367105263157898</v>
      </c>
      <c r="J173" s="81"/>
      <c r="K173" s="4">
        <v>76000</v>
      </c>
      <c r="L173" s="59">
        <f>'Public Safety'!L173</f>
        <v>0</v>
      </c>
      <c r="M173" s="53">
        <f t="shared" si="2"/>
        <v>76000</v>
      </c>
    </row>
    <row r="174" spans="1:16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3"/>
        <v>5837</v>
      </c>
      <c r="I174" s="29">
        <f t="shared" si="4"/>
        <v>0.5837</v>
      </c>
      <c r="J174" s="81"/>
      <c r="K174" s="4">
        <v>10000</v>
      </c>
      <c r="L174" s="59">
        <f>'Public Safety'!L174</f>
        <v>0</v>
      </c>
      <c r="M174" s="53">
        <f t="shared" si="2"/>
        <v>10000</v>
      </c>
    </row>
    <row r="175" spans="1:16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3"/>
        <v>9435</v>
      </c>
      <c r="I175" s="29">
        <f t="shared" si="4"/>
        <v>0.82043478260869562</v>
      </c>
      <c r="J175" s="81"/>
      <c r="K175" s="4">
        <v>13500</v>
      </c>
      <c r="L175" s="59">
        <f>'Public Safety'!L175</f>
        <v>0</v>
      </c>
      <c r="M175" s="53">
        <f t="shared" si="2"/>
        <v>13500</v>
      </c>
    </row>
    <row r="176" spans="1:16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3"/>
        <v>11364</v>
      </c>
      <c r="I176" s="29">
        <f t="shared" si="4"/>
        <v>0.75760000000000005</v>
      </c>
      <c r="J176" s="81"/>
      <c r="K176" s="4">
        <v>15000</v>
      </c>
      <c r="L176" s="59">
        <f>'Public Safety'!L176</f>
        <v>0</v>
      </c>
      <c r="M176" s="53">
        <f t="shared" si="2"/>
        <v>15000</v>
      </c>
    </row>
    <row r="177" spans="1:13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3"/>
        <v>2904</v>
      </c>
      <c r="I177" s="29">
        <f t="shared" si="4"/>
        <v>0.96799999999999997</v>
      </c>
      <c r="J177" s="81"/>
      <c r="K177" s="4">
        <v>3000</v>
      </c>
      <c r="L177" s="59">
        <f>'Public Safety'!L177</f>
        <v>0</v>
      </c>
      <c r="M177" s="53">
        <f t="shared" si="2"/>
        <v>3000</v>
      </c>
    </row>
    <row r="178" spans="1:13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3"/>
        <v>772</v>
      </c>
      <c r="I178" s="29">
        <f t="shared" si="4"/>
        <v>0.51466666666666672</v>
      </c>
      <c r="J178" s="81"/>
      <c r="K178" s="4">
        <v>1500</v>
      </c>
      <c r="L178" s="59">
        <f>'Public Safety'!L178</f>
        <v>0</v>
      </c>
      <c r="M178" s="53">
        <f t="shared" si="2"/>
        <v>1500</v>
      </c>
    </row>
    <row r="179" spans="1:13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3"/>
        <v>38696</v>
      </c>
      <c r="I179" s="29">
        <f t="shared" si="4"/>
        <v>0.87945454545454549</v>
      </c>
      <c r="J179" s="81"/>
      <c r="K179" s="4">
        <v>44000</v>
      </c>
      <c r="L179" s="59">
        <f>'Public Safety'!L179</f>
        <v>10000</v>
      </c>
      <c r="M179" s="53">
        <f t="shared" si="2"/>
        <v>34000</v>
      </c>
    </row>
    <row r="180" spans="1:13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3"/>
        <v>5119</v>
      </c>
      <c r="I180" s="29">
        <f t="shared" si="4"/>
        <v>1.2797499999999999</v>
      </c>
      <c r="J180" s="81"/>
      <c r="K180" s="4">
        <v>4000</v>
      </c>
      <c r="L180" s="59">
        <f>'Public Safety'!L180</f>
        <v>0</v>
      </c>
      <c r="M180" s="53">
        <f t="shared" si="2"/>
        <v>4000</v>
      </c>
    </row>
    <row r="181" spans="1:13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3"/>
        <v>0</v>
      </c>
      <c r="I181" s="29" t="e">
        <f t="shared" si="4"/>
        <v>#DIV/0!</v>
      </c>
      <c r="J181" s="81"/>
      <c r="K181" s="4">
        <v>0</v>
      </c>
      <c r="L181" s="59">
        <f>'Public Safety'!L181</f>
        <v>0</v>
      </c>
      <c r="M181" s="53">
        <f t="shared" si="2"/>
        <v>0</v>
      </c>
    </row>
    <row r="182" spans="1:13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3"/>
        <v>10654</v>
      </c>
      <c r="I182" s="29" t="e">
        <f t="shared" si="4"/>
        <v>#DIV/0!</v>
      </c>
      <c r="J182" s="81"/>
      <c r="K182" s="4">
        <v>0</v>
      </c>
      <c r="L182" s="59">
        <f>'Public Safety'!L182</f>
        <v>0</v>
      </c>
      <c r="M182" s="53">
        <f t="shared" si="2"/>
        <v>0</v>
      </c>
    </row>
    <row r="183" spans="1:13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3"/>
        <v>4315</v>
      </c>
      <c r="I183" s="29">
        <f t="shared" si="4"/>
        <v>0.78454545454545455</v>
      </c>
      <c r="J183" s="81"/>
      <c r="K183" s="4">
        <v>5500</v>
      </c>
      <c r="L183" s="59">
        <f>'Public Safety'!L183</f>
        <v>0</v>
      </c>
      <c r="M183" s="53">
        <f t="shared" si="2"/>
        <v>5500</v>
      </c>
    </row>
    <row r="184" spans="1:13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3"/>
        <v>19099</v>
      </c>
      <c r="I184" s="29">
        <f t="shared" si="4"/>
        <v>0.47747499999999998</v>
      </c>
      <c r="J184" s="81"/>
      <c r="K184" s="4">
        <v>40000</v>
      </c>
      <c r="L184" s="59">
        <f>'Public Safety'!L184</f>
        <v>0</v>
      </c>
      <c r="M184" s="53">
        <f t="shared" si="2"/>
        <v>40000</v>
      </c>
    </row>
    <row r="185" spans="1:13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3"/>
        <v>11556</v>
      </c>
      <c r="I185" s="29">
        <f t="shared" si="4"/>
        <v>0.77039999999999997</v>
      </c>
      <c r="J185" s="81"/>
      <c r="K185" s="4">
        <v>15000</v>
      </c>
      <c r="L185" s="59">
        <f>'Public Safety'!L185</f>
        <v>0</v>
      </c>
      <c r="M185" s="53">
        <f t="shared" si="2"/>
        <v>15000</v>
      </c>
    </row>
    <row r="186" spans="1:13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3"/>
        <v>21099</v>
      </c>
      <c r="I186" s="29">
        <f t="shared" si="4"/>
        <v>1.0047142857142857</v>
      </c>
      <c r="J186" s="81"/>
      <c r="K186" s="4">
        <v>21000</v>
      </c>
      <c r="L186" s="59">
        <f>'Public Safety'!L186</f>
        <v>0</v>
      </c>
      <c r="M186" s="53">
        <f t="shared" si="2"/>
        <v>21000</v>
      </c>
    </row>
    <row r="187" spans="1:13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3"/>
        <v>0</v>
      </c>
      <c r="I187" s="29">
        <f t="shared" si="4"/>
        <v>0</v>
      </c>
      <c r="J187" s="81"/>
      <c r="K187" s="4">
        <v>0</v>
      </c>
      <c r="L187" s="59">
        <f>'Public Safety'!L187</f>
        <v>0</v>
      </c>
      <c r="M187" s="53">
        <f t="shared" si="2"/>
        <v>0</v>
      </c>
    </row>
    <row r="188" spans="1:13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3"/>
        <v>62235</v>
      </c>
      <c r="I188" s="29">
        <f t="shared" si="4"/>
        <v>1.2831958762886597</v>
      </c>
      <c r="J188" s="81"/>
      <c r="K188" s="4">
        <v>48500</v>
      </c>
      <c r="L188" s="59">
        <f>'Public Safety'!L188</f>
        <v>0</v>
      </c>
      <c r="M188" s="53">
        <f t="shared" si="2"/>
        <v>48500</v>
      </c>
    </row>
    <row r="189" spans="1:13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3"/>
        <v>0</v>
      </c>
      <c r="I189" s="29" t="e">
        <f t="shared" si="4"/>
        <v>#DIV/0!</v>
      </c>
      <c r="J189" s="81"/>
      <c r="K189" s="4">
        <v>0</v>
      </c>
      <c r="L189" s="59">
        <f>'Public Safety'!L189</f>
        <v>0</v>
      </c>
      <c r="M189" s="53">
        <f t="shared" si="2"/>
        <v>0</v>
      </c>
    </row>
    <row r="190" spans="1:13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3"/>
        <v>3472</v>
      </c>
      <c r="I190" s="29">
        <f t="shared" si="4"/>
        <v>0.18273684210526317</v>
      </c>
      <c r="J190" s="81"/>
      <c r="K190" s="4">
        <v>19000</v>
      </c>
      <c r="L190" s="59">
        <f>'Public Safety'!L190</f>
        <v>0</v>
      </c>
      <c r="M190" s="53">
        <f t="shared" si="2"/>
        <v>19000</v>
      </c>
    </row>
    <row r="191" spans="1:13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3"/>
        <v>2449</v>
      </c>
      <c r="I191" s="29" t="e">
        <f t="shared" si="4"/>
        <v>#DIV/0!</v>
      </c>
      <c r="J191" s="81"/>
      <c r="K191" s="4">
        <v>0</v>
      </c>
      <c r="L191" s="59">
        <f>'Public Safety'!L191</f>
        <v>0</v>
      </c>
      <c r="M191" s="53">
        <f t="shared" si="2"/>
        <v>0</v>
      </c>
    </row>
    <row r="192" spans="1:13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3"/>
        <v>48</v>
      </c>
      <c r="I192" s="29" t="e">
        <f t="shared" si="4"/>
        <v>#DIV/0!</v>
      </c>
      <c r="J192" s="81"/>
      <c r="K192" s="4">
        <v>0</v>
      </c>
      <c r="L192" s="59">
        <f>'Public Safety'!L192</f>
        <v>0</v>
      </c>
      <c r="M192" s="53">
        <f t="shared" si="2"/>
        <v>0</v>
      </c>
    </row>
    <row r="193" spans="1:13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3"/>
        <v>-52</v>
      </c>
      <c r="I193" s="29" t="e">
        <f t="shared" si="4"/>
        <v>#DIV/0!</v>
      </c>
      <c r="J193" s="81"/>
      <c r="K193" s="4">
        <v>0</v>
      </c>
      <c r="L193" s="59">
        <f>'Public Safety'!L193</f>
        <v>0</v>
      </c>
      <c r="M193" s="53">
        <f t="shared" si="2"/>
        <v>0</v>
      </c>
    </row>
    <row r="194" spans="1:13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3"/>
        <v>0</v>
      </c>
      <c r="I194" s="29" t="e">
        <f t="shared" si="4"/>
        <v>#DIV/0!</v>
      </c>
      <c r="J194" s="81"/>
      <c r="K194" s="4">
        <v>0</v>
      </c>
      <c r="L194" s="59">
        <f>'Public Safety'!L194</f>
        <v>0</v>
      </c>
      <c r="M194" s="53">
        <f t="shared" si="2"/>
        <v>0</v>
      </c>
    </row>
    <row r="195" spans="1:13" ht="13.15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f>SUM(F156:F194)</f>
        <v>1127403.6500000001</v>
      </c>
      <c r="G195" s="11">
        <v>1477039</v>
      </c>
      <c r="H195" s="24">
        <f>SUM(H156:H194)</f>
        <v>1503207</v>
      </c>
      <c r="I195" s="29">
        <f>H195/G195</f>
        <v>1.0177165261039147</v>
      </c>
      <c r="J195" s="62">
        <f>SUM(J156:J194)</f>
        <v>0</v>
      </c>
      <c r="K195" s="7">
        <v>1553677</v>
      </c>
      <c r="L195" s="62">
        <f>SUM(L156:L194)</f>
        <v>12934</v>
      </c>
      <c r="M195" s="54">
        <f>SUM(M156:M194)</f>
        <v>1540743</v>
      </c>
    </row>
    <row r="196" spans="1:13" ht="13.5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f>-F195</f>
        <v>-1127403.6500000001</v>
      </c>
      <c r="G196" s="12">
        <v>-1477039</v>
      </c>
      <c r="H196" s="24">
        <f>-H195</f>
        <v>-1503207</v>
      </c>
      <c r="I196" s="29">
        <f>H196/G196</f>
        <v>1.0177165261039147</v>
      </c>
      <c r="J196" s="63">
        <f>-SUM(J195)</f>
        <v>0</v>
      </c>
      <c r="K196" s="8">
        <v>-1553677</v>
      </c>
      <c r="L196" s="63">
        <f>-SUM(L195)</f>
        <v>-12934</v>
      </c>
      <c r="M196" s="55">
        <f>-SUM(M195)</f>
        <v>-1540743</v>
      </c>
    </row>
    <row r="197" spans="1:13" s="66" customFormat="1" ht="25.05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</row>
    <row r="198" spans="1:13" ht="13.15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</row>
    <row r="199" spans="1:13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6" si="5">ROUND(F199/9*12,0)</f>
        <v>997564</v>
      </c>
      <c r="I199" s="29">
        <f t="shared" ref="I199:I228" si="6">H199/G199</f>
        <v>0.8309204175075986</v>
      </c>
      <c r="J199" s="81"/>
      <c r="K199" s="4">
        <v>1254174</v>
      </c>
      <c r="L199" s="106">
        <f>K199-M199</f>
        <v>28486</v>
      </c>
      <c r="M199" s="516">
        <f>'#2 PD'!F7</f>
        <v>1225688</v>
      </c>
    </row>
    <row r="200" spans="1:13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5"/>
        <v>12287</v>
      </c>
      <c r="I200" s="29" t="e">
        <f t="shared" si="6"/>
        <v>#DIV/0!</v>
      </c>
      <c r="J200" s="81"/>
      <c r="K200" s="4">
        <v>0</v>
      </c>
      <c r="L200" s="59">
        <f>'Public Safety'!L200</f>
        <v>0</v>
      </c>
      <c r="M200" s="53">
        <f t="shared" ref="M200:M226" si="7">K200-L200</f>
        <v>0</v>
      </c>
    </row>
    <row r="201" spans="1:13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5"/>
        <v>51647</v>
      </c>
      <c r="I201" s="29">
        <f t="shared" si="6"/>
        <v>0.83301612903225808</v>
      </c>
      <c r="J201" s="81"/>
      <c r="K201" s="4">
        <v>62000</v>
      </c>
      <c r="L201" s="59">
        <f>'Public Safety'!L201</f>
        <v>0</v>
      </c>
      <c r="M201" s="53">
        <f t="shared" si="7"/>
        <v>62000</v>
      </c>
    </row>
    <row r="202" spans="1:13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5"/>
        <v>29825</v>
      </c>
      <c r="I202" s="29">
        <f t="shared" si="6"/>
        <v>0.88091088991936672</v>
      </c>
      <c r="J202" s="81"/>
      <c r="K202" s="4">
        <v>35041</v>
      </c>
      <c r="L202" s="106">
        <f>K202-M202</f>
        <v>620</v>
      </c>
      <c r="M202" s="516">
        <f>'#2 PD'!F23</f>
        <v>34421</v>
      </c>
    </row>
    <row r="203" spans="1:13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5"/>
        <v>49119</v>
      </c>
      <c r="I203" s="29">
        <f t="shared" si="6"/>
        <v>0.96251371688352405</v>
      </c>
      <c r="J203" s="81"/>
      <c r="K203" s="4">
        <v>52759</v>
      </c>
      <c r="L203" s="106">
        <f>K203-M203</f>
        <v>-11520</v>
      </c>
      <c r="M203" s="516">
        <f>'#2 PD'!F39</f>
        <v>64279</v>
      </c>
    </row>
    <row r="204" spans="1:13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5"/>
        <v>133281</v>
      </c>
      <c r="I204" s="29">
        <f t="shared" si="6"/>
        <v>1.77708</v>
      </c>
      <c r="J204" s="81"/>
      <c r="K204" s="4">
        <v>75000</v>
      </c>
      <c r="L204" s="59">
        <f>'Public Safety'!L204</f>
        <v>0</v>
      </c>
      <c r="M204" s="53">
        <f t="shared" si="7"/>
        <v>75000</v>
      </c>
    </row>
    <row r="205" spans="1:13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5"/>
        <v>5449</v>
      </c>
      <c r="I205" s="29">
        <f t="shared" si="6"/>
        <v>0.10897999999999999</v>
      </c>
      <c r="J205" s="81"/>
      <c r="K205" s="4">
        <v>50000</v>
      </c>
      <c r="L205" s="59">
        <f>'Public Safety'!L205</f>
        <v>0</v>
      </c>
      <c r="M205" s="53">
        <f t="shared" si="7"/>
        <v>50000</v>
      </c>
    </row>
    <row r="206" spans="1:13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327">
        <v>96440.93</v>
      </c>
      <c r="G206" s="10">
        <v>147480</v>
      </c>
      <c r="H206" s="24">
        <f t="shared" si="5"/>
        <v>128588</v>
      </c>
      <c r="I206" s="29">
        <f t="shared" si="6"/>
        <v>0.87190127474911849</v>
      </c>
      <c r="J206" s="81"/>
      <c r="K206" s="4">
        <v>162920</v>
      </c>
      <c r="L206" s="106">
        <f>K206-M206</f>
        <v>10186</v>
      </c>
      <c r="M206" s="516">
        <f>'#2 PD'!F55</f>
        <v>152734</v>
      </c>
    </row>
    <row r="207" spans="1:13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327">
        <v>117863</v>
      </c>
      <c r="G207" s="10">
        <v>149376</v>
      </c>
      <c r="H207" s="24">
        <f t="shared" si="5"/>
        <v>157151</v>
      </c>
      <c r="I207" s="29">
        <f t="shared" si="6"/>
        <v>1.0520498607540703</v>
      </c>
      <c r="J207" s="81"/>
      <c r="K207" s="4">
        <v>165468</v>
      </c>
      <c r="L207" s="106">
        <f>K207-M207</f>
        <v>-19812</v>
      </c>
      <c r="M207" s="516">
        <f>'#2 PD'!F71</f>
        <v>185280</v>
      </c>
    </row>
    <row r="208" spans="1:13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5"/>
        <v>186</v>
      </c>
      <c r="I208" s="29" t="e">
        <f t="shared" si="6"/>
        <v>#DIV/0!</v>
      </c>
      <c r="J208" s="81"/>
      <c r="K208" s="4">
        <v>0</v>
      </c>
      <c r="L208" s="59">
        <f>'Public Safety'!L208</f>
        <v>0</v>
      </c>
      <c r="M208" s="53">
        <f t="shared" si="7"/>
        <v>0</v>
      </c>
    </row>
    <row r="209" spans="1:16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5"/>
        <v>-275</v>
      </c>
      <c r="I209" s="29">
        <f t="shared" si="6"/>
        <v>-1.1973180076628353E-2</v>
      </c>
      <c r="J209" s="81"/>
      <c r="K209" s="4">
        <v>23652</v>
      </c>
      <c r="L209" s="106">
        <f>K209-M209</f>
        <v>0</v>
      </c>
      <c r="M209" s="516">
        <f>'#2 PD'!F87</f>
        <v>23652</v>
      </c>
    </row>
    <row r="210" spans="1:16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5"/>
        <v>133688</v>
      </c>
      <c r="I210" s="29">
        <f t="shared" si="6"/>
        <v>0.74943100915991168</v>
      </c>
      <c r="J210" s="81"/>
      <c r="K210" s="4">
        <v>212503</v>
      </c>
      <c r="L210" s="106">
        <f>K210-M210</f>
        <v>19853</v>
      </c>
      <c r="M210" s="516">
        <f>'#2 PD'!F103</f>
        <v>192650</v>
      </c>
    </row>
    <row r="211" spans="1:16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5"/>
        <v>987</v>
      </c>
      <c r="I211" s="29">
        <f t="shared" si="6"/>
        <v>0.27810650887573962</v>
      </c>
      <c r="J211" s="81"/>
      <c r="K211" s="4">
        <v>3549</v>
      </c>
      <c r="L211" s="59">
        <f>'Public Safety'!L211</f>
        <v>3549</v>
      </c>
      <c r="M211" s="53">
        <f t="shared" si="7"/>
        <v>0</v>
      </c>
    </row>
    <row r="212" spans="1:16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5"/>
        <v>1838</v>
      </c>
      <c r="I212" s="29">
        <f t="shared" si="6"/>
        <v>0.7230527143981117</v>
      </c>
      <c r="J212" s="81"/>
      <c r="K212" s="4">
        <v>2542</v>
      </c>
      <c r="L212" s="106">
        <f>K212-M212</f>
        <v>1476</v>
      </c>
      <c r="M212" s="516">
        <f>'#2 PD'!F134</f>
        <v>1066</v>
      </c>
    </row>
    <row r="213" spans="1:16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5"/>
        <v>410</v>
      </c>
      <c r="I213" s="29" t="e">
        <f t="shared" si="6"/>
        <v>#DIV/0!</v>
      </c>
      <c r="J213" s="81"/>
      <c r="K213" s="4">
        <v>0</v>
      </c>
      <c r="L213" s="59">
        <f>'Public Safety'!L213</f>
        <v>0</v>
      </c>
      <c r="M213" s="53">
        <f t="shared" si="7"/>
        <v>0</v>
      </c>
    </row>
    <row r="214" spans="1:16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5"/>
        <v>16013</v>
      </c>
      <c r="I214" s="29">
        <f t="shared" si="6"/>
        <v>0.3113310261694599</v>
      </c>
      <c r="J214" s="81"/>
      <c r="K214" s="340">
        <v>51434</v>
      </c>
      <c r="L214" s="106">
        <f>K214-M214</f>
        <v>37053</v>
      </c>
      <c r="M214" s="516">
        <f>'#2 PD'!F151</f>
        <v>14381</v>
      </c>
    </row>
    <row r="215" spans="1:16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5"/>
        <v>0</v>
      </c>
      <c r="I215" s="29" t="e">
        <f t="shared" si="6"/>
        <v>#DIV/0!</v>
      </c>
      <c r="J215" s="81"/>
      <c r="K215" s="4">
        <v>0</v>
      </c>
      <c r="L215" s="59">
        <f>'Public Safety'!L215</f>
        <v>0</v>
      </c>
      <c r="M215" s="53">
        <f t="shared" si="7"/>
        <v>0</v>
      </c>
    </row>
    <row r="216" spans="1:16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5"/>
        <v>0</v>
      </c>
      <c r="I216" s="29" t="e">
        <f t="shared" si="6"/>
        <v>#DIV/0!</v>
      </c>
      <c r="J216" s="81"/>
      <c r="K216" s="4">
        <v>0</v>
      </c>
      <c r="L216" s="59">
        <f>'Public Safety'!L216</f>
        <v>0</v>
      </c>
      <c r="M216" s="53">
        <f t="shared" si="7"/>
        <v>0</v>
      </c>
    </row>
    <row r="217" spans="1:16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5"/>
        <v>18586</v>
      </c>
      <c r="I217" s="29">
        <f t="shared" si="6"/>
        <v>0.94311665905515807</v>
      </c>
      <c r="J217" s="81"/>
      <c r="K217" s="4">
        <v>20451</v>
      </c>
      <c r="L217" s="106">
        <f>K217-M217</f>
        <v>1039</v>
      </c>
      <c r="M217" s="516">
        <f>'#2 PD'!F183</f>
        <v>19412</v>
      </c>
      <c r="N217" s="517">
        <f>SUM(K199:K217)</f>
        <v>2171493</v>
      </c>
      <c r="O217" s="426">
        <f>SUM(M199:M217)</f>
        <v>2100563</v>
      </c>
      <c r="P217" s="426">
        <f>N217-O217</f>
        <v>70930</v>
      </c>
    </row>
    <row r="218" spans="1:16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5"/>
        <v>0</v>
      </c>
      <c r="I218" s="29" t="e">
        <f t="shared" si="6"/>
        <v>#DIV/0!</v>
      </c>
      <c r="J218" s="81"/>
      <c r="K218" s="4">
        <v>0</v>
      </c>
      <c r="L218" s="59">
        <f>'Public Safety'!L218</f>
        <v>0</v>
      </c>
      <c r="M218" s="53">
        <f t="shared" si="7"/>
        <v>0</v>
      </c>
    </row>
    <row r="219" spans="1:16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5"/>
        <v>0</v>
      </c>
      <c r="I219" s="29" t="e">
        <f t="shared" si="6"/>
        <v>#DIV/0!</v>
      </c>
      <c r="J219" s="81"/>
      <c r="K219" s="4">
        <v>0</v>
      </c>
      <c r="L219" s="59">
        <f>'Public Safety'!L219</f>
        <v>0</v>
      </c>
      <c r="M219" s="53">
        <f t="shared" si="7"/>
        <v>0</v>
      </c>
    </row>
    <row r="220" spans="1:16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5"/>
        <v>4778</v>
      </c>
      <c r="I220" s="29">
        <f t="shared" si="6"/>
        <v>0.39816666666666667</v>
      </c>
      <c r="J220" s="81"/>
      <c r="K220" s="4">
        <v>12000</v>
      </c>
      <c r="L220" s="59">
        <f>'Public Safety'!L220</f>
        <v>0</v>
      </c>
      <c r="M220" s="53">
        <f t="shared" si="7"/>
        <v>12000</v>
      </c>
    </row>
    <row r="221" spans="1:16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5"/>
        <v>1284</v>
      </c>
      <c r="I221" s="29">
        <f t="shared" si="6"/>
        <v>2.5680000000000001</v>
      </c>
      <c r="J221" s="81"/>
      <c r="K221" s="4">
        <v>500</v>
      </c>
      <c r="L221" s="59">
        <f>'Public Safety'!L221</f>
        <v>0</v>
      </c>
      <c r="M221" s="53">
        <f t="shared" si="7"/>
        <v>500</v>
      </c>
    </row>
    <row r="222" spans="1:16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5"/>
        <v>120057</v>
      </c>
      <c r="I222" s="29">
        <f t="shared" si="6"/>
        <v>1.0046610878661089</v>
      </c>
      <c r="J222" s="81"/>
      <c r="K222" s="4">
        <v>124000</v>
      </c>
      <c r="L222" s="59">
        <f>'Public Safety'!L222</f>
        <v>0</v>
      </c>
      <c r="M222" s="53">
        <f t="shared" si="7"/>
        <v>124000</v>
      </c>
    </row>
    <row r="223" spans="1:16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5"/>
        <v>5192</v>
      </c>
      <c r="I223" s="29">
        <f t="shared" si="6"/>
        <v>1.1537777777777778</v>
      </c>
      <c r="J223" s="81"/>
      <c r="K223" s="4">
        <v>4500</v>
      </c>
      <c r="L223" s="59">
        <f>'Public Safety'!L223</f>
        <v>0</v>
      </c>
      <c r="M223" s="53">
        <f t="shared" si="7"/>
        <v>4500</v>
      </c>
    </row>
    <row r="224" spans="1:16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5"/>
        <v>85</v>
      </c>
      <c r="I224" s="29">
        <f t="shared" si="6"/>
        <v>0.2361111111111111</v>
      </c>
      <c r="J224" s="81"/>
      <c r="K224" s="4">
        <v>0</v>
      </c>
      <c r="L224" s="59">
        <f>'Public Safety'!L224</f>
        <v>0</v>
      </c>
      <c r="M224" s="53">
        <f t="shared" si="7"/>
        <v>0</v>
      </c>
    </row>
    <row r="225" spans="1:13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5"/>
        <v>57956</v>
      </c>
      <c r="I225" s="29">
        <f t="shared" si="6"/>
        <v>1.6098888888888889</v>
      </c>
      <c r="J225" s="81"/>
      <c r="K225" s="4">
        <v>36000</v>
      </c>
      <c r="L225" s="59">
        <f>'Public Safety'!L225</f>
        <v>0</v>
      </c>
      <c r="M225" s="53">
        <f t="shared" si="7"/>
        <v>36000</v>
      </c>
    </row>
    <row r="226" spans="1:13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5"/>
        <v>0</v>
      </c>
      <c r="I226" s="29" t="e">
        <f t="shared" si="6"/>
        <v>#DIV/0!</v>
      </c>
      <c r="J226" s="81"/>
      <c r="K226" s="4">
        <v>0</v>
      </c>
      <c r="L226" s="59">
        <f>'Public Safety'!L226</f>
        <v>0</v>
      </c>
      <c r="M226" s="53">
        <f t="shared" si="7"/>
        <v>0</v>
      </c>
    </row>
    <row r="227" spans="1:13" ht="13.15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f>SUM(F199:F226)</f>
        <v>1444270.4599999997</v>
      </c>
      <c r="G227" s="11">
        <v>2220744</v>
      </c>
      <c r="H227" s="25">
        <f>SUM(H199:H226)</f>
        <v>1925696</v>
      </c>
      <c r="I227" s="30">
        <f t="shared" si="6"/>
        <v>0.86714002154232994</v>
      </c>
      <c r="J227" s="54">
        <f>SUM(J199:J226)</f>
        <v>0</v>
      </c>
      <c r="K227" s="7">
        <v>2348493</v>
      </c>
      <c r="L227" s="54">
        <f>SUM(L199:L226)</f>
        <v>70930</v>
      </c>
      <c r="M227" s="54">
        <f>SUM(M199:M226)</f>
        <v>2277563</v>
      </c>
    </row>
    <row r="228" spans="1:13" ht="13.5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f>-F227</f>
        <v>-1444270.4599999997</v>
      </c>
      <c r="G228" s="12">
        <v>-2220744</v>
      </c>
      <c r="H228" s="26">
        <f>-H227</f>
        <v>-1925696</v>
      </c>
      <c r="I228" s="31">
        <f t="shared" si="6"/>
        <v>0.86714002154232994</v>
      </c>
      <c r="J228" s="55">
        <f>-J227</f>
        <v>0</v>
      </c>
      <c r="K228" s="8">
        <v>-2348493</v>
      </c>
      <c r="L228" s="55">
        <f>-L227</f>
        <v>-70930</v>
      </c>
      <c r="M228" s="55">
        <f>-M227</f>
        <v>-2277563</v>
      </c>
    </row>
    <row r="229" spans="1:13" s="78" customFormat="1" ht="24" customHeight="1" thickTop="1" x14ac:dyDescent="0.35">
      <c r="A229" s="720" t="s">
        <v>189</v>
      </c>
      <c r="B229" s="721"/>
      <c r="C229" s="721"/>
      <c r="D229" s="721"/>
      <c r="E229" s="721"/>
      <c r="F229" s="721"/>
      <c r="G229" s="721"/>
      <c r="H229" s="721"/>
      <c r="I229" s="721"/>
      <c r="J229" s="721"/>
      <c r="K229" s="721"/>
      <c r="L229" s="721"/>
      <c r="M229" s="721"/>
    </row>
    <row r="230" spans="1:13" ht="13.15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4"/>
    </row>
    <row r="231" spans="1:13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8">ROUND(F231/9*12,0)</f>
        <v>737035</v>
      </c>
      <c r="I231" s="29">
        <f t="shared" ref="I231:I253" si="9">H231/G231</f>
        <v>0.83689593346936508</v>
      </c>
      <c r="J231" s="81"/>
      <c r="K231" s="4">
        <v>909033</v>
      </c>
      <c r="L231" s="106">
        <f>K231-M231</f>
        <v>147514</v>
      </c>
      <c r="M231" s="516">
        <f>'#2 PD'!F8</f>
        <v>761519</v>
      </c>
    </row>
    <row r="232" spans="1:13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8"/>
        <v>25496</v>
      </c>
      <c r="I232" s="29" t="e">
        <f t="shared" si="9"/>
        <v>#DIV/0!</v>
      </c>
      <c r="J232" s="81"/>
      <c r="K232" s="4">
        <v>0</v>
      </c>
      <c r="L232" s="59">
        <f>'Public Safety'!L232</f>
        <v>0</v>
      </c>
      <c r="M232" s="53">
        <f t="shared" ref="M232:M251" si="10">K232-L232</f>
        <v>0</v>
      </c>
    </row>
    <row r="233" spans="1:13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8"/>
        <v>80305</v>
      </c>
      <c r="I233" s="29">
        <f t="shared" si="9"/>
        <v>0.79826043737574548</v>
      </c>
      <c r="J233" s="81"/>
      <c r="K233" s="4">
        <v>104700</v>
      </c>
      <c r="L233" s="59">
        <f>'Public Safety'!L233</f>
        <v>0</v>
      </c>
      <c r="M233" s="53">
        <f t="shared" si="10"/>
        <v>104700</v>
      </c>
    </row>
    <row r="234" spans="1:13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8"/>
        <v>20431</v>
      </c>
      <c r="I234" s="29">
        <f t="shared" si="9"/>
        <v>1.024058944413814</v>
      </c>
      <c r="J234" s="81"/>
      <c r="K234" s="4">
        <v>20649</v>
      </c>
      <c r="L234" s="106">
        <f t="shared" ref="L234:L239" si="11">K234-M234</f>
        <v>622</v>
      </c>
      <c r="M234" s="516">
        <f>'#2 PD'!F24</f>
        <v>20027</v>
      </c>
    </row>
    <row r="235" spans="1:13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8"/>
        <v>82933</v>
      </c>
      <c r="I235" s="29">
        <f t="shared" si="9"/>
        <v>0.81112828136614379</v>
      </c>
      <c r="J235" s="81"/>
      <c r="K235" s="4">
        <v>106143</v>
      </c>
      <c r="L235" s="106">
        <f t="shared" si="11"/>
        <v>19536</v>
      </c>
      <c r="M235" s="516">
        <f>'#2 PD'!F40</f>
        <v>86607</v>
      </c>
    </row>
    <row r="236" spans="1:13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327">
        <v>124276.52</v>
      </c>
      <c r="G236" s="10">
        <v>194179</v>
      </c>
      <c r="H236" s="24">
        <f t="shared" si="8"/>
        <v>165702</v>
      </c>
      <c r="I236" s="29">
        <f t="shared" si="9"/>
        <v>0.85334665437560187</v>
      </c>
      <c r="J236" s="81"/>
      <c r="K236" s="4">
        <v>215051</v>
      </c>
      <c r="L236" s="106">
        <f t="shared" si="11"/>
        <v>31274</v>
      </c>
      <c r="M236" s="516">
        <f>'#2 PD'!F56</f>
        <v>183777</v>
      </c>
    </row>
    <row r="237" spans="1:13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327">
        <v>168621</v>
      </c>
      <c r="G237" s="10">
        <v>213706</v>
      </c>
      <c r="H237" s="24">
        <f t="shared" si="8"/>
        <v>224828</v>
      </c>
      <c r="I237" s="29">
        <f t="shared" si="9"/>
        <v>1.0520434615780558</v>
      </c>
      <c r="J237" s="81"/>
      <c r="K237" s="4">
        <v>242125</v>
      </c>
      <c r="L237" s="106">
        <f t="shared" si="11"/>
        <v>38370</v>
      </c>
      <c r="M237" s="516">
        <f>'#2 PD'!F72</f>
        <v>203755</v>
      </c>
    </row>
    <row r="238" spans="1:13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8"/>
        <v>0</v>
      </c>
      <c r="I238" s="29">
        <f t="shared" si="9"/>
        <v>0</v>
      </c>
      <c r="J238" s="81"/>
      <c r="K238" s="4">
        <v>13797</v>
      </c>
      <c r="L238" s="106">
        <f t="shared" si="11"/>
        <v>1971</v>
      </c>
      <c r="M238" s="516">
        <f>'#2 PD'!F88</f>
        <v>11826</v>
      </c>
    </row>
    <row r="239" spans="1:13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8"/>
        <v>117198</v>
      </c>
      <c r="I239" s="29">
        <f t="shared" si="9"/>
        <v>0.67191826765965501</v>
      </c>
      <c r="J239" s="81"/>
      <c r="K239" s="4">
        <v>199604</v>
      </c>
      <c r="L239" s="106">
        <f t="shared" si="11"/>
        <v>78206</v>
      </c>
      <c r="M239" s="516">
        <f>'#2 PD'!F104</f>
        <v>121398</v>
      </c>
    </row>
    <row r="240" spans="1:13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8"/>
        <v>0</v>
      </c>
      <c r="I240" s="29">
        <f t="shared" si="9"/>
        <v>0</v>
      </c>
      <c r="J240" s="81"/>
      <c r="K240" s="4">
        <v>6084</v>
      </c>
      <c r="L240" s="59">
        <f>'Public Safety'!L240</f>
        <v>6084</v>
      </c>
      <c r="M240" s="53">
        <f t="shared" si="10"/>
        <v>0</v>
      </c>
    </row>
    <row r="241" spans="1:17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8"/>
        <v>765</v>
      </c>
      <c r="I241" s="29">
        <f t="shared" si="9"/>
        <v>0.78622816032887977</v>
      </c>
      <c r="J241" s="81"/>
      <c r="K241" s="4">
        <v>973</v>
      </c>
      <c r="L241" s="106">
        <f>K241-M241</f>
        <v>259</v>
      </c>
      <c r="M241" s="516">
        <f>'#2 PD'!F136</f>
        <v>714</v>
      </c>
    </row>
    <row r="242" spans="1:17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8"/>
        <v>0</v>
      </c>
      <c r="I242" s="29" t="e">
        <f t="shared" si="9"/>
        <v>#DIV/0!</v>
      </c>
      <c r="J242" s="81"/>
      <c r="K242" s="4">
        <v>0</v>
      </c>
      <c r="L242" s="59">
        <f>'Public Safety'!L242</f>
        <v>0</v>
      </c>
      <c r="M242" s="53">
        <f t="shared" si="10"/>
        <v>0</v>
      </c>
    </row>
    <row r="243" spans="1:17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8"/>
        <v>13371</v>
      </c>
      <c r="I243" s="29">
        <f t="shared" si="9"/>
        <v>0.93041541994294064</v>
      </c>
      <c r="J243" s="81"/>
      <c r="K243" s="4">
        <v>15019</v>
      </c>
      <c r="L243" s="106">
        <f>K243-M243</f>
        <v>2431</v>
      </c>
      <c r="M243" s="516">
        <f>'#2 PD'!F184</f>
        <v>12588</v>
      </c>
      <c r="N243" s="517">
        <f>SUM(K231:K243)</f>
        <v>1833178</v>
      </c>
      <c r="O243" s="426">
        <f>SUM(M231:M243)</f>
        <v>1506911</v>
      </c>
      <c r="P243" s="426">
        <f>N243-O243</f>
        <v>326267</v>
      </c>
      <c r="Q243" s="525" t="s">
        <v>646</v>
      </c>
    </row>
    <row r="244" spans="1:17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8"/>
        <v>204</v>
      </c>
      <c r="I244" s="29" t="e">
        <f t="shared" si="9"/>
        <v>#DIV/0!</v>
      </c>
      <c r="J244" s="81"/>
      <c r="K244" s="4">
        <v>0</v>
      </c>
      <c r="L244" s="59">
        <f>'Public Safety'!L244</f>
        <v>0</v>
      </c>
      <c r="M244" s="53">
        <f t="shared" si="10"/>
        <v>0</v>
      </c>
    </row>
    <row r="245" spans="1:17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8"/>
        <v>9340</v>
      </c>
      <c r="I245" s="29">
        <f t="shared" si="9"/>
        <v>1.1675</v>
      </c>
      <c r="J245" s="81"/>
      <c r="K245" s="4">
        <v>8000</v>
      </c>
      <c r="L245" s="59">
        <f>'Public Safety'!L245</f>
        <v>4000</v>
      </c>
      <c r="M245" s="53">
        <f t="shared" si="10"/>
        <v>4000</v>
      </c>
    </row>
    <row r="246" spans="1:17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8"/>
        <v>228</v>
      </c>
      <c r="I246" s="29">
        <f t="shared" si="9"/>
        <v>0.45600000000000002</v>
      </c>
      <c r="J246" s="81"/>
      <c r="K246" s="4">
        <v>500</v>
      </c>
      <c r="L246" s="59">
        <f>'Public Safety'!L246</f>
        <v>0</v>
      </c>
      <c r="M246" s="53">
        <f t="shared" si="10"/>
        <v>500</v>
      </c>
    </row>
    <row r="247" spans="1:17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8"/>
        <v>0</v>
      </c>
      <c r="I247" s="29">
        <f t="shared" si="9"/>
        <v>0</v>
      </c>
      <c r="J247" s="81"/>
      <c r="K247" s="4">
        <v>3000</v>
      </c>
      <c r="L247" s="59">
        <v>0</v>
      </c>
      <c r="M247" s="53">
        <f t="shared" si="10"/>
        <v>3000</v>
      </c>
    </row>
    <row r="248" spans="1:17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8"/>
        <v>0</v>
      </c>
      <c r="I248" s="29">
        <f t="shared" si="9"/>
        <v>0</v>
      </c>
      <c r="J248" s="81"/>
      <c r="K248" s="4">
        <v>0</v>
      </c>
      <c r="L248" s="59">
        <f>'Public Safety'!L248</f>
        <v>0</v>
      </c>
      <c r="M248" s="53">
        <f t="shared" si="10"/>
        <v>0</v>
      </c>
    </row>
    <row r="249" spans="1:17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8"/>
        <v>2880</v>
      </c>
      <c r="I249" s="29">
        <f t="shared" si="9"/>
        <v>2.5043478260869566E-2</v>
      </c>
      <c r="J249" s="81"/>
      <c r="K249" s="4">
        <v>115000</v>
      </c>
      <c r="L249" s="59">
        <f>'Public Safety'!L249</f>
        <v>0</v>
      </c>
      <c r="M249" s="53">
        <f t="shared" si="10"/>
        <v>115000</v>
      </c>
    </row>
    <row r="250" spans="1:17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8"/>
        <v>13961</v>
      </c>
      <c r="I250" s="29">
        <f t="shared" si="9"/>
        <v>1.073923076923077</v>
      </c>
      <c r="J250" s="81"/>
      <c r="K250" s="4">
        <v>13000</v>
      </c>
      <c r="L250" s="59">
        <f>'Public Safety'!L250</f>
        <v>0</v>
      </c>
      <c r="M250" s="53">
        <f t="shared" si="10"/>
        <v>13000</v>
      </c>
    </row>
    <row r="251" spans="1:17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8"/>
        <v>7095</v>
      </c>
      <c r="I251" s="29">
        <f t="shared" si="9"/>
        <v>0.70950000000000002</v>
      </c>
      <c r="J251" s="81"/>
      <c r="K251" s="4">
        <v>10000</v>
      </c>
      <c r="L251" s="59">
        <f>'Public Safety'!L251</f>
        <v>0</v>
      </c>
      <c r="M251" s="53">
        <f t="shared" si="10"/>
        <v>10000</v>
      </c>
    </row>
    <row r="252" spans="1:17" ht="13.15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f>SUM(F231:F251)</f>
        <v>1126329.1499999997</v>
      </c>
      <c r="G252" s="11">
        <v>1870316</v>
      </c>
      <c r="H252" s="25">
        <f>SUM(H231:H251)</f>
        <v>1501772</v>
      </c>
      <c r="I252" s="30">
        <f t="shared" si="9"/>
        <v>0.80295094518787202</v>
      </c>
      <c r="J252" s="54">
        <f>SUM(J231:J251)</f>
        <v>0</v>
      </c>
      <c r="K252" s="7">
        <v>1982678</v>
      </c>
      <c r="L252" s="54">
        <f>SUM(L231:L251)</f>
        <v>330267</v>
      </c>
      <c r="M252" s="54">
        <f>SUM(M231:M251)</f>
        <v>1652411</v>
      </c>
    </row>
    <row r="253" spans="1:17" ht="13.5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f>-F252</f>
        <v>-1126329.1499999997</v>
      </c>
      <c r="G253" s="12">
        <v>-1870316</v>
      </c>
      <c r="H253" s="26">
        <f t="shared" si="8"/>
        <v>-1501772</v>
      </c>
      <c r="I253" s="31">
        <f t="shared" si="9"/>
        <v>0.80295094518787202</v>
      </c>
      <c r="J253" s="55">
        <f>-J252</f>
        <v>0</v>
      </c>
      <c r="K253" s="8">
        <v>-1982678</v>
      </c>
      <c r="L253" s="55">
        <f>-L252</f>
        <v>-330267</v>
      </c>
      <c r="M253" s="55">
        <f>-M252</f>
        <v>-1652411</v>
      </c>
    </row>
    <row r="254" spans="1:17" s="78" customFormat="1" ht="27" customHeight="1" thickTop="1" x14ac:dyDescent="0.35">
      <c r="A254" s="720" t="s">
        <v>191</v>
      </c>
      <c r="B254" s="721"/>
      <c r="C254" s="721"/>
      <c r="D254" s="721"/>
      <c r="E254" s="721"/>
      <c r="F254" s="721"/>
      <c r="G254" s="721"/>
      <c r="H254" s="721"/>
      <c r="I254" s="721"/>
      <c r="J254" s="721"/>
      <c r="K254" s="721"/>
      <c r="L254" s="721"/>
      <c r="M254" s="721"/>
    </row>
    <row r="255" spans="1:17" ht="13.15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</row>
    <row r="256" spans="1:17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79" si="12">ROUND(F256/9*12,0)</f>
        <v>609569</v>
      </c>
      <c r="I256" s="29">
        <f t="shared" ref="I256:I281" si="13">H256/G256</f>
        <v>0.9098166990302855</v>
      </c>
      <c r="J256" s="81"/>
      <c r="K256" s="4">
        <v>633017</v>
      </c>
      <c r="L256" s="106">
        <f>K256-M256</f>
        <v>141660</v>
      </c>
      <c r="M256" s="516">
        <f>'#2 PD'!F9</f>
        <v>491357</v>
      </c>
    </row>
    <row r="257" spans="1:17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12"/>
        <v>7188</v>
      </c>
      <c r="I257" s="29" t="e">
        <f t="shared" si="13"/>
        <v>#DIV/0!</v>
      </c>
      <c r="J257" s="81"/>
      <c r="K257" s="4">
        <v>0</v>
      </c>
      <c r="L257" s="59">
        <f>'Public Safety'!L257</f>
        <v>0</v>
      </c>
      <c r="M257" s="53">
        <f t="shared" ref="M257:M279" si="14">K257-L257</f>
        <v>0</v>
      </c>
    </row>
    <row r="258" spans="1:17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12"/>
        <v>19576</v>
      </c>
      <c r="I258" s="29">
        <f t="shared" si="13"/>
        <v>0.37646153846153846</v>
      </c>
      <c r="J258" s="81"/>
      <c r="K258" s="4">
        <v>54500</v>
      </c>
      <c r="L258" s="59">
        <f>'Public Safety'!L258</f>
        <v>0</v>
      </c>
      <c r="M258" s="53">
        <f t="shared" si="14"/>
        <v>54500</v>
      </c>
    </row>
    <row r="259" spans="1:17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12"/>
        <v>25872</v>
      </c>
      <c r="I259" s="29">
        <f t="shared" si="13"/>
        <v>0.99023998162820071</v>
      </c>
      <c r="J259" s="81"/>
      <c r="K259" s="4">
        <v>27041</v>
      </c>
      <c r="L259" s="106">
        <f>K259-M259</f>
        <v>7014</v>
      </c>
      <c r="M259" s="516">
        <f>'#2 PD'!F25</f>
        <v>20027</v>
      </c>
    </row>
    <row r="260" spans="1:17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12"/>
        <v>62850</v>
      </c>
      <c r="I260" s="29">
        <f t="shared" si="13"/>
        <v>0.87984544958212596</v>
      </c>
      <c r="J260" s="81"/>
      <c r="K260" s="4">
        <v>73933</v>
      </c>
      <c r="L260" s="106">
        <f>K260-M260</f>
        <v>28394</v>
      </c>
      <c r="M260" s="516">
        <f>'#2 PD'!F41</f>
        <v>45539</v>
      </c>
    </row>
    <row r="261" spans="1:17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12"/>
        <v>0</v>
      </c>
      <c r="I261" s="29">
        <f t="shared" si="13"/>
        <v>0</v>
      </c>
      <c r="J261" s="81"/>
      <c r="K261" s="4">
        <v>58000</v>
      </c>
      <c r="L261" s="59">
        <f>'Public Safety'!L261</f>
        <v>0</v>
      </c>
      <c r="M261" s="53">
        <f t="shared" si="14"/>
        <v>58000</v>
      </c>
    </row>
    <row r="262" spans="1:17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12"/>
        <v>32727</v>
      </c>
      <c r="I262" s="29" t="e">
        <f t="shared" si="13"/>
        <v>#DIV/0!</v>
      </c>
      <c r="J262" s="81"/>
      <c r="K262" s="4">
        <v>0</v>
      </c>
      <c r="L262" s="59">
        <f>'Public Safety'!L262</f>
        <v>0</v>
      </c>
      <c r="M262" s="53">
        <f t="shared" si="14"/>
        <v>0</v>
      </c>
    </row>
    <row r="263" spans="1:17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327">
        <v>91776.52</v>
      </c>
      <c r="G263" s="10">
        <v>137736</v>
      </c>
      <c r="H263" s="24">
        <f t="shared" si="12"/>
        <v>122369</v>
      </c>
      <c r="I263" s="29">
        <f t="shared" si="13"/>
        <v>0.8884314921298716</v>
      </c>
      <c r="J263" s="81"/>
      <c r="K263" s="4">
        <v>151500</v>
      </c>
      <c r="L263" s="106">
        <f>K263-M263</f>
        <v>54124</v>
      </c>
      <c r="M263" s="516">
        <f>'#2 PD'!F57</f>
        <v>97376</v>
      </c>
    </row>
    <row r="264" spans="1:17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327">
        <v>115688</v>
      </c>
      <c r="G264" s="10">
        <v>146620</v>
      </c>
      <c r="H264" s="24">
        <f t="shared" si="12"/>
        <v>154251</v>
      </c>
      <c r="I264" s="29">
        <f t="shared" si="13"/>
        <v>1.052046105579048</v>
      </c>
      <c r="J264" s="81"/>
      <c r="K264" s="4">
        <v>166013</v>
      </c>
      <c r="L264" s="106">
        <f>K264-M264</f>
        <v>37584</v>
      </c>
      <c r="M264" s="516">
        <f>'#2 PD'!F73</f>
        <v>128429</v>
      </c>
    </row>
    <row r="265" spans="1:17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12"/>
        <v>1227</v>
      </c>
      <c r="I265" s="29" t="e">
        <f t="shared" si="13"/>
        <v>#DIV/0!</v>
      </c>
      <c r="J265" s="81"/>
      <c r="K265" s="4">
        <v>0</v>
      </c>
      <c r="L265" s="59">
        <f>'Public Safety'!L265</f>
        <v>0</v>
      </c>
      <c r="M265" s="53">
        <f t="shared" si="14"/>
        <v>0</v>
      </c>
    </row>
    <row r="266" spans="1:17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12"/>
        <v>0</v>
      </c>
      <c r="I266" s="29">
        <f t="shared" si="13"/>
        <v>0</v>
      </c>
      <c r="J266" s="81"/>
      <c r="K266" s="4">
        <v>9855</v>
      </c>
      <c r="L266" s="106">
        <f>K266-M266</f>
        <v>1971</v>
      </c>
      <c r="M266" s="516">
        <f>'#2 PD'!F89</f>
        <v>7884</v>
      </c>
    </row>
    <row r="267" spans="1:17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12"/>
        <v>75092</v>
      </c>
      <c r="I267" s="29">
        <f t="shared" si="13"/>
        <v>0.92405000984445762</v>
      </c>
      <c r="J267" s="81"/>
      <c r="K267" s="4">
        <v>95999</v>
      </c>
      <c r="L267" s="106">
        <f>K267-M267</f>
        <v>17711</v>
      </c>
      <c r="M267" s="516">
        <f>'#2 PD'!F105</f>
        <v>78288</v>
      </c>
    </row>
    <row r="268" spans="1:17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12"/>
        <v>1316</v>
      </c>
      <c r="I268" s="29">
        <f t="shared" si="13"/>
        <v>0.32445759368836291</v>
      </c>
      <c r="J268" s="81"/>
      <c r="K268" s="4">
        <v>4056</v>
      </c>
      <c r="L268" s="59">
        <f>'Public Safety'!L268</f>
        <v>2000</v>
      </c>
      <c r="M268" s="516">
        <f t="shared" si="14"/>
        <v>2056</v>
      </c>
    </row>
    <row r="269" spans="1:17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12"/>
        <v>635</v>
      </c>
      <c r="I269" s="29">
        <f t="shared" si="13"/>
        <v>0.91366906474820142</v>
      </c>
      <c r="J269" s="81"/>
      <c r="K269" s="4">
        <v>695</v>
      </c>
      <c r="L269" s="106">
        <f>K269-M269</f>
        <v>148</v>
      </c>
      <c r="M269" s="516">
        <f>'#2 PD'!F137</f>
        <v>547</v>
      </c>
    </row>
    <row r="270" spans="1:17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12"/>
        <v>0</v>
      </c>
      <c r="I270" s="29" t="e">
        <f t="shared" si="13"/>
        <v>#DIV/0!</v>
      </c>
      <c r="J270" s="81"/>
      <c r="K270" s="4">
        <v>0</v>
      </c>
      <c r="L270" s="59">
        <f>'Public Safety'!L270</f>
        <v>0</v>
      </c>
      <c r="M270" s="53">
        <f t="shared" si="14"/>
        <v>0</v>
      </c>
    </row>
    <row r="271" spans="1:17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12"/>
        <v>0</v>
      </c>
      <c r="I271" s="29" t="e">
        <f t="shared" si="13"/>
        <v>#DIV/0!</v>
      </c>
      <c r="J271" s="81"/>
      <c r="K271" s="4">
        <v>0</v>
      </c>
      <c r="L271" s="59">
        <f>'Public Safety'!L271</f>
        <v>0</v>
      </c>
      <c r="M271" s="53">
        <f t="shared" si="14"/>
        <v>0</v>
      </c>
    </row>
    <row r="272" spans="1:17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12"/>
        <v>10812</v>
      </c>
      <c r="I272" s="29">
        <f t="shared" si="13"/>
        <v>1.0514441310901488</v>
      </c>
      <c r="J272" s="81"/>
      <c r="K272" s="4">
        <v>10642</v>
      </c>
      <c r="L272" s="106">
        <f>K272-M272</f>
        <v>2567</v>
      </c>
      <c r="M272" s="516">
        <f>'#2 PD'!F185</f>
        <v>8075</v>
      </c>
      <c r="N272" s="517">
        <f>SUM(K256:K272)</f>
        <v>1285251</v>
      </c>
      <c r="O272" s="426">
        <f>SUM(M256:M272)</f>
        <v>992078</v>
      </c>
      <c r="P272" s="426">
        <f>N272-O272</f>
        <v>293173</v>
      </c>
      <c r="Q272" s="525" t="s">
        <v>645</v>
      </c>
    </row>
    <row r="273" spans="1:13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12"/>
        <v>188</v>
      </c>
      <c r="I273" s="29" t="e">
        <f t="shared" si="13"/>
        <v>#DIV/0!</v>
      </c>
      <c r="J273" s="81"/>
      <c r="K273" s="4">
        <v>0</v>
      </c>
      <c r="L273" s="59">
        <f>'Public Safety'!L273</f>
        <v>0</v>
      </c>
      <c r="M273" s="53">
        <f t="shared" si="14"/>
        <v>0</v>
      </c>
    </row>
    <row r="274" spans="1:13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12"/>
        <v>9897</v>
      </c>
      <c r="I274" s="29">
        <f t="shared" si="13"/>
        <v>1.9794</v>
      </c>
      <c r="J274" s="81"/>
      <c r="K274" s="4">
        <v>5000</v>
      </c>
      <c r="L274" s="59">
        <f>'Public Safety'!L274</f>
        <v>0</v>
      </c>
      <c r="M274" s="53">
        <f t="shared" si="14"/>
        <v>5000</v>
      </c>
    </row>
    <row r="275" spans="1:13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12"/>
        <v>0</v>
      </c>
      <c r="I275" s="29">
        <f t="shared" si="13"/>
        <v>0</v>
      </c>
      <c r="J275" s="81"/>
      <c r="K275" s="4">
        <v>500</v>
      </c>
      <c r="L275" s="59">
        <f>'Public Safety'!L275</f>
        <v>0</v>
      </c>
      <c r="M275" s="53">
        <f t="shared" si="14"/>
        <v>500</v>
      </c>
    </row>
    <row r="276" spans="1:13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12"/>
        <v>3868</v>
      </c>
      <c r="I276" s="29">
        <f t="shared" si="13"/>
        <v>1.9339999999999999</v>
      </c>
      <c r="J276" s="81"/>
      <c r="K276" s="4">
        <v>2000</v>
      </c>
      <c r="L276" s="59">
        <f>'Public Safety'!L276</f>
        <v>0</v>
      </c>
      <c r="M276" s="53">
        <f t="shared" si="14"/>
        <v>2000</v>
      </c>
    </row>
    <row r="277" spans="1:13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12"/>
        <v>0</v>
      </c>
      <c r="I277" s="29">
        <f t="shared" si="13"/>
        <v>0</v>
      </c>
      <c r="J277" s="81"/>
      <c r="K277" s="4">
        <v>0</v>
      </c>
      <c r="L277" s="59">
        <f>'Public Safety'!L277</f>
        <v>0</v>
      </c>
      <c r="M277" s="53">
        <f t="shared" si="14"/>
        <v>0</v>
      </c>
    </row>
    <row r="278" spans="1:13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12"/>
        <v>331932</v>
      </c>
      <c r="I278" s="29">
        <f t="shared" si="13"/>
        <v>1.1646736842105263</v>
      </c>
      <c r="J278" s="81"/>
      <c r="K278" s="4">
        <v>456250</v>
      </c>
      <c r="L278" s="59">
        <f>'Public Safety'!L278</f>
        <v>0</v>
      </c>
      <c r="M278" s="53">
        <f t="shared" si="14"/>
        <v>456250</v>
      </c>
    </row>
    <row r="279" spans="1:13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12"/>
        <v>0</v>
      </c>
      <c r="I279" s="29" t="e">
        <f t="shared" si="13"/>
        <v>#DIV/0!</v>
      </c>
      <c r="J279" s="81"/>
      <c r="K279" s="4">
        <v>0</v>
      </c>
      <c r="L279" s="59">
        <f>'Public Safety'!L279</f>
        <v>0</v>
      </c>
      <c r="M279" s="53">
        <f t="shared" si="14"/>
        <v>0</v>
      </c>
    </row>
    <row r="280" spans="1:13" ht="13.15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f>SUM(F256:F279)</f>
        <v>1102027.56</v>
      </c>
      <c r="G280" s="11">
        <v>1560425</v>
      </c>
      <c r="H280" s="25">
        <f>SUM(H256:H279)</f>
        <v>1469369</v>
      </c>
      <c r="I280" s="30">
        <f t="shared" si="13"/>
        <v>0.94164666677347519</v>
      </c>
      <c r="J280" s="54">
        <f>SUM(J256:J279)</f>
        <v>0</v>
      </c>
      <c r="K280" s="7">
        <v>1749001</v>
      </c>
      <c r="L280" s="54">
        <f>SUM(L256:L279)</f>
        <v>293173</v>
      </c>
      <c r="M280" s="54">
        <f>SUM(M256:M279)</f>
        <v>1455828</v>
      </c>
    </row>
    <row r="281" spans="1:13" ht="13.5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f>-F280</f>
        <v>-1102027.56</v>
      </c>
      <c r="G281" s="12">
        <v>-1560425</v>
      </c>
      <c r="H281" s="26">
        <f>-H280</f>
        <v>-1469369</v>
      </c>
      <c r="I281" s="31">
        <f t="shared" si="13"/>
        <v>0.94164666677347519</v>
      </c>
      <c r="J281" s="55">
        <f>-J280</f>
        <v>0</v>
      </c>
      <c r="K281" s="8">
        <v>-1749001</v>
      </c>
      <c r="L281" s="55">
        <f>-L280</f>
        <v>-293173</v>
      </c>
      <c r="M281" s="55">
        <f>-M280</f>
        <v>-1455828</v>
      </c>
    </row>
    <row r="282" spans="1:13" s="78" customFormat="1" ht="30" customHeight="1" thickTop="1" x14ac:dyDescent="0.35">
      <c r="A282" s="720" t="s">
        <v>193</v>
      </c>
      <c r="B282" s="721"/>
      <c r="C282" s="721"/>
      <c r="D282" s="721"/>
      <c r="E282" s="721"/>
      <c r="F282" s="721"/>
      <c r="G282" s="721"/>
      <c r="H282" s="721"/>
      <c r="I282" s="721"/>
      <c r="J282" s="721"/>
      <c r="K282" s="721"/>
      <c r="L282" s="721"/>
      <c r="M282" s="721"/>
    </row>
    <row r="283" spans="1:13" ht="13.15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4"/>
    </row>
    <row r="284" spans="1:13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09" si="15">ROUND(F284/9*12,0)</f>
        <v>2429636</v>
      </c>
      <c r="I284" s="29">
        <f t="shared" ref="I284:I311" si="16">H284/G284</f>
        <v>1.0487740023931169</v>
      </c>
      <c r="J284" s="81"/>
      <c r="K284" s="4">
        <v>2452508</v>
      </c>
      <c r="L284" s="106">
        <f>K284-M284</f>
        <v>-355052</v>
      </c>
      <c r="M284" s="516">
        <f>'#2 PD'!F10</f>
        <v>2807560</v>
      </c>
    </row>
    <row r="285" spans="1:13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5"/>
        <v>45024</v>
      </c>
      <c r="I285" s="29" t="e">
        <f t="shared" si="16"/>
        <v>#DIV/0!</v>
      </c>
      <c r="J285" s="81"/>
      <c r="K285" s="4">
        <v>0</v>
      </c>
      <c r="L285" s="59">
        <f>'Public Safety'!L285</f>
        <v>0</v>
      </c>
      <c r="M285" s="53">
        <f t="shared" ref="M285:M309" si="17">K285-L285</f>
        <v>0</v>
      </c>
    </row>
    <row r="286" spans="1:13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5"/>
        <v>292046</v>
      </c>
      <c r="I286" s="29">
        <f t="shared" si="16"/>
        <v>0.94056682769726252</v>
      </c>
      <c r="J286" s="81"/>
      <c r="K286" s="4">
        <v>322500</v>
      </c>
      <c r="L286" s="59">
        <f>'Public Safety'!L286</f>
        <v>0</v>
      </c>
      <c r="M286" s="53">
        <f t="shared" si="17"/>
        <v>322500</v>
      </c>
    </row>
    <row r="287" spans="1:13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5"/>
        <v>104427</v>
      </c>
      <c r="I287" s="29">
        <f t="shared" si="16"/>
        <v>0.99607966577004525</v>
      </c>
      <c r="J287" s="81"/>
      <c r="K287" s="4">
        <v>111085</v>
      </c>
      <c r="L287" s="106">
        <f>K287-M287</f>
        <v>-24458</v>
      </c>
      <c r="M287" s="516">
        <f>'#2 PD'!F26</f>
        <v>135543</v>
      </c>
    </row>
    <row r="288" spans="1:13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5"/>
        <v>188381</v>
      </c>
      <c r="I288" s="29">
        <f t="shared" si="16"/>
        <v>1.3848591109248762</v>
      </c>
      <c r="J288" s="81"/>
      <c r="K288" s="4">
        <v>141102</v>
      </c>
      <c r="L288" s="106">
        <f>K288-M288</f>
        <v>-29469</v>
      </c>
      <c r="M288" s="516">
        <f>'#2 PD'!F42</f>
        <v>170571</v>
      </c>
    </row>
    <row r="289" spans="1:17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5"/>
        <v>17685</v>
      </c>
      <c r="I289" s="29">
        <f t="shared" si="16"/>
        <v>0.45346153846153847</v>
      </c>
      <c r="J289" s="81"/>
      <c r="K289" s="4">
        <v>39000</v>
      </c>
      <c r="L289" s="59">
        <f>'Public Safety'!L289</f>
        <v>20000</v>
      </c>
      <c r="M289" s="53">
        <f t="shared" si="17"/>
        <v>19000</v>
      </c>
    </row>
    <row r="290" spans="1:17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327">
        <v>363723.07</v>
      </c>
      <c r="G290" s="10">
        <v>456208</v>
      </c>
      <c r="H290" s="24">
        <f t="shared" si="15"/>
        <v>484964</v>
      </c>
      <c r="I290" s="29">
        <f t="shared" si="16"/>
        <v>1.0630326517728754</v>
      </c>
      <c r="J290" s="81"/>
      <c r="K290" s="4">
        <v>501535</v>
      </c>
      <c r="L290" s="106">
        <f>K290-M290</f>
        <v>-81426</v>
      </c>
      <c r="M290" s="516">
        <f>'#2 PD'!F58</f>
        <v>582961</v>
      </c>
    </row>
    <row r="291" spans="1:17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327">
        <v>502865</v>
      </c>
      <c r="G291" s="10">
        <v>637317</v>
      </c>
      <c r="H291" s="24">
        <f t="shared" si="15"/>
        <v>670487</v>
      </c>
      <c r="I291" s="29">
        <f t="shared" si="16"/>
        <v>1.0520463129023705</v>
      </c>
      <c r="J291" s="81"/>
      <c r="K291" s="4">
        <v>723064</v>
      </c>
      <c r="L291" s="106">
        <f>K291-M291</f>
        <v>-105522</v>
      </c>
      <c r="M291" s="516">
        <f>'#2 PD'!F74</f>
        <v>828586</v>
      </c>
    </row>
    <row r="292" spans="1:17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5"/>
        <v>668</v>
      </c>
      <c r="I292" s="29" t="e">
        <f t="shared" si="16"/>
        <v>#DIV/0!</v>
      </c>
      <c r="J292" s="81"/>
      <c r="K292" s="4">
        <v>0</v>
      </c>
      <c r="L292" s="59">
        <f>'Public Safety'!L292</f>
        <v>0</v>
      </c>
      <c r="M292" s="53">
        <f t="shared" si="17"/>
        <v>0</v>
      </c>
    </row>
    <row r="293" spans="1:17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5"/>
        <v>0</v>
      </c>
      <c r="I293" s="29">
        <f t="shared" si="16"/>
        <v>0</v>
      </c>
      <c r="J293" s="81"/>
      <c r="K293" s="4">
        <v>37449</v>
      </c>
      <c r="L293" s="106">
        <f>K293-M293</f>
        <v>-5913</v>
      </c>
      <c r="M293" s="516">
        <f>'#2 PD'!F90</f>
        <v>43362</v>
      </c>
    </row>
    <row r="294" spans="1:17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5"/>
        <v>328256</v>
      </c>
      <c r="I294" s="29">
        <f t="shared" si="16"/>
        <v>1.0189412516994978</v>
      </c>
      <c r="J294" s="81"/>
      <c r="K294" s="4">
        <v>379150</v>
      </c>
      <c r="L294" s="106">
        <f>K294-M294</f>
        <v>-43876</v>
      </c>
      <c r="M294" s="516">
        <f>'#2 PD'!F106</f>
        <v>423026</v>
      </c>
    </row>
    <row r="295" spans="1:17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5"/>
        <v>46868</v>
      </c>
      <c r="I295" s="29">
        <f t="shared" si="16"/>
        <v>0.85214545454545454</v>
      </c>
      <c r="J295" s="81"/>
      <c r="K295" s="4">
        <v>55000</v>
      </c>
      <c r="L295" s="59">
        <f>'Public Safety'!L295</f>
        <v>0</v>
      </c>
      <c r="M295" s="53">
        <f t="shared" si="17"/>
        <v>55000</v>
      </c>
    </row>
    <row r="296" spans="1:17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5"/>
        <v>2432</v>
      </c>
      <c r="I296" s="29">
        <f t="shared" si="16"/>
        <v>0.92226014410314749</v>
      </c>
      <c r="J296" s="81"/>
      <c r="K296" s="4">
        <v>2637</v>
      </c>
      <c r="L296" s="106">
        <f>K296-M296</f>
        <v>543</v>
      </c>
      <c r="M296" s="516">
        <f>'#2 PD'!F138</f>
        <v>2094</v>
      </c>
    </row>
    <row r="297" spans="1:17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5"/>
        <v>0</v>
      </c>
      <c r="I297" s="29" t="e">
        <f t="shared" si="16"/>
        <v>#DIV/0!</v>
      </c>
      <c r="J297" s="81"/>
      <c r="K297" s="4">
        <v>0</v>
      </c>
      <c r="L297" s="59">
        <f>'Public Safety'!L297</f>
        <v>0</v>
      </c>
      <c r="M297" s="53">
        <f t="shared" si="17"/>
        <v>0</v>
      </c>
    </row>
    <row r="298" spans="1:17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5"/>
        <v>43707</v>
      </c>
      <c r="I298" s="29">
        <f t="shared" si="16"/>
        <v>1.1686676114334609</v>
      </c>
      <c r="J298" s="81"/>
      <c r="K298" s="4">
        <v>39499</v>
      </c>
      <c r="L298" s="106">
        <f>K298-M298</f>
        <v>-5648</v>
      </c>
      <c r="M298" s="516">
        <f>'#2 PD'!F186</f>
        <v>45147</v>
      </c>
      <c r="N298" s="517">
        <f>SUM(K284:K298)</f>
        <v>4804529</v>
      </c>
      <c r="O298" s="426">
        <f>SUM(M284:M298)</f>
        <v>5435350</v>
      </c>
      <c r="P298" s="426">
        <f>N298-O298</f>
        <v>-630821</v>
      </c>
      <c r="Q298" s="525" t="s">
        <v>647</v>
      </c>
    </row>
    <row r="299" spans="1:17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5"/>
        <v>0</v>
      </c>
      <c r="I299" s="29" t="e">
        <f t="shared" si="16"/>
        <v>#DIV/0!</v>
      </c>
      <c r="J299" s="81"/>
      <c r="K299" s="4">
        <v>0</v>
      </c>
      <c r="L299" s="59">
        <f>'Public Safety'!L299</f>
        <v>0</v>
      </c>
      <c r="M299" s="516">
        <f t="shared" si="17"/>
        <v>0</v>
      </c>
    </row>
    <row r="300" spans="1:17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5"/>
        <v>248</v>
      </c>
      <c r="I300" s="29" t="e">
        <f t="shared" si="16"/>
        <v>#DIV/0!</v>
      </c>
      <c r="J300" s="81"/>
      <c r="K300" s="4">
        <v>0</v>
      </c>
      <c r="L300" s="59">
        <f>'Public Safety'!L300</f>
        <v>0</v>
      </c>
      <c r="M300" s="53">
        <f t="shared" si="17"/>
        <v>0</v>
      </c>
    </row>
    <row r="301" spans="1:17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5"/>
        <v>41447</v>
      </c>
      <c r="I301" s="29">
        <f t="shared" si="16"/>
        <v>0.82894000000000001</v>
      </c>
      <c r="J301" s="81"/>
      <c r="K301" s="4">
        <v>52000</v>
      </c>
      <c r="L301" s="59">
        <f>'Public Safety'!L301</f>
        <v>20000</v>
      </c>
      <c r="M301" s="53">
        <f t="shared" si="17"/>
        <v>32000</v>
      </c>
    </row>
    <row r="302" spans="1:17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5"/>
        <v>14955</v>
      </c>
      <c r="I302" s="29">
        <f t="shared" si="16"/>
        <v>0.18693750000000001</v>
      </c>
      <c r="J302" s="81"/>
      <c r="K302" s="4">
        <v>80000</v>
      </c>
      <c r="L302" s="59">
        <f>'Public Safety'!L302</f>
        <v>20000</v>
      </c>
      <c r="M302" s="53">
        <f t="shared" si="17"/>
        <v>60000</v>
      </c>
    </row>
    <row r="303" spans="1:17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5"/>
        <v>49475</v>
      </c>
      <c r="I303" s="29">
        <f t="shared" si="16"/>
        <v>0.98950000000000005</v>
      </c>
      <c r="J303" s="81"/>
      <c r="K303" s="4">
        <v>50000</v>
      </c>
      <c r="L303" s="59">
        <f>'Public Safety'!L303</f>
        <v>0</v>
      </c>
      <c r="M303" s="53">
        <f t="shared" si="17"/>
        <v>50000</v>
      </c>
    </row>
    <row r="304" spans="1:17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5"/>
        <v>15277</v>
      </c>
      <c r="I304" s="29" t="e">
        <f t="shared" si="16"/>
        <v>#DIV/0!</v>
      </c>
      <c r="J304" s="81"/>
      <c r="K304" s="4">
        <v>0</v>
      </c>
      <c r="L304" s="59">
        <f>'Public Safety'!L304</f>
        <v>0</v>
      </c>
      <c r="M304" s="53">
        <f t="shared" si="17"/>
        <v>0</v>
      </c>
    </row>
    <row r="305" spans="1:13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5"/>
        <v>0</v>
      </c>
      <c r="I305" s="29" t="e">
        <f t="shared" si="16"/>
        <v>#DIV/0!</v>
      </c>
      <c r="J305" s="81"/>
      <c r="K305" s="4">
        <v>0</v>
      </c>
      <c r="L305" s="59">
        <f>'Public Safety'!L305</f>
        <v>0</v>
      </c>
      <c r="M305" s="53">
        <f t="shared" si="17"/>
        <v>0</v>
      </c>
    </row>
    <row r="306" spans="1:13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5"/>
        <v>76090</v>
      </c>
      <c r="I306" s="29">
        <f t="shared" si="16"/>
        <v>0.83615384615384614</v>
      </c>
      <c r="J306" s="81"/>
      <c r="K306" s="4">
        <v>103500</v>
      </c>
      <c r="L306" s="59">
        <f>'Public Safety'!L306</f>
        <v>0</v>
      </c>
      <c r="M306" s="53">
        <f t="shared" si="17"/>
        <v>103500</v>
      </c>
    </row>
    <row r="307" spans="1:13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5"/>
        <v>0</v>
      </c>
      <c r="I307" s="29">
        <f t="shared" si="16"/>
        <v>0</v>
      </c>
      <c r="J307" s="81"/>
      <c r="K307" s="4">
        <v>0</v>
      </c>
      <c r="L307" s="59">
        <f>'Public Safety'!L307</f>
        <v>0</v>
      </c>
      <c r="M307" s="53">
        <f t="shared" si="17"/>
        <v>0</v>
      </c>
    </row>
    <row r="308" spans="1:13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5"/>
        <v>767</v>
      </c>
      <c r="I308" s="29">
        <f t="shared" si="16"/>
        <v>4.2611111111111113E-3</v>
      </c>
      <c r="J308" s="81"/>
      <c r="K308" s="4">
        <v>180000</v>
      </c>
      <c r="L308" s="59">
        <f>'Public Safety'!L308</f>
        <v>0</v>
      </c>
      <c r="M308" s="53">
        <f t="shared" si="17"/>
        <v>180000</v>
      </c>
    </row>
    <row r="309" spans="1:13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5"/>
        <v>0</v>
      </c>
      <c r="I309" s="29" t="e">
        <f t="shared" si="16"/>
        <v>#DIV/0!</v>
      </c>
      <c r="J309" s="81"/>
      <c r="K309" s="4">
        <v>0</v>
      </c>
      <c r="L309" s="59">
        <f>'Public Safety'!L309</f>
        <v>0</v>
      </c>
      <c r="M309" s="53">
        <f t="shared" si="17"/>
        <v>0</v>
      </c>
    </row>
    <row r="310" spans="1:13" ht="13.15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f>SUM(F284:F309)</f>
        <v>3639628.9900000007</v>
      </c>
      <c r="G310" s="11">
        <v>4905662</v>
      </c>
      <c r="H310" s="25">
        <f>SUM(H284:H309)</f>
        <v>4852840</v>
      </c>
      <c r="I310" s="30">
        <f t="shared" si="16"/>
        <v>0.98923244202311533</v>
      </c>
      <c r="J310" s="54">
        <f>SUM(J284:J309)</f>
        <v>0</v>
      </c>
      <c r="K310" s="7">
        <v>5270029</v>
      </c>
      <c r="L310" s="54">
        <f>SUM(L284:L309)</f>
        <v>-590821</v>
      </c>
      <c r="M310" s="54">
        <f>SUM(M284:M309)</f>
        <v>5860850</v>
      </c>
    </row>
    <row r="311" spans="1:13" ht="13.5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f>-F310</f>
        <v>-3639628.9900000007</v>
      </c>
      <c r="G311" s="12">
        <v>-4905662</v>
      </c>
      <c r="H311" s="26">
        <f>-H310</f>
        <v>-4852840</v>
      </c>
      <c r="I311" s="31">
        <f t="shared" si="16"/>
        <v>0.98923244202311533</v>
      </c>
      <c r="J311" s="55">
        <f>-J310</f>
        <v>0</v>
      </c>
      <c r="K311" s="8">
        <v>-5270029</v>
      </c>
      <c r="L311" s="55">
        <f>-L310</f>
        <v>590821</v>
      </c>
      <c r="M311" s="55">
        <f>-M310</f>
        <v>-5860850</v>
      </c>
    </row>
    <row r="312" spans="1:13" s="78" customFormat="1" ht="26.65" customHeight="1" thickTop="1" x14ac:dyDescent="0.35">
      <c r="A312" s="720" t="s">
        <v>195</v>
      </c>
      <c r="B312" s="721"/>
      <c r="C312" s="721"/>
      <c r="D312" s="721"/>
      <c r="E312" s="721"/>
      <c r="F312" s="721"/>
      <c r="G312" s="721"/>
      <c r="H312" s="721"/>
      <c r="I312" s="721"/>
      <c r="J312" s="721"/>
      <c r="K312" s="721"/>
      <c r="L312" s="721"/>
      <c r="M312" s="721"/>
    </row>
    <row r="313" spans="1:13" ht="13.15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4"/>
    </row>
    <row r="314" spans="1:13" ht="12.75" customHeight="1" x14ac:dyDescent="0.35">
      <c r="A314" s="714"/>
      <c r="B314" s="714"/>
      <c r="M314" s="53">
        <f>K314-L314</f>
        <v>0</v>
      </c>
    </row>
    <row r="315" spans="1:13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>ROUND(F315/9*12,0)</f>
        <v>0</v>
      </c>
      <c r="I315" s="29" t="e">
        <f>H315/G315</f>
        <v>#DIV/0!</v>
      </c>
      <c r="J315" s="81"/>
      <c r="K315" s="4">
        <v>0</v>
      </c>
      <c r="L315" s="59">
        <f>'Public Safety'!L315</f>
        <v>0</v>
      </c>
      <c r="M315" s="53">
        <f>K315-L315</f>
        <v>0</v>
      </c>
    </row>
    <row r="316" spans="1:13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>ROUND(F316/9*12,0)</f>
        <v>17033</v>
      </c>
      <c r="I316" s="29">
        <f>H316/G316</f>
        <v>0.25807575757575757</v>
      </c>
      <c r="J316" s="81"/>
      <c r="K316" s="4">
        <v>66000</v>
      </c>
      <c r="L316" s="59">
        <f>'Public Safety'!L316</f>
        <v>0</v>
      </c>
      <c r="M316" s="53">
        <f>K316-L316</f>
        <v>66000</v>
      </c>
    </row>
    <row r="317" spans="1:13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>ROUND(F317/9*12,0)</f>
        <v>4315</v>
      </c>
      <c r="I317" s="29">
        <f>H317/G317</f>
        <v>0.27838709677419354</v>
      </c>
      <c r="J317" s="81"/>
      <c r="K317" s="4">
        <v>15500</v>
      </c>
      <c r="L317" s="59">
        <f>'Public Safety'!L317</f>
        <v>0</v>
      </c>
      <c r="M317" s="53">
        <f>K317-L317</f>
        <v>15500</v>
      </c>
    </row>
    <row r="318" spans="1:13" ht="13.15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>ROUND(F318/9*12,0)</f>
        <v>21348</v>
      </c>
      <c r="I318" s="30">
        <f>H318/G318</f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3.5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>ROUND(F319/9*12,0)</f>
        <v>-21348</v>
      </c>
      <c r="I319" s="31">
        <f>H319/G319</f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s="78" customFormat="1" ht="24" customHeight="1" thickTop="1" x14ac:dyDescent="0.35">
      <c r="A320" s="720" t="s">
        <v>197</v>
      </c>
      <c r="B320" s="721"/>
      <c r="C320" s="721"/>
      <c r="D320" s="721"/>
      <c r="E320" s="721"/>
      <c r="F320" s="721"/>
      <c r="G320" s="721"/>
      <c r="H320" s="721"/>
      <c r="I320" s="721"/>
      <c r="J320" s="721"/>
      <c r="K320" s="721"/>
      <c r="L320" s="721"/>
      <c r="M320" s="721"/>
    </row>
    <row r="321" spans="1:14" ht="13.15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</row>
    <row r="322" spans="1:14" ht="12.75" customHeight="1" x14ac:dyDescent="0.35">
      <c r="A322" s="714"/>
      <c r="B322" s="714"/>
      <c r="N322" s="328" t="s">
        <v>461</v>
      </c>
    </row>
    <row r="323" spans="1:14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327">
        <f>F323+(626327*4)</f>
        <v>7339838</v>
      </c>
      <c r="I323" s="29">
        <f>H323/G323</f>
        <v>0.97864506666666662</v>
      </c>
      <c r="J323" s="81"/>
      <c r="K323" s="4">
        <v>7800000</v>
      </c>
      <c r="L323" s="59">
        <f>'Public Safety'!L323</f>
        <v>75000</v>
      </c>
      <c r="M323" s="53">
        <f>K323-L323</f>
        <v>7725000</v>
      </c>
    </row>
    <row r="324" spans="1:14" ht="13.15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SUM(H323)</f>
        <v>7339838</v>
      </c>
      <c r="I324" s="30">
        <f>H324/G324</f>
        <v>0.97864506666666662</v>
      </c>
      <c r="J324" s="54">
        <f>SUM(J323)</f>
        <v>0</v>
      </c>
      <c r="K324" s="7">
        <v>7800000</v>
      </c>
      <c r="L324" s="54">
        <f>SUM(L323)</f>
        <v>75000</v>
      </c>
      <c r="M324" s="54">
        <f>SUM(M323)</f>
        <v>7725000</v>
      </c>
    </row>
    <row r="325" spans="1:14" ht="13.5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-H324</f>
        <v>-7339838</v>
      </c>
      <c r="I325" s="31">
        <f>H325/G325</f>
        <v>0.97864506666666662</v>
      </c>
      <c r="J325" s="55">
        <f>-J323</f>
        <v>0</v>
      </c>
      <c r="K325" s="8">
        <v>-7800000</v>
      </c>
      <c r="L325" s="55">
        <f>-L323</f>
        <v>-75000</v>
      </c>
      <c r="M325" s="55">
        <f>-M323</f>
        <v>-7725000</v>
      </c>
    </row>
    <row r="326" spans="1:14" s="91" customFormat="1" ht="13.5" thickTop="1" x14ac:dyDescent="0.35">
      <c r="A326" s="90"/>
      <c r="D326" s="92"/>
      <c r="E326" s="92"/>
      <c r="F326" s="92"/>
      <c r="G326" s="92"/>
      <c r="H326" s="92"/>
      <c r="I326" s="93"/>
      <c r="J326" s="94"/>
      <c r="K326" s="92"/>
      <c r="L326" s="94"/>
      <c r="M326" s="94"/>
    </row>
    <row r="327" spans="1:14" s="78" customFormat="1" ht="30.7" customHeight="1" thickBot="1" x14ac:dyDescent="0.4">
      <c r="A327" s="100" t="s">
        <v>309</v>
      </c>
      <c r="B327" s="101"/>
      <c r="C327" s="102"/>
      <c r="D327" s="103">
        <f>SUM(D324,D318,D310,D280,D252,D227,D195)</f>
        <v>17465713.199999999</v>
      </c>
      <c r="E327" s="103">
        <f t="shared" ref="E327:L327" si="18">SUM(E324,E318,E310,E280,E252,E227,E195)</f>
        <v>18117900.620000001</v>
      </c>
      <c r="F327" s="103">
        <f t="shared" si="18"/>
        <v>13290200.790000001</v>
      </c>
      <c r="G327" s="103">
        <f t="shared" si="18"/>
        <v>19615686</v>
      </c>
      <c r="H327" s="103">
        <f>SUM(H324,H318,H310,H280,H252,H227,H195)</f>
        <v>18614070</v>
      </c>
      <c r="I327" s="104">
        <f>H327/G327</f>
        <v>0.94893800808189932</v>
      </c>
      <c r="J327" s="103">
        <f t="shared" si="18"/>
        <v>0</v>
      </c>
      <c r="K327" s="103">
        <f t="shared" si="18"/>
        <v>20785378</v>
      </c>
      <c r="L327" s="103">
        <f t="shared" si="18"/>
        <v>191483</v>
      </c>
      <c r="M327" s="103">
        <f>SUM(M324,M318,M310,M280,M252,M227,M195)</f>
        <v>20593895</v>
      </c>
    </row>
    <row r="328" spans="1:14" s="91" customFormat="1" ht="13.15" x14ac:dyDescent="0.35">
      <c r="A328" s="90"/>
      <c r="D328" s="92"/>
      <c r="E328" s="92"/>
      <c r="F328" s="92"/>
      <c r="G328" s="92"/>
      <c r="H328" s="92"/>
      <c r="I328" s="93"/>
      <c r="J328" s="94"/>
      <c r="K328" s="92"/>
      <c r="L328" s="94"/>
      <c r="M328" s="94"/>
    </row>
    <row r="329" spans="1:14" s="91" customFormat="1" ht="13.15" x14ac:dyDescent="0.35">
      <c r="A329" s="90"/>
      <c r="D329" s="92"/>
      <c r="E329" s="92"/>
      <c r="F329" s="92"/>
      <c r="G329" s="92"/>
      <c r="H329" s="92"/>
      <c r="I329" s="93"/>
      <c r="J329" s="94"/>
      <c r="K329" s="92"/>
      <c r="L329" s="94"/>
      <c r="M329" s="94"/>
    </row>
    <row r="330" spans="1:14" s="105" customFormat="1" ht="29.65" customHeight="1" x14ac:dyDescent="0.35">
      <c r="A330" s="725" t="s">
        <v>199</v>
      </c>
      <c r="B330" s="726"/>
      <c r="C330" s="726"/>
      <c r="D330" s="726"/>
      <c r="E330" s="726"/>
      <c r="F330" s="726"/>
      <c r="G330" s="726"/>
      <c r="H330" s="726"/>
      <c r="I330" s="726"/>
      <c r="J330" s="726"/>
      <c r="K330" s="726"/>
      <c r="L330" s="726"/>
      <c r="M330" s="726"/>
    </row>
    <row r="331" spans="1:14" ht="13.15" x14ac:dyDescent="0.35">
      <c r="A331" s="714"/>
      <c r="B331" s="722" t="s">
        <v>141</v>
      </c>
      <c r="C331" s="714"/>
      <c r="D331" s="714"/>
      <c r="E331" s="714"/>
      <c r="F331" s="714"/>
      <c r="G331" s="714"/>
      <c r="H331" s="714"/>
      <c r="I331" s="714"/>
      <c r="J331" s="714"/>
      <c r="K331" s="714"/>
      <c r="L331" s="714"/>
      <c r="M331" s="714"/>
    </row>
    <row r="332" spans="1:14" x14ac:dyDescent="0.35">
      <c r="A332" s="714"/>
      <c r="B332" s="714"/>
      <c r="C332" s="3" t="s">
        <v>146</v>
      </c>
      <c r="D332" s="4">
        <v>224819.07</v>
      </c>
      <c r="E332" s="4">
        <v>319391.56</v>
      </c>
      <c r="F332" s="19">
        <v>214573.18</v>
      </c>
      <c r="G332" s="10">
        <v>286785</v>
      </c>
      <c r="H332" s="24">
        <f t="shared" ref="H332:H362" si="19">ROUND(F332/9*12,0)</f>
        <v>286098</v>
      </c>
      <c r="I332" s="29">
        <f t="shared" ref="I332:I364" si="20">H332/G332</f>
        <v>0.99760447722161205</v>
      </c>
      <c r="J332" s="81"/>
      <c r="K332" s="4">
        <v>298177</v>
      </c>
      <c r="L332" s="59">
        <f>K332-M332</f>
        <v>12763</v>
      </c>
      <c r="M332" s="516">
        <f>'#2 MSC'!F6</f>
        <v>285414</v>
      </c>
    </row>
    <row r="333" spans="1:14" x14ac:dyDescent="0.35">
      <c r="A333" s="714"/>
      <c r="B333" s="714"/>
      <c r="C333" s="3" t="s">
        <v>147</v>
      </c>
      <c r="D333" s="4">
        <v>0</v>
      </c>
      <c r="E333" s="4">
        <v>7577.26</v>
      </c>
      <c r="F333" s="19">
        <v>2010.51</v>
      </c>
      <c r="G333" s="10">
        <v>0</v>
      </c>
      <c r="H333" s="24">
        <f t="shared" si="19"/>
        <v>2681</v>
      </c>
      <c r="I333" s="29" t="e">
        <f t="shared" si="20"/>
        <v>#DIV/0!</v>
      </c>
      <c r="J333" s="81"/>
      <c r="K333" s="4">
        <v>0</v>
      </c>
      <c r="L333" s="59">
        <f>MSC!K329</f>
        <v>0</v>
      </c>
      <c r="M333" s="516">
        <f t="shared" ref="M333:M362" si="21">K333-L333</f>
        <v>0</v>
      </c>
    </row>
    <row r="334" spans="1:14" x14ac:dyDescent="0.35">
      <c r="A334" s="714"/>
      <c r="B334" s="714"/>
      <c r="C334" s="3" t="s">
        <v>151</v>
      </c>
      <c r="D334" s="4">
        <v>18798.28</v>
      </c>
      <c r="E334" s="4">
        <v>24408.22</v>
      </c>
      <c r="F334" s="327">
        <v>18144.46</v>
      </c>
      <c r="G334" s="10">
        <v>27557</v>
      </c>
      <c r="H334" s="24">
        <f t="shared" si="19"/>
        <v>24193</v>
      </c>
      <c r="I334" s="29">
        <f t="shared" si="20"/>
        <v>0.87792575389193306</v>
      </c>
      <c r="J334" s="81"/>
      <c r="K334" s="4">
        <v>30684</v>
      </c>
      <c r="L334" s="59">
        <f>K334-M334</f>
        <v>6370</v>
      </c>
      <c r="M334" s="516">
        <f>'#2 MSC'!F99</f>
        <v>24314</v>
      </c>
    </row>
    <row r="335" spans="1:14" x14ac:dyDescent="0.35">
      <c r="A335" s="714"/>
      <c r="B335" s="714"/>
      <c r="C335" s="3" t="s">
        <v>152</v>
      </c>
      <c r="D335" s="4">
        <v>17425.73</v>
      </c>
      <c r="E335" s="4">
        <v>22303</v>
      </c>
      <c r="F335" s="327">
        <v>19644</v>
      </c>
      <c r="G335" s="10">
        <v>24896</v>
      </c>
      <c r="H335" s="24">
        <f t="shared" si="19"/>
        <v>26192</v>
      </c>
      <c r="I335" s="29">
        <f t="shared" si="20"/>
        <v>1.0520565552699228</v>
      </c>
      <c r="J335" s="81"/>
      <c r="K335" s="4">
        <v>27824</v>
      </c>
      <c r="L335" s="59">
        <f>K335-M335</f>
        <v>-3056</v>
      </c>
      <c r="M335" s="516">
        <f>'#2 MSC'!F130</f>
        <v>30880</v>
      </c>
    </row>
    <row r="336" spans="1:14" x14ac:dyDescent="0.35">
      <c r="A336" s="714"/>
      <c r="B336" s="714"/>
      <c r="C336" s="3" t="s">
        <v>154</v>
      </c>
      <c r="D336" s="4">
        <v>1800</v>
      </c>
      <c r="E336" s="4">
        <v>1800</v>
      </c>
      <c r="F336" s="19">
        <v>0</v>
      </c>
      <c r="G336" s="10">
        <v>3828</v>
      </c>
      <c r="H336" s="24">
        <f t="shared" si="19"/>
        <v>0</v>
      </c>
      <c r="I336" s="29">
        <f t="shared" si="20"/>
        <v>0</v>
      </c>
      <c r="J336" s="81"/>
      <c r="K336" s="4">
        <v>3942</v>
      </c>
      <c r="L336" s="59">
        <f>K336-M336</f>
        <v>0</v>
      </c>
      <c r="M336" s="516">
        <f>'#2 MSC'!F161</f>
        <v>3942</v>
      </c>
    </row>
    <row r="337" spans="1:16" x14ac:dyDescent="0.35">
      <c r="A337" s="714"/>
      <c r="B337" s="714"/>
      <c r="C337" s="3" t="s">
        <v>155</v>
      </c>
      <c r="D337" s="4">
        <v>19534.88</v>
      </c>
      <c r="E337" s="4">
        <v>41494.230000000003</v>
      </c>
      <c r="F337" s="19">
        <v>23176.82</v>
      </c>
      <c r="G337" s="10">
        <v>48117</v>
      </c>
      <c r="H337" s="24">
        <f t="shared" si="19"/>
        <v>30902</v>
      </c>
      <c r="I337" s="29">
        <f t="shared" si="20"/>
        <v>0.64222624020616415</v>
      </c>
      <c r="J337" s="81"/>
      <c r="K337" s="4">
        <v>51726</v>
      </c>
      <c r="L337" s="59">
        <f>K337-M337</f>
        <v>22495</v>
      </c>
      <c r="M337" s="516">
        <f>'#2 MSC'!F192</f>
        <v>29231</v>
      </c>
    </row>
    <row r="338" spans="1:16" x14ac:dyDescent="0.35">
      <c r="A338" s="714"/>
      <c r="B338" s="714"/>
      <c r="C338" s="3" t="s">
        <v>156</v>
      </c>
      <c r="D338" s="4">
        <v>0</v>
      </c>
      <c r="E338" s="4">
        <v>0</v>
      </c>
      <c r="F338" s="19">
        <v>30</v>
      </c>
      <c r="G338" s="10">
        <v>0</v>
      </c>
      <c r="H338" s="24">
        <f t="shared" si="19"/>
        <v>40</v>
      </c>
      <c r="I338" s="29" t="e">
        <f t="shared" si="20"/>
        <v>#DIV/0!</v>
      </c>
      <c r="J338" s="81"/>
      <c r="K338" s="4">
        <v>0</v>
      </c>
      <c r="L338" s="59">
        <f>MSC!K334</f>
        <v>0</v>
      </c>
      <c r="M338" s="516">
        <f t="shared" si="21"/>
        <v>0</v>
      </c>
    </row>
    <row r="339" spans="1:16" x14ac:dyDescent="0.35">
      <c r="A339" s="714"/>
      <c r="B339" s="714"/>
      <c r="C339" s="3" t="s">
        <v>157</v>
      </c>
      <c r="D339" s="4">
        <v>744.72</v>
      </c>
      <c r="E339" s="4">
        <v>704.28</v>
      </c>
      <c r="F339" s="19">
        <v>495.9</v>
      </c>
      <c r="G339" s="10">
        <v>755</v>
      </c>
      <c r="H339" s="24">
        <f t="shared" si="19"/>
        <v>661</v>
      </c>
      <c r="I339" s="29">
        <f t="shared" si="20"/>
        <v>0.87549668874172182</v>
      </c>
      <c r="J339" s="81"/>
      <c r="K339" s="4">
        <v>755</v>
      </c>
      <c r="L339" s="59">
        <f>K339-M339</f>
        <v>274</v>
      </c>
      <c r="M339" s="516">
        <f>'#2 MSC'!F254</f>
        <v>481</v>
      </c>
    </row>
    <row r="340" spans="1:16" x14ac:dyDescent="0.35">
      <c r="A340" s="714"/>
      <c r="B340" s="714"/>
      <c r="C340" s="3" t="s">
        <v>158</v>
      </c>
      <c r="D340" s="4">
        <v>0</v>
      </c>
      <c r="E340" s="4">
        <v>0</v>
      </c>
      <c r="F340" s="19">
        <v>307.2</v>
      </c>
      <c r="G340" s="10">
        <v>0</v>
      </c>
      <c r="H340" s="24">
        <f t="shared" si="19"/>
        <v>410</v>
      </c>
      <c r="I340" s="29" t="e">
        <f t="shared" si="20"/>
        <v>#DIV/0!</v>
      </c>
      <c r="J340" s="81"/>
      <c r="K340" s="4">
        <v>0</v>
      </c>
      <c r="L340" s="59">
        <f>MSC!K336</f>
        <v>0</v>
      </c>
      <c r="M340" s="516">
        <f t="shared" si="21"/>
        <v>0</v>
      </c>
    </row>
    <row r="341" spans="1:16" x14ac:dyDescent="0.35">
      <c r="A341" s="714"/>
      <c r="B341" s="714"/>
      <c r="C341" s="3" t="s">
        <v>159</v>
      </c>
      <c r="D341" s="4">
        <v>6537.35</v>
      </c>
      <c r="E341" s="4">
        <v>1524.58</v>
      </c>
      <c r="F341" s="19">
        <v>2100</v>
      </c>
      <c r="G341" s="10">
        <v>0</v>
      </c>
      <c r="H341" s="24">
        <f t="shared" si="19"/>
        <v>2800</v>
      </c>
      <c r="I341" s="29" t="e">
        <f t="shared" si="20"/>
        <v>#DIV/0!</v>
      </c>
      <c r="J341" s="81"/>
      <c r="K341" s="4">
        <v>0</v>
      </c>
      <c r="L341" s="59">
        <f>K341-M341</f>
        <v>-4200</v>
      </c>
      <c r="M341" s="516">
        <f>'#2 MSC'!F285</f>
        <v>4200</v>
      </c>
    </row>
    <row r="342" spans="1:16" x14ac:dyDescent="0.35">
      <c r="A342" s="714"/>
      <c r="B342" s="714"/>
      <c r="C342" s="3" t="s">
        <v>160</v>
      </c>
      <c r="D342" s="4">
        <v>1800</v>
      </c>
      <c r="E342" s="4">
        <v>1800</v>
      </c>
      <c r="F342" s="19">
        <v>0</v>
      </c>
      <c r="G342" s="10">
        <v>0</v>
      </c>
      <c r="H342" s="24">
        <f t="shared" si="19"/>
        <v>0</v>
      </c>
      <c r="I342" s="29" t="e">
        <f t="shared" si="20"/>
        <v>#DIV/0!</v>
      </c>
      <c r="J342" s="81"/>
      <c r="K342" s="4">
        <v>0</v>
      </c>
      <c r="L342" s="59">
        <f>MSC!K338</f>
        <v>0</v>
      </c>
      <c r="M342" s="516">
        <f t="shared" si="21"/>
        <v>0</v>
      </c>
    </row>
    <row r="343" spans="1:16" x14ac:dyDescent="0.35">
      <c r="A343" s="714"/>
      <c r="B343" s="714"/>
      <c r="C343" s="3" t="s">
        <v>161</v>
      </c>
      <c r="D343" s="4">
        <v>10443</v>
      </c>
      <c r="E343" s="4">
        <v>12894</v>
      </c>
      <c r="F343" s="19">
        <v>0</v>
      </c>
      <c r="G343" s="10">
        <v>0</v>
      </c>
      <c r="H343" s="24">
        <f t="shared" si="19"/>
        <v>0</v>
      </c>
      <c r="I343" s="29" t="e">
        <f t="shared" si="20"/>
        <v>#DIV/0!</v>
      </c>
      <c r="J343" s="81"/>
      <c r="K343" s="4">
        <v>0</v>
      </c>
      <c r="L343" s="59">
        <f>MSC!K339</f>
        <v>0</v>
      </c>
      <c r="M343" s="516">
        <f t="shared" si="21"/>
        <v>0</v>
      </c>
    </row>
    <row r="344" spans="1:16" x14ac:dyDescent="0.35">
      <c r="A344" s="714"/>
      <c r="B344" s="714"/>
      <c r="C344" s="3" t="s">
        <v>162</v>
      </c>
      <c r="D344" s="4">
        <v>3373.31</v>
      </c>
      <c r="E344" s="4">
        <v>4820.6099999999997</v>
      </c>
      <c r="F344" s="19">
        <v>3218.07</v>
      </c>
      <c r="G344" s="10">
        <v>4219</v>
      </c>
      <c r="H344" s="24">
        <f t="shared" si="19"/>
        <v>4291</v>
      </c>
      <c r="I344" s="29">
        <f t="shared" si="20"/>
        <v>1.0170656553685709</v>
      </c>
      <c r="J344" s="81"/>
      <c r="K344" s="4">
        <v>4385</v>
      </c>
      <c r="L344" s="59">
        <f>K344-M344</f>
        <v>128</v>
      </c>
      <c r="M344" s="516">
        <f>'#2 MSC'!F344</f>
        <v>4257</v>
      </c>
      <c r="N344" s="517">
        <f>SUM(K332:K344)</f>
        <v>417493</v>
      </c>
      <c r="O344" s="426">
        <f>SUM(M332:M344)</f>
        <v>382719</v>
      </c>
      <c r="P344" s="426">
        <f>N344-O344</f>
        <v>34774</v>
      </c>
    </row>
    <row r="345" spans="1:16" x14ac:dyDescent="0.35">
      <c r="A345" s="714"/>
      <c r="B345" s="714"/>
      <c r="C345" s="3" t="s">
        <v>163</v>
      </c>
      <c r="D345" s="4">
        <v>74610.509999999995</v>
      </c>
      <c r="E345" s="4">
        <v>90445.69</v>
      </c>
      <c r="F345" s="19">
        <v>82485.179999999993</v>
      </c>
      <c r="G345" s="10">
        <v>111000</v>
      </c>
      <c r="H345" s="24">
        <f t="shared" si="19"/>
        <v>109980</v>
      </c>
      <c r="I345" s="29">
        <f t="shared" si="20"/>
        <v>0.99081081081081079</v>
      </c>
      <c r="J345" s="81"/>
      <c r="K345" s="4">
        <v>111000</v>
      </c>
      <c r="L345" s="59">
        <f>MSC!K341</f>
        <v>0</v>
      </c>
      <c r="M345" s="53">
        <f t="shared" si="21"/>
        <v>111000</v>
      </c>
    </row>
    <row r="346" spans="1:16" x14ac:dyDescent="0.35">
      <c r="A346" s="714"/>
      <c r="B346" s="714"/>
      <c r="C346" s="3" t="s">
        <v>164</v>
      </c>
      <c r="D346" s="4">
        <v>361.07</v>
      </c>
      <c r="E346" s="4">
        <v>432.1</v>
      </c>
      <c r="F346" s="19">
        <v>277</v>
      </c>
      <c r="G346" s="10">
        <v>360</v>
      </c>
      <c r="H346" s="24">
        <f t="shared" si="19"/>
        <v>369</v>
      </c>
      <c r="I346" s="29">
        <f t="shared" si="20"/>
        <v>1.0249999999999999</v>
      </c>
      <c r="J346" s="81"/>
      <c r="K346" s="4">
        <v>360</v>
      </c>
      <c r="L346" s="59">
        <f>MSC!K342</f>
        <v>0</v>
      </c>
      <c r="M346" s="53">
        <f t="shared" si="21"/>
        <v>360</v>
      </c>
    </row>
    <row r="347" spans="1:16" x14ac:dyDescent="0.35">
      <c r="A347" s="714"/>
      <c r="B347" s="714"/>
      <c r="C347" s="3" t="s">
        <v>165</v>
      </c>
      <c r="D347" s="4">
        <v>1701.51</v>
      </c>
      <c r="E347" s="4">
        <v>894.78</v>
      </c>
      <c r="F347" s="19">
        <v>6523.87</v>
      </c>
      <c r="G347" s="10">
        <v>9400</v>
      </c>
      <c r="H347" s="24">
        <f t="shared" si="19"/>
        <v>8698</v>
      </c>
      <c r="I347" s="29">
        <f t="shared" si="20"/>
        <v>0.92531914893617018</v>
      </c>
      <c r="J347" s="81"/>
      <c r="K347" s="4">
        <v>9400</v>
      </c>
      <c r="L347" s="59">
        <f>MSC!K343</f>
        <v>0</v>
      </c>
      <c r="M347" s="53">
        <f t="shared" si="21"/>
        <v>9400</v>
      </c>
    </row>
    <row r="348" spans="1:16" x14ac:dyDescent="0.35">
      <c r="A348" s="714"/>
      <c r="B348" s="714"/>
      <c r="C348" s="3" t="s">
        <v>167</v>
      </c>
      <c r="D348" s="4">
        <v>919.02</v>
      </c>
      <c r="E348" s="4">
        <v>1336.02</v>
      </c>
      <c r="F348" s="19">
        <v>1393.7</v>
      </c>
      <c r="G348" s="10">
        <v>2000</v>
      </c>
      <c r="H348" s="24">
        <f t="shared" si="19"/>
        <v>1858</v>
      </c>
      <c r="I348" s="29">
        <f t="shared" si="20"/>
        <v>0.92900000000000005</v>
      </c>
      <c r="J348" s="81"/>
      <c r="K348" s="4">
        <v>2000</v>
      </c>
      <c r="L348" s="59">
        <f>MSC!K344</f>
        <v>0</v>
      </c>
      <c r="M348" s="53">
        <f t="shared" si="21"/>
        <v>2000</v>
      </c>
    </row>
    <row r="349" spans="1:16" x14ac:dyDescent="0.35">
      <c r="A349" s="714"/>
      <c r="B349" s="714"/>
      <c r="C349" s="3" t="s">
        <v>169</v>
      </c>
      <c r="D349" s="4">
        <v>0</v>
      </c>
      <c r="E349" s="4">
        <v>3323.04</v>
      </c>
      <c r="F349" s="19">
        <v>2769.2</v>
      </c>
      <c r="G349" s="10">
        <v>0</v>
      </c>
      <c r="H349" s="24">
        <f t="shared" si="19"/>
        <v>3692</v>
      </c>
      <c r="I349" s="29" t="e">
        <f t="shared" si="20"/>
        <v>#DIV/0!</v>
      </c>
      <c r="J349" s="81"/>
      <c r="K349" s="4">
        <v>0</v>
      </c>
      <c r="L349" s="59">
        <f>MSC!K345</f>
        <v>0</v>
      </c>
      <c r="M349" s="53">
        <f t="shared" si="21"/>
        <v>0</v>
      </c>
    </row>
    <row r="350" spans="1:16" x14ac:dyDescent="0.35">
      <c r="A350" s="714"/>
      <c r="B350" s="714"/>
      <c r="C350" s="3" t="s">
        <v>170</v>
      </c>
      <c r="D350" s="4">
        <v>10630.95</v>
      </c>
      <c r="E350" s="4">
        <v>3010</v>
      </c>
      <c r="F350" s="19">
        <v>4797.3500000000004</v>
      </c>
      <c r="G350" s="10">
        <v>12500</v>
      </c>
      <c r="H350" s="24">
        <f t="shared" si="19"/>
        <v>6396</v>
      </c>
      <c r="I350" s="29">
        <f t="shared" si="20"/>
        <v>0.51168000000000002</v>
      </c>
      <c r="J350" s="81"/>
      <c r="K350" s="4">
        <v>12500</v>
      </c>
      <c r="L350" s="59">
        <f>MSC!K346</f>
        <v>10000</v>
      </c>
      <c r="M350" s="53">
        <f t="shared" si="21"/>
        <v>2500</v>
      </c>
    </row>
    <row r="351" spans="1:16" x14ac:dyDescent="0.35">
      <c r="A351" s="714"/>
      <c r="B351" s="714"/>
      <c r="C351" s="3" t="s">
        <v>171</v>
      </c>
      <c r="D351" s="4">
        <v>0</v>
      </c>
      <c r="E351" s="4">
        <v>0</v>
      </c>
      <c r="F351" s="19">
        <v>5</v>
      </c>
      <c r="G351" s="10">
        <v>400</v>
      </c>
      <c r="H351" s="24">
        <f t="shared" si="19"/>
        <v>7</v>
      </c>
      <c r="I351" s="29">
        <f t="shared" si="20"/>
        <v>1.7500000000000002E-2</v>
      </c>
      <c r="J351" s="81"/>
      <c r="K351" s="4">
        <v>400</v>
      </c>
      <c r="L351" s="59">
        <f>MSC!K347</f>
        <v>0</v>
      </c>
      <c r="M351" s="53">
        <f t="shared" si="21"/>
        <v>400</v>
      </c>
    </row>
    <row r="352" spans="1:16" x14ac:dyDescent="0.35">
      <c r="A352" s="714"/>
      <c r="B352" s="714"/>
      <c r="C352" s="3" t="s">
        <v>172</v>
      </c>
      <c r="D352" s="4">
        <v>918.79</v>
      </c>
      <c r="E352" s="4">
        <v>888.29</v>
      </c>
      <c r="F352" s="19">
        <v>74.02</v>
      </c>
      <c r="G352" s="10">
        <v>1500</v>
      </c>
      <c r="H352" s="24">
        <f t="shared" si="19"/>
        <v>99</v>
      </c>
      <c r="I352" s="29">
        <f t="shared" si="20"/>
        <v>6.6000000000000003E-2</v>
      </c>
      <c r="J352" s="81"/>
      <c r="K352" s="4">
        <v>1500</v>
      </c>
      <c r="L352" s="59">
        <f>MSC!K348</f>
        <v>0</v>
      </c>
      <c r="M352" s="53">
        <f t="shared" si="21"/>
        <v>1500</v>
      </c>
    </row>
    <row r="353" spans="1:13" x14ac:dyDescent="0.35">
      <c r="A353" s="714"/>
      <c r="B353" s="714"/>
      <c r="C353" s="3" t="s">
        <v>173</v>
      </c>
      <c r="D353" s="4">
        <v>31046.1</v>
      </c>
      <c r="E353" s="4">
        <v>1327.9</v>
      </c>
      <c r="F353" s="19">
        <v>43.7</v>
      </c>
      <c r="G353" s="10">
        <v>1700</v>
      </c>
      <c r="H353" s="24">
        <f t="shared" si="19"/>
        <v>58</v>
      </c>
      <c r="I353" s="29">
        <f t="shared" si="20"/>
        <v>3.411764705882353E-2</v>
      </c>
      <c r="J353" s="81"/>
      <c r="K353" s="4">
        <v>1700</v>
      </c>
      <c r="L353" s="59">
        <f>MSC!K349</f>
        <v>0</v>
      </c>
      <c r="M353" s="53">
        <f t="shared" si="21"/>
        <v>1700</v>
      </c>
    </row>
    <row r="354" spans="1:13" x14ac:dyDescent="0.35">
      <c r="A354" s="714"/>
      <c r="B354" s="714"/>
      <c r="C354" s="3" t="s">
        <v>174</v>
      </c>
      <c r="D354" s="4">
        <v>0</v>
      </c>
      <c r="E354" s="4">
        <v>301.2</v>
      </c>
      <c r="F354" s="19">
        <v>0</v>
      </c>
      <c r="G354" s="10">
        <v>0</v>
      </c>
      <c r="H354" s="24">
        <f t="shared" si="19"/>
        <v>0</v>
      </c>
      <c r="I354" s="29" t="e">
        <f t="shared" si="20"/>
        <v>#DIV/0!</v>
      </c>
      <c r="J354" s="81"/>
      <c r="K354" s="4">
        <v>0</v>
      </c>
      <c r="L354" s="59">
        <f>MSC!K350</f>
        <v>0</v>
      </c>
      <c r="M354" s="53">
        <f t="shared" si="21"/>
        <v>0</v>
      </c>
    </row>
    <row r="355" spans="1:13" x14ac:dyDescent="0.35">
      <c r="A355" s="714"/>
      <c r="B355" s="714"/>
      <c r="C355" s="3" t="s">
        <v>175</v>
      </c>
      <c r="D355" s="4">
        <v>63698.15</v>
      </c>
      <c r="E355" s="4">
        <v>29463.03</v>
      </c>
      <c r="F355" s="19">
        <v>20016.330000000002</v>
      </c>
      <c r="G355" s="10">
        <v>50000</v>
      </c>
      <c r="H355" s="24">
        <f t="shared" si="19"/>
        <v>26688</v>
      </c>
      <c r="I355" s="29">
        <f t="shared" si="20"/>
        <v>0.53376000000000001</v>
      </c>
      <c r="J355" s="81"/>
      <c r="K355" s="4">
        <v>50000</v>
      </c>
      <c r="L355" s="59">
        <f>MSC!K351</f>
        <v>0</v>
      </c>
      <c r="M355" s="53">
        <f t="shared" si="21"/>
        <v>50000</v>
      </c>
    </row>
    <row r="356" spans="1:13" x14ac:dyDescent="0.35">
      <c r="A356" s="714"/>
      <c r="B356" s="714"/>
      <c r="C356" s="3" t="s">
        <v>177</v>
      </c>
      <c r="D356" s="4">
        <v>4607.87</v>
      </c>
      <c r="E356" s="4">
        <v>6777.42</v>
      </c>
      <c r="F356" s="19">
        <v>4258.59</v>
      </c>
      <c r="G356" s="10">
        <v>7000</v>
      </c>
      <c r="H356" s="24">
        <f t="shared" si="19"/>
        <v>5678</v>
      </c>
      <c r="I356" s="29">
        <f t="shared" si="20"/>
        <v>0.81114285714285717</v>
      </c>
      <c r="J356" s="81"/>
      <c r="K356" s="4">
        <v>7000</v>
      </c>
      <c r="L356" s="59">
        <f>MSC!K352</f>
        <v>0</v>
      </c>
      <c r="M356" s="53">
        <f t="shared" si="21"/>
        <v>7000</v>
      </c>
    </row>
    <row r="357" spans="1:13" x14ac:dyDescent="0.35">
      <c r="A357" s="714"/>
      <c r="B357" s="714"/>
      <c r="C357" s="3" t="s">
        <v>178</v>
      </c>
      <c r="D357" s="4">
        <v>0</v>
      </c>
      <c r="E357" s="4">
        <v>0</v>
      </c>
      <c r="F357" s="19">
        <v>0</v>
      </c>
      <c r="G357" s="10">
        <v>0</v>
      </c>
      <c r="H357" s="24">
        <f t="shared" si="19"/>
        <v>0</v>
      </c>
      <c r="I357" s="29" t="e">
        <f t="shared" si="20"/>
        <v>#DIV/0!</v>
      </c>
      <c r="J357" s="81"/>
      <c r="K357" s="4">
        <v>60</v>
      </c>
      <c r="L357" s="59">
        <f>MSC!K353</f>
        <v>0</v>
      </c>
      <c r="M357" s="53">
        <f t="shared" si="21"/>
        <v>60</v>
      </c>
    </row>
    <row r="358" spans="1:13" x14ac:dyDescent="0.35">
      <c r="A358" s="714"/>
      <c r="B358" s="714"/>
      <c r="C358" s="3" t="s">
        <v>179</v>
      </c>
      <c r="D358" s="4">
        <v>17543.13</v>
      </c>
      <c r="E358" s="4">
        <v>235</v>
      </c>
      <c r="F358" s="19">
        <v>0</v>
      </c>
      <c r="G358" s="10">
        <v>600</v>
      </c>
      <c r="H358" s="24">
        <f t="shared" si="19"/>
        <v>0</v>
      </c>
      <c r="I358" s="29">
        <f t="shared" si="20"/>
        <v>0</v>
      </c>
      <c r="J358" s="81"/>
      <c r="K358" s="4">
        <v>600</v>
      </c>
      <c r="L358" s="59">
        <f>MSC!K354</f>
        <v>0</v>
      </c>
      <c r="M358" s="53">
        <f t="shared" si="21"/>
        <v>600</v>
      </c>
    </row>
    <row r="359" spans="1:13" x14ac:dyDescent="0.35">
      <c r="A359" s="714"/>
      <c r="B359" s="714"/>
      <c r="C359" s="3" t="s">
        <v>180</v>
      </c>
      <c r="D359" s="4">
        <v>1424.19</v>
      </c>
      <c r="E359" s="4">
        <v>1905.29</v>
      </c>
      <c r="F359" s="19">
        <v>6315.21</v>
      </c>
      <c r="G359" s="10">
        <v>9000</v>
      </c>
      <c r="H359" s="24">
        <f t="shared" si="19"/>
        <v>8420</v>
      </c>
      <c r="I359" s="29">
        <f t="shared" si="20"/>
        <v>0.93555555555555558</v>
      </c>
      <c r="J359" s="81"/>
      <c r="K359" s="4">
        <v>9000</v>
      </c>
      <c r="L359" s="59">
        <f>MSC!K355</f>
        <v>0</v>
      </c>
      <c r="M359" s="53">
        <f t="shared" si="21"/>
        <v>9000</v>
      </c>
    </row>
    <row r="360" spans="1:13" x14ac:dyDescent="0.35">
      <c r="A360" s="714"/>
      <c r="B360" s="714"/>
      <c r="C360" s="3" t="s">
        <v>213</v>
      </c>
      <c r="D360" s="4">
        <v>0</v>
      </c>
      <c r="E360" s="4">
        <v>0</v>
      </c>
      <c r="F360" s="19">
        <v>54.86</v>
      </c>
      <c r="G360" s="10">
        <v>0</v>
      </c>
      <c r="H360" s="24">
        <f t="shared" si="19"/>
        <v>73</v>
      </c>
      <c r="I360" s="29" t="e">
        <f t="shared" si="20"/>
        <v>#DIV/0!</v>
      </c>
      <c r="J360" s="81"/>
      <c r="K360" s="4">
        <v>0</v>
      </c>
      <c r="L360" s="59">
        <f>MSC!K356</f>
        <v>0</v>
      </c>
      <c r="M360" s="53">
        <f t="shared" si="21"/>
        <v>0</v>
      </c>
    </row>
    <row r="361" spans="1:13" x14ac:dyDescent="0.35">
      <c r="A361" s="714"/>
      <c r="B361" s="714"/>
      <c r="C361" s="3" t="s">
        <v>183</v>
      </c>
      <c r="D361" s="4">
        <v>19000</v>
      </c>
      <c r="E361" s="4">
        <v>19000</v>
      </c>
      <c r="F361" s="19">
        <v>0</v>
      </c>
      <c r="G361" s="10">
        <v>0</v>
      </c>
      <c r="H361" s="24">
        <f t="shared" si="19"/>
        <v>0</v>
      </c>
      <c r="I361" s="29" t="e">
        <f t="shared" si="20"/>
        <v>#DIV/0!</v>
      </c>
      <c r="J361" s="81"/>
      <c r="K361" s="4">
        <v>0</v>
      </c>
      <c r="L361" s="59">
        <f>MSC!K357</f>
        <v>0</v>
      </c>
      <c r="M361" s="53">
        <f t="shared" si="21"/>
        <v>0</v>
      </c>
    </row>
    <row r="362" spans="1:13" x14ac:dyDescent="0.35">
      <c r="A362" s="714"/>
      <c r="B362" s="714"/>
      <c r="C362" s="3" t="s">
        <v>201</v>
      </c>
      <c r="D362" s="4">
        <v>12680</v>
      </c>
      <c r="E362" s="4">
        <v>0</v>
      </c>
      <c r="F362" s="19">
        <v>0</v>
      </c>
      <c r="G362" s="10">
        <v>0</v>
      </c>
      <c r="H362" s="24">
        <f t="shared" si="19"/>
        <v>0</v>
      </c>
      <c r="I362" s="29" t="e">
        <f t="shared" si="20"/>
        <v>#DIV/0!</v>
      </c>
      <c r="J362" s="81"/>
      <c r="K362" s="4">
        <v>0</v>
      </c>
      <c r="L362" s="59">
        <f>MSC!K358</f>
        <v>0</v>
      </c>
      <c r="M362" s="53">
        <f t="shared" si="21"/>
        <v>0</v>
      </c>
    </row>
    <row r="363" spans="1:13" ht="13.15" x14ac:dyDescent="0.35">
      <c r="A363" s="714"/>
      <c r="B363" s="719" t="s">
        <v>143</v>
      </c>
      <c r="C363" s="714"/>
      <c r="D363" s="7">
        <v>544417.63</v>
      </c>
      <c r="E363" s="7">
        <v>598057.5</v>
      </c>
      <c r="F363" s="20">
        <f>SUM(F332:F362)</f>
        <v>412714.15000000008</v>
      </c>
      <c r="G363" s="11">
        <v>601617</v>
      </c>
      <c r="H363" s="25">
        <f>SUM(H332:H362)</f>
        <v>550284</v>
      </c>
      <c r="I363" s="30">
        <f t="shared" si="20"/>
        <v>0.914674951007036</v>
      </c>
      <c r="J363" s="54">
        <f>SUM(J332:J362)</f>
        <v>0</v>
      </c>
      <c r="K363" s="7">
        <v>623013</v>
      </c>
      <c r="L363" s="54">
        <f>SUM(L332:L362)</f>
        <v>44774</v>
      </c>
      <c r="M363" s="54">
        <f>SUM(M332:M362)</f>
        <v>578239</v>
      </c>
    </row>
    <row r="364" spans="1:13" ht="13.5" thickBot="1" x14ac:dyDescent="0.4">
      <c r="A364" s="719" t="s">
        <v>202</v>
      </c>
      <c r="B364" s="714"/>
      <c r="C364" s="714"/>
      <c r="D364" s="8">
        <v>-544417.63</v>
      </c>
      <c r="E364" s="8">
        <v>-598057.5</v>
      </c>
      <c r="F364" s="21">
        <f>-F363</f>
        <v>-412714.15000000008</v>
      </c>
      <c r="G364" s="12">
        <v>-601617</v>
      </c>
      <c r="H364" s="26">
        <f>-H363</f>
        <v>-550284</v>
      </c>
      <c r="I364" s="31">
        <f t="shared" si="20"/>
        <v>0.914674951007036</v>
      </c>
      <c r="J364" s="55">
        <f>-J363</f>
        <v>0</v>
      </c>
      <c r="K364" s="8">
        <v>-623013</v>
      </c>
      <c r="L364" s="55">
        <f>-L363</f>
        <v>-44774</v>
      </c>
      <c r="M364" s="55">
        <f>-M363</f>
        <v>-578239</v>
      </c>
    </row>
    <row r="365" spans="1:13" s="105" customFormat="1" ht="27" customHeight="1" thickTop="1" x14ac:dyDescent="0.35">
      <c r="A365" s="725" t="s">
        <v>203</v>
      </c>
      <c r="B365" s="726"/>
      <c r="C365" s="726"/>
      <c r="D365" s="726"/>
      <c r="E365" s="726"/>
      <c r="F365" s="726"/>
      <c r="G365" s="726"/>
      <c r="H365" s="726"/>
      <c r="I365" s="726"/>
      <c r="J365" s="726"/>
      <c r="K365" s="726"/>
      <c r="L365" s="726"/>
      <c r="M365" s="726"/>
    </row>
    <row r="366" spans="1:13" ht="13.15" x14ac:dyDescent="0.35">
      <c r="A366" s="714"/>
      <c r="B366" s="722" t="s">
        <v>141</v>
      </c>
      <c r="C366" s="714"/>
      <c r="D366" s="714"/>
      <c r="E366" s="714"/>
      <c r="F366" s="714"/>
      <c r="G366" s="714"/>
      <c r="H366" s="714"/>
      <c r="I366" s="714"/>
      <c r="J366" s="714"/>
      <c r="K366" s="714"/>
      <c r="L366" s="714"/>
      <c r="M366" s="714"/>
    </row>
    <row r="367" spans="1:13" x14ac:dyDescent="0.35">
      <c r="A367" s="714"/>
      <c r="B367" s="714"/>
      <c r="C367" s="3" t="s">
        <v>146</v>
      </c>
      <c r="D367" s="4">
        <v>132157.49</v>
      </c>
      <c r="E367" s="4">
        <v>71104.5</v>
      </c>
      <c r="F367" s="19">
        <v>57935.68</v>
      </c>
      <c r="G367" s="10">
        <v>73858</v>
      </c>
      <c r="H367" s="24">
        <f t="shared" ref="H367:H390" si="22">ROUND(F367/9*12,0)</f>
        <v>77248</v>
      </c>
      <c r="I367" s="29">
        <f t="shared" ref="I367:I392" si="23">H367/G367</f>
        <v>1.0458988870535351</v>
      </c>
      <c r="J367" s="81"/>
      <c r="K367" s="4">
        <v>80471</v>
      </c>
      <c r="L367" s="59">
        <f>K367-M367</f>
        <v>-4370</v>
      </c>
      <c r="M367" s="516">
        <f>'#2 MSC'!F8</f>
        <v>84841</v>
      </c>
    </row>
    <row r="368" spans="1:13" x14ac:dyDescent="0.35">
      <c r="A368" s="714"/>
      <c r="B368" s="714"/>
      <c r="C368" s="3" t="s">
        <v>147</v>
      </c>
      <c r="D368" s="4">
        <v>2176.73</v>
      </c>
      <c r="E368" s="4">
        <v>4800.1099999999997</v>
      </c>
      <c r="F368" s="19">
        <v>0</v>
      </c>
      <c r="G368" s="10">
        <v>0</v>
      </c>
      <c r="H368" s="24">
        <f t="shared" si="22"/>
        <v>0</v>
      </c>
      <c r="I368" s="29" t="e">
        <f t="shared" si="23"/>
        <v>#DIV/0!</v>
      </c>
      <c r="J368" s="81"/>
      <c r="K368" s="4">
        <v>0</v>
      </c>
      <c r="L368" s="59">
        <f>MSC!K364</f>
        <v>0</v>
      </c>
      <c r="M368" s="53">
        <f t="shared" ref="M368:M390" si="24">K368-L368</f>
        <v>0</v>
      </c>
    </row>
    <row r="369" spans="1:16" x14ac:dyDescent="0.35">
      <c r="A369" s="714"/>
      <c r="B369" s="714"/>
      <c r="C369" s="3" t="s">
        <v>148</v>
      </c>
      <c r="D369" s="4">
        <v>1855.15</v>
      </c>
      <c r="E369" s="4">
        <v>5108.2700000000004</v>
      </c>
      <c r="F369" s="19">
        <v>7412.84</v>
      </c>
      <c r="G369" s="10">
        <v>2000</v>
      </c>
      <c r="H369" s="24">
        <f t="shared" si="22"/>
        <v>9884</v>
      </c>
      <c r="I369" s="29">
        <f t="shared" si="23"/>
        <v>4.9420000000000002</v>
      </c>
      <c r="J369" s="81"/>
      <c r="K369" s="4">
        <v>2000</v>
      </c>
      <c r="L369" s="59">
        <f>MSC!K365</f>
        <v>0</v>
      </c>
      <c r="M369" s="53">
        <f t="shared" si="24"/>
        <v>2000</v>
      </c>
    </row>
    <row r="370" spans="1:16" s="384" customFormat="1" x14ac:dyDescent="0.35">
      <c r="A370" s="714"/>
      <c r="B370" s="714"/>
      <c r="C370" s="3" t="s">
        <v>149</v>
      </c>
      <c r="D370" s="4"/>
      <c r="E370" s="4"/>
      <c r="F370" s="19"/>
      <c r="G370" s="10"/>
      <c r="H370" s="24">
        <f t="shared" si="22"/>
        <v>0</v>
      </c>
      <c r="I370" s="29" t="e">
        <f t="shared" si="23"/>
        <v>#DIV/0!</v>
      </c>
      <c r="J370" s="81"/>
      <c r="K370" s="4"/>
      <c r="L370" s="59">
        <f>K370-M370</f>
        <v>-1170</v>
      </c>
      <c r="M370" s="516">
        <f>'#2 MSC'!F70</f>
        <v>1170</v>
      </c>
    </row>
    <row r="371" spans="1:16" x14ac:dyDescent="0.35">
      <c r="A371" s="714"/>
      <c r="B371" s="714"/>
      <c r="C371" s="3" t="s">
        <v>151</v>
      </c>
      <c r="D371" s="4">
        <v>11511.33</v>
      </c>
      <c r="E371" s="4">
        <v>377.03</v>
      </c>
      <c r="F371" s="327">
        <v>4046.81</v>
      </c>
      <c r="G371" s="10">
        <v>5194</v>
      </c>
      <c r="H371" s="24">
        <f t="shared" si="22"/>
        <v>5396</v>
      </c>
      <c r="I371" s="29">
        <f t="shared" si="23"/>
        <v>1.0388910281093569</v>
      </c>
      <c r="J371" s="81"/>
      <c r="K371" s="4">
        <v>6076</v>
      </c>
      <c r="L371" s="59">
        <f t="shared" ref="L371:L376" si="25">K371-M371</f>
        <v>-514</v>
      </c>
      <c r="M371" s="516">
        <f>'#2 MSC'!F101</f>
        <v>6590</v>
      </c>
    </row>
    <row r="372" spans="1:16" x14ac:dyDescent="0.35">
      <c r="A372" s="714"/>
      <c r="B372" s="714"/>
      <c r="C372" s="3" t="s">
        <v>152</v>
      </c>
      <c r="D372" s="4">
        <v>13069.29</v>
      </c>
      <c r="E372" s="4">
        <v>16728</v>
      </c>
      <c r="F372" s="327">
        <v>9822</v>
      </c>
      <c r="G372" s="10">
        <v>12448</v>
      </c>
      <c r="H372" s="24">
        <f t="shared" si="22"/>
        <v>13096</v>
      </c>
      <c r="I372" s="29">
        <f t="shared" si="23"/>
        <v>1.0520565552699228</v>
      </c>
      <c r="J372" s="81"/>
      <c r="K372" s="4">
        <v>13912</v>
      </c>
      <c r="L372" s="59">
        <f t="shared" si="25"/>
        <v>-1528</v>
      </c>
      <c r="M372" s="516">
        <f>'#2 MSC'!F132</f>
        <v>15440</v>
      </c>
    </row>
    <row r="373" spans="1:16" x14ac:dyDescent="0.35">
      <c r="A373" s="714"/>
      <c r="B373" s="714"/>
      <c r="C373" s="3" t="s">
        <v>154</v>
      </c>
      <c r="D373" s="4">
        <v>1350</v>
      </c>
      <c r="E373" s="4">
        <v>1350</v>
      </c>
      <c r="F373" s="19">
        <v>0</v>
      </c>
      <c r="G373" s="10">
        <v>1914</v>
      </c>
      <c r="H373" s="24">
        <f t="shared" si="22"/>
        <v>0</v>
      </c>
      <c r="I373" s="29">
        <f t="shared" si="23"/>
        <v>0</v>
      </c>
      <c r="J373" s="81"/>
      <c r="K373" s="4">
        <v>1971</v>
      </c>
      <c r="L373" s="59">
        <f t="shared" si="25"/>
        <v>0</v>
      </c>
      <c r="M373" s="516">
        <f>'#2 MSC'!F163</f>
        <v>1971</v>
      </c>
    </row>
    <row r="374" spans="1:16" x14ac:dyDescent="0.35">
      <c r="A374" s="714"/>
      <c r="B374" s="714"/>
      <c r="C374" s="3" t="s">
        <v>155</v>
      </c>
      <c r="D374" s="4">
        <v>26667.52</v>
      </c>
      <c r="E374" s="4">
        <v>14852.86</v>
      </c>
      <c r="F374" s="19">
        <v>13830.18</v>
      </c>
      <c r="G374" s="10">
        <v>19821</v>
      </c>
      <c r="H374" s="24">
        <f t="shared" si="22"/>
        <v>18440</v>
      </c>
      <c r="I374" s="29">
        <f t="shared" si="23"/>
        <v>0.93032642147217592</v>
      </c>
      <c r="J374" s="81"/>
      <c r="K374" s="4">
        <v>21308</v>
      </c>
      <c r="L374" s="59">
        <f t="shared" si="25"/>
        <v>-247</v>
      </c>
      <c r="M374" s="516">
        <f>'#2 MSC'!F194</f>
        <v>21555</v>
      </c>
    </row>
    <row r="375" spans="1:16" x14ac:dyDescent="0.35">
      <c r="A375" s="714"/>
      <c r="B375" s="714"/>
      <c r="C375" s="3" t="s">
        <v>156</v>
      </c>
      <c r="D375" s="4">
        <v>331.05</v>
      </c>
      <c r="E375" s="4">
        <v>884.01</v>
      </c>
      <c r="F375" s="19">
        <v>270</v>
      </c>
      <c r="G375" s="10">
        <v>390</v>
      </c>
      <c r="H375" s="24">
        <f t="shared" si="22"/>
        <v>360</v>
      </c>
      <c r="I375" s="29">
        <f t="shared" si="23"/>
        <v>0.92307692307692313</v>
      </c>
      <c r="J375" s="81"/>
      <c r="K375" s="4">
        <v>390</v>
      </c>
      <c r="L375" s="59">
        <f t="shared" si="25"/>
        <v>0</v>
      </c>
      <c r="M375" s="516">
        <f>'#2 MSC'!F225</f>
        <v>390</v>
      </c>
    </row>
    <row r="376" spans="1:16" x14ac:dyDescent="0.35">
      <c r="A376" s="714"/>
      <c r="B376" s="714"/>
      <c r="C376" s="3" t="s">
        <v>157</v>
      </c>
      <c r="D376" s="4">
        <v>481.82</v>
      </c>
      <c r="E376" s="4">
        <v>261.86</v>
      </c>
      <c r="F376" s="19">
        <v>211.79</v>
      </c>
      <c r="G376" s="10">
        <v>281</v>
      </c>
      <c r="H376" s="24">
        <f t="shared" si="22"/>
        <v>282</v>
      </c>
      <c r="I376" s="29">
        <f t="shared" si="23"/>
        <v>1.0035587188612101</v>
      </c>
      <c r="J376" s="81"/>
      <c r="K376" s="4">
        <v>281</v>
      </c>
      <c r="L376" s="59">
        <f t="shared" si="25"/>
        <v>64</v>
      </c>
      <c r="M376" s="516">
        <f>'#2 MSC'!F256</f>
        <v>217</v>
      </c>
    </row>
    <row r="377" spans="1:16" x14ac:dyDescent="0.35">
      <c r="A377" s="714"/>
      <c r="B377" s="714"/>
      <c r="C377" s="3" t="s">
        <v>160</v>
      </c>
      <c r="D377" s="4">
        <v>1200</v>
      </c>
      <c r="E377" s="4">
        <v>1200</v>
      </c>
      <c r="F377" s="19">
        <v>0</v>
      </c>
      <c r="G377" s="10">
        <v>0</v>
      </c>
      <c r="H377" s="24">
        <f t="shared" si="22"/>
        <v>0</v>
      </c>
      <c r="I377" s="29" t="e">
        <f t="shared" si="23"/>
        <v>#DIV/0!</v>
      </c>
      <c r="J377" s="81"/>
      <c r="K377" s="4">
        <v>0</v>
      </c>
      <c r="L377" s="59">
        <f>MSC!K372</f>
        <v>0</v>
      </c>
      <c r="M377" s="516">
        <f t="shared" si="24"/>
        <v>0</v>
      </c>
    </row>
    <row r="378" spans="1:16" x14ac:dyDescent="0.35">
      <c r="A378" s="714"/>
      <c r="B378" s="714"/>
      <c r="C378" s="3" t="s">
        <v>161</v>
      </c>
      <c r="D378" s="4">
        <v>7429</v>
      </c>
      <c r="E378" s="4">
        <v>9534</v>
      </c>
      <c r="F378" s="19">
        <v>0</v>
      </c>
      <c r="G378" s="10">
        <v>0</v>
      </c>
      <c r="H378" s="24">
        <f t="shared" si="22"/>
        <v>0</v>
      </c>
      <c r="I378" s="29" t="e">
        <f t="shared" si="23"/>
        <v>#DIV/0!</v>
      </c>
      <c r="J378" s="81"/>
      <c r="K378" s="4">
        <v>0</v>
      </c>
      <c r="L378" s="59">
        <f>MSC!K373</f>
        <v>0</v>
      </c>
      <c r="M378" s="516">
        <f t="shared" si="24"/>
        <v>0</v>
      </c>
    </row>
    <row r="379" spans="1:16" x14ac:dyDescent="0.35">
      <c r="A379" s="714"/>
      <c r="B379" s="714"/>
      <c r="C379" s="3" t="s">
        <v>162</v>
      </c>
      <c r="D379" s="4">
        <v>1962.1</v>
      </c>
      <c r="E379" s="4">
        <v>1175.72</v>
      </c>
      <c r="F379" s="19">
        <v>959.12</v>
      </c>
      <c r="G379" s="10">
        <v>1078</v>
      </c>
      <c r="H379" s="24">
        <f t="shared" si="22"/>
        <v>1279</v>
      </c>
      <c r="I379" s="29">
        <f t="shared" si="23"/>
        <v>1.186456400742115</v>
      </c>
      <c r="J379" s="81"/>
      <c r="K379" s="4">
        <v>1175</v>
      </c>
      <c r="L379" s="59">
        <f>K379-M379</f>
        <v>-78</v>
      </c>
      <c r="M379" s="516">
        <f>'#2 MSC'!F346</f>
        <v>1253</v>
      </c>
      <c r="N379" s="517">
        <f>SUM(K367:K379)</f>
        <v>127584</v>
      </c>
      <c r="O379" s="426">
        <f>SUM(M367:M379)</f>
        <v>135427</v>
      </c>
      <c r="P379" s="426">
        <f>N379-O379</f>
        <v>-7843</v>
      </c>
    </row>
    <row r="380" spans="1:16" x14ac:dyDescent="0.35">
      <c r="A380" s="714"/>
      <c r="B380" s="714"/>
      <c r="C380" s="3" t="s">
        <v>165</v>
      </c>
      <c r="D380" s="4">
        <v>630.22</v>
      </c>
      <c r="E380" s="4">
        <v>534.78</v>
      </c>
      <c r="F380" s="19">
        <v>0</v>
      </c>
      <c r="G380" s="10">
        <v>0</v>
      </c>
      <c r="H380" s="24">
        <f t="shared" si="22"/>
        <v>0</v>
      </c>
      <c r="I380" s="29" t="e">
        <f t="shared" si="23"/>
        <v>#DIV/0!</v>
      </c>
      <c r="J380" s="81"/>
      <c r="K380" s="4">
        <v>0</v>
      </c>
      <c r="L380" s="59">
        <f>MSC!K375</f>
        <v>0</v>
      </c>
      <c r="M380" s="53">
        <f t="shared" si="24"/>
        <v>0</v>
      </c>
    </row>
    <row r="381" spans="1:16" x14ac:dyDescent="0.35">
      <c r="A381" s="714"/>
      <c r="B381" s="714"/>
      <c r="C381" s="3" t="s">
        <v>169</v>
      </c>
      <c r="D381" s="4">
        <v>551.75</v>
      </c>
      <c r="E381" s="4">
        <v>0</v>
      </c>
      <c r="F381" s="19">
        <v>450</v>
      </c>
      <c r="G381" s="10">
        <v>0</v>
      </c>
      <c r="H381" s="24">
        <f t="shared" si="22"/>
        <v>600</v>
      </c>
      <c r="I381" s="29" t="e">
        <f t="shared" si="23"/>
        <v>#DIV/0!</v>
      </c>
      <c r="J381" s="81"/>
      <c r="K381" s="4">
        <v>0</v>
      </c>
      <c r="L381" s="59">
        <f>MSC!K376</f>
        <v>0</v>
      </c>
      <c r="M381" s="53">
        <f t="shared" si="24"/>
        <v>0</v>
      </c>
    </row>
    <row r="382" spans="1:16" x14ac:dyDescent="0.35">
      <c r="A382" s="714"/>
      <c r="B382" s="714"/>
      <c r="C382" s="3" t="s">
        <v>170</v>
      </c>
      <c r="D382" s="4">
        <v>8649.1200000000008</v>
      </c>
      <c r="E382" s="4">
        <v>2500</v>
      </c>
      <c r="F382" s="19">
        <v>1273</v>
      </c>
      <c r="G382" s="10">
        <v>2000</v>
      </c>
      <c r="H382" s="24">
        <f t="shared" si="22"/>
        <v>1697</v>
      </c>
      <c r="I382" s="29">
        <f t="shared" si="23"/>
        <v>0.84850000000000003</v>
      </c>
      <c r="J382" s="81"/>
      <c r="K382" s="4">
        <v>2000</v>
      </c>
      <c r="L382" s="59">
        <f>MSC!K377</f>
        <v>0</v>
      </c>
      <c r="M382" s="53">
        <f t="shared" si="24"/>
        <v>2000</v>
      </c>
    </row>
    <row r="383" spans="1:16" x14ac:dyDescent="0.35">
      <c r="A383" s="714"/>
      <c r="B383" s="714"/>
      <c r="C383" s="3" t="s">
        <v>172</v>
      </c>
      <c r="D383" s="4">
        <v>1102.94</v>
      </c>
      <c r="E383" s="4">
        <v>2891.16</v>
      </c>
      <c r="F383" s="19">
        <v>272.20999999999998</v>
      </c>
      <c r="G383" s="10">
        <v>2500</v>
      </c>
      <c r="H383" s="24">
        <f t="shared" si="22"/>
        <v>363</v>
      </c>
      <c r="I383" s="29">
        <f t="shared" si="23"/>
        <v>0.1452</v>
      </c>
      <c r="J383" s="81"/>
      <c r="K383" s="4">
        <v>2500</v>
      </c>
      <c r="L383" s="59">
        <f>MSC!K378</f>
        <v>0</v>
      </c>
      <c r="M383" s="53">
        <f t="shared" si="24"/>
        <v>2500</v>
      </c>
    </row>
    <row r="384" spans="1:16" x14ac:dyDescent="0.35">
      <c r="A384" s="714"/>
      <c r="B384" s="714"/>
      <c r="C384" s="3" t="s">
        <v>173</v>
      </c>
      <c r="D384" s="4">
        <v>37500.57</v>
      </c>
      <c r="E384" s="4">
        <v>38437.199999999997</v>
      </c>
      <c r="F384" s="19">
        <v>4182.83</v>
      </c>
      <c r="G384" s="10">
        <v>42400</v>
      </c>
      <c r="H384" s="24">
        <f t="shared" si="22"/>
        <v>5577</v>
      </c>
      <c r="I384" s="29">
        <f t="shared" si="23"/>
        <v>0.13153301886792454</v>
      </c>
      <c r="J384" s="81"/>
      <c r="K384" s="4">
        <v>42400</v>
      </c>
      <c r="L384" s="59">
        <f>MSC!K379</f>
        <v>0</v>
      </c>
      <c r="M384" s="53">
        <f t="shared" si="24"/>
        <v>42400</v>
      </c>
    </row>
    <row r="385" spans="1:13" x14ac:dyDescent="0.35">
      <c r="A385" s="714"/>
      <c r="B385" s="714"/>
      <c r="C385" s="3" t="s">
        <v>174</v>
      </c>
      <c r="D385" s="4">
        <v>0</v>
      </c>
      <c r="E385" s="4">
        <v>0</v>
      </c>
      <c r="F385" s="19">
        <v>262.92</v>
      </c>
      <c r="G385" s="10">
        <v>1350</v>
      </c>
      <c r="H385" s="24">
        <f t="shared" si="22"/>
        <v>351</v>
      </c>
      <c r="I385" s="29">
        <f t="shared" si="23"/>
        <v>0.26</v>
      </c>
      <c r="J385" s="81"/>
      <c r="K385" s="4">
        <v>1350</v>
      </c>
      <c r="L385" s="59">
        <f>MSC!K380</f>
        <v>0</v>
      </c>
      <c r="M385" s="53">
        <f t="shared" si="24"/>
        <v>1350</v>
      </c>
    </row>
    <row r="386" spans="1:13" x14ac:dyDescent="0.35">
      <c r="A386" s="714"/>
      <c r="B386" s="714"/>
      <c r="C386" s="3" t="s">
        <v>175</v>
      </c>
      <c r="D386" s="4">
        <v>1725.02</v>
      </c>
      <c r="E386" s="4">
        <v>4435.88</v>
      </c>
      <c r="F386" s="19">
        <v>758.95</v>
      </c>
      <c r="G386" s="10">
        <v>4550</v>
      </c>
      <c r="H386" s="24">
        <f t="shared" si="22"/>
        <v>1012</v>
      </c>
      <c r="I386" s="29">
        <f t="shared" si="23"/>
        <v>0.22241758241758242</v>
      </c>
      <c r="J386" s="81"/>
      <c r="K386" s="4">
        <v>4550</v>
      </c>
      <c r="L386" s="59">
        <f>MSC!K381</f>
        <v>0</v>
      </c>
      <c r="M386" s="53">
        <f t="shared" si="24"/>
        <v>4550</v>
      </c>
    </row>
    <row r="387" spans="1:13" x14ac:dyDescent="0.35">
      <c r="A387" s="714"/>
      <c r="B387" s="714"/>
      <c r="C387" s="3" t="s">
        <v>177</v>
      </c>
      <c r="D387" s="4">
        <v>2778.97</v>
      </c>
      <c r="E387" s="4">
        <v>1486.51</v>
      </c>
      <c r="F387" s="19">
        <v>1467.43</v>
      </c>
      <c r="G387" s="10">
        <v>4800</v>
      </c>
      <c r="H387" s="24">
        <f t="shared" si="22"/>
        <v>1957</v>
      </c>
      <c r="I387" s="29">
        <f t="shared" si="23"/>
        <v>0.40770833333333334</v>
      </c>
      <c r="J387" s="81"/>
      <c r="K387" s="4">
        <v>4800</v>
      </c>
      <c r="L387" s="59">
        <f>MSC!K382</f>
        <v>0</v>
      </c>
      <c r="M387" s="53">
        <f t="shared" si="24"/>
        <v>4800</v>
      </c>
    </row>
    <row r="388" spans="1:13" x14ac:dyDescent="0.35">
      <c r="A388" s="714"/>
      <c r="B388" s="714"/>
      <c r="C388" s="3" t="s">
        <v>178</v>
      </c>
      <c r="D388" s="4">
        <v>0</v>
      </c>
      <c r="E388" s="4">
        <v>0</v>
      </c>
      <c r="F388" s="19">
        <v>0</v>
      </c>
      <c r="G388" s="10">
        <v>0</v>
      </c>
      <c r="H388" s="24">
        <f t="shared" si="22"/>
        <v>0</v>
      </c>
      <c r="I388" s="29" t="e">
        <f t="shared" si="23"/>
        <v>#DIV/0!</v>
      </c>
      <c r="J388" s="81"/>
      <c r="K388" s="4">
        <v>30</v>
      </c>
      <c r="L388" s="59">
        <f>MSC!K383</f>
        <v>0</v>
      </c>
      <c r="M388" s="53">
        <f t="shared" si="24"/>
        <v>30</v>
      </c>
    </row>
    <row r="389" spans="1:13" x14ac:dyDescent="0.35">
      <c r="A389" s="714"/>
      <c r="B389" s="714"/>
      <c r="C389" s="3" t="s">
        <v>179</v>
      </c>
      <c r="D389" s="4">
        <v>23.84</v>
      </c>
      <c r="E389" s="4">
        <v>355</v>
      </c>
      <c r="F389" s="19">
        <v>0</v>
      </c>
      <c r="G389" s="10">
        <v>450</v>
      </c>
      <c r="H389" s="24">
        <f t="shared" si="22"/>
        <v>0</v>
      </c>
      <c r="I389" s="29">
        <f t="shared" si="23"/>
        <v>0</v>
      </c>
      <c r="J389" s="81"/>
      <c r="K389" s="4">
        <v>450</v>
      </c>
      <c r="L389" s="59">
        <f>MSC!K384</f>
        <v>0</v>
      </c>
      <c r="M389" s="53">
        <f t="shared" si="24"/>
        <v>450</v>
      </c>
    </row>
    <row r="390" spans="1:13" x14ac:dyDescent="0.35">
      <c r="A390" s="714"/>
      <c r="B390" s="714"/>
      <c r="C390" s="3" t="s">
        <v>142</v>
      </c>
      <c r="D390" s="4">
        <v>0</v>
      </c>
      <c r="E390" s="4">
        <v>0</v>
      </c>
      <c r="F390" s="19">
        <v>1.3</v>
      </c>
      <c r="G390" s="10">
        <v>0</v>
      </c>
      <c r="H390" s="24">
        <f t="shared" si="22"/>
        <v>2</v>
      </c>
      <c r="I390" s="29" t="e">
        <f t="shared" si="23"/>
        <v>#DIV/0!</v>
      </c>
      <c r="J390" s="81"/>
      <c r="K390" s="4">
        <v>0</v>
      </c>
      <c r="L390" s="59">
        <f>MSC!K385</f>
        <v>0</v>
      </c>
      <c r="M390" s="53">
        <f t="shared" si="24"/>
        <v>0</v>
      </c>
    </row>
    <row r="391" spans="1:13" ht="13.15" x14ac:dyDescent="0.35">
      <c r="A391" s="714"/>
      <c r="B391" s="719" t="s">
        <v>143</v>
      </c>
      <c r="C391" s="714"/>
      <c r="D391" s="7">
        <v>253153.91</v>
      </c>
      <c r="E391" s="7">
        <v>178016.89</v>
      </c>
      <c r="F391" s="20">
        <f>SUM(F367:F390)</f>
        <v>103157.06</v>
      </c>
      <c r="G391" s="11">
        <v>175034</v>
      </c>
      <c r="H391" s="25">
        <f>SUM(H367:H390)</f>
        <v>137544</v>
      </c>
      <c r="I391" s="30">
        <f t="shared" si="23"/>
        <v>0.78581304203754698</v>
      </c>
      <c r="J391" s="54">
        <f>SUM(J367:J390)</f>
        <v>0</v>
      </c>
      <c r="K391" s="7">
        <v>185664</v>
      </c>
      <c r="L391" s="54">
        <f>SUM(L367:L390)</f>
        <v>-7843</v>
      </c>
      <c r="M391" s="54">
        <f>SUM(M367:M390)</f>
        <v>193507</v>
      </c>
    </row>
    <row r="392" spans="1:13" ht="13.5" thickBot="1" x14ac:dyDescent="0.4">
      <c r="A392" s="719" t="s">
        <v>204</v>
      </c>
      <c r="B392" s="714"/>
      <c r="C392" s="714"/>
      <c r="D392" s="8">
        <v>-253153.91</v>
      </c>
      <c r="E392" s="8">
        <v>-178016.89</v>
      </c>
      <c r="F392" s="21">
        <f>-F391</f>
        <v>-103157.06</v>
      </c>
      <c r="G392" s="12">
        <v>-175034</v>
      </c>
      <c r="H392" s="26">
        <f>-H391</f>
        <v>-137544</v>
      </c>
      <c r="I392" s="31">
        <f t="shared" si="23"/>
        <v>0.78581304203754698</v>
      </c>
      <c r="J392" s="55">
        <f>-J391</f>
        <v>0</v>
      </c>
      <c r="K392" s="8">
        <v>-185664</v>
      </c>
      <c r="L392" s="55">
        <f>-L391</f>
        <v>7843</v>
      </c>
      <c r="M392" s="55">
        <f>-M391</f>
        <v>-193507</v>
      </c>
    </row>
    <row r="393" spans="1:13" s="105" customFormat="1" ht="26.65" customHeight="1" thickTop="1" x14ac:dyDescent="0.35">
      <c r="A393" s="725" t="s">
        <v>205</v>
      </c>
      <c r="B393" s="726"/>
      <c r="C393" s="726"/>
      <c r="D393" s="726"/>
      <c r="E393" s="726"/>
      <c r="F393" s="726"/>
      <c r="G393" s="726"/>
      <c r="H393" s="726"/>
      <c r="I393" s="726"/>
      <c r="J393" s="726"/>
      <c r="K393" s="726"/>
      <c r="L393" s="726"/>
      <c r="M393" s="726"/>
    </row>
    <row r="394" spans="1:13" ht="13.15" x14ac:dyDescent="0.35">
      <c r="A394" s="714"/>
      <c r="B394" s="722" t="s">
        <v>141</v>
      </c>
      <c r="C394" s="714"/>
      <c r="D394" s="714"/>
      <c r="E394" s="714"/>
      <c r="F394" s="714"/>
      <c r="G394" s="714"/>
      <c r="H394" s="714"/>
      <c r="I394" s="714"/>
      <c r="J394" s="714"/>
      <c r="K394" s="714"/>
      <c r="L394" s="714"/>
      <c r="M394" s="714"/>
    </row>
    <row r="395" spans="1:13" x14ac:dyDescent="0.35">
      <c r="A395" s="714"/>
      <c r="B395" s="714"/>
      <c r="C395" s="3" t="s">
        <v>146</v>
      </c>
      <c r="D395" s="4">
        <v>435406.13</v>
      </c>
      <c r="E395" s="4">
        <v>409843.69</v>
      </c>
      <c r="F395" s="19">
        <v>316469.40000000002</v>
      </c>
      <c r="G395" s="10">
        <v>474605</v>
      </c>
      <c r="H395" s="24">
        <f t="shared" ref="H395:H427" si="26">ROUND(F395/9*12,0)</f>
        <v>421959</v>
      </c>
      <c r="I395" s="29">
        <f t="shared" ref="I395:I429" si="27">H395/G395</f>
        <v>0.88907407212313394</v>
      </c>
      <c r="J395" s="81"/>
      <c r="K395" s="4">
        <v>503346</v>
      </c>
      <c r="L395" s="59">
        <f>K395-M395</f>
        <v>-19887</v>
      </c>
      <c r="M395" s="516">
        <f>'#2 MSC'!F9</f>
        <v>523233</v>
      </c>
    </row>
    <row r="396" spans="1:13" x14ac:dyDescent="0.35">
      <c r="A396" s="714"/>
      <c r="B396" s="714"/>
      <c r="C396" s="3" t="s">
        <v>147</v>
      </c>
      <c r="D396" s="4">
        <v>13383.21</v>
      </c>
      <c r="E396" s="4">
        <v>6495.09</v>
      </c>
      <c r="F396" s="19">
        <v>262.64999999999998</v>
      </c>
      <c r="G396" s="10">
        <v>0</v>
      </c>
      <c r="H396" s="24">
        <f t="shared" si="26"/>
        <v>350</v>
      </c>
      <c r="I396" s="29" t="e">
        <f t="shared" si="27"/>
        <v>#DIV/0!</v>
      </c>
      <c r="J396" s="81"/>
      <c r="K396" s="4">
        <v>0</v>
      </c>
      <c r="L396" s="106">
        <f>MSC!K391</f>
        <v>0</v>
      </c>
      <c r="M396" s="53">
        <f t="shared" ref="M396:M427" si="28">K396-L396</f>
        <v>0</v>
      </c>
    </row>
    <row r="397" spans="1:13" x14ac:dyDescent="0.35">
      <c r="A397" s="714"/>
      <c r="B397" s="714"/>
      <c r="C397" s="3" t="s">
        <v>148</v>
      </c>
      <c r="D397" s="4">
        <v>20624.669999999998</v>
      </c>
      <c r="E397" s="4">
        <v>18477.400000000001</v>
      </c>
      <c r="F397" s="19">
        <v>20262.599999999999</v>
      </c>
      <c r="G397" s="10">
        <v>19500</v>
      </c>
      <c r="H397" s="24">
        <f t="shared" si="26"/>
        <v>27017</v>
      </c>
      <c r="I397" s="29">
        <f t="shared" si="27"/>
        <v>1.3854871794871795</v>
      </c>
      <c r="J397" s="81"/>
      <c r="K397" s="4">
        <v>19500</v>
      </c>
      <c r="L397" s="106">
        <f>MSC!K392</f>
        <v>0</v>
      </c>
      <c r="M397" s="53">
        <f t="shared" si="28"/>
        <v>19500</v>
      </c>
    </row>
    <row r="398" spans="1:13" x14ac:dyDescent="0.35">
      <c r="A398" s="714"/>
      <c r="B398" s="714"/>
      <c r="C398" s="3" t="s">
        <v>149</v>
      </c>
      <c r="D398" s="4">
        <v>0</v>
      </c>
      <c r="E398" s="4">
        <v>50</v>
      </c>
      <c r="F398" s="19">
        <v>0</v>
      </c>
      <c r="G398" s="10">
        <v>1300</v>
      </c>
      <c r="H398" s="24">
        <f t="shared" si="26"/>
        <v>0</v>
      </c>
      <c r="I398" s="29">
        <f t="shared" si="27"/>
        <v>0</v>
      </c>
      <c r="J398" s="81"/>
      <c r="K398" s="4">
        <v>1300</v>
      </c>
      <c r="L398" s="59">
        <f>K398-M398</f>
        <v>-11131</v>
      </c>
      <c r="M398" s="516">
        <f>'#2 MSC'!F71</f>
        <v>12431</v>
      </c>
    </row>
    <row r="399" spans="1:13" x14ac:dyDescent="0.35">
      <c r="A399" s="714"/>
      <c r="B399" s="714"/>
      <c r="C399" s="3" t="s">
        <v>150</v>
      </c>
      <c r="D399" s="4">
        <v>21459.72</v>
      </c>
      <c r="E399" s="4">
        <v>26105</v>
      </c>
      <c r="F399" s="19">
        <v>16130</v>
      </c>
      <c r="G399" s="10">
        <v>18000</v>
      </c>
      <c r="H399" s="24">
        <f t="shared" si="26"/>
        <v>21507</v>
      </c>
      <c r="I399" s="29">
        <f t="shared" si="27"/>
        <v>1.1948333333333334</v>
      </c>
      <c r="J399" s="81"/>
      <c r="K399" s="4">
        <v>18000</v>
      </c>
      <c r="L399" s="106">
        <f>MSC!K394</f>
        <v>0</v>
      </c>
      <c r="M399" s="53">
        <f t="shared" si="28"/>
        <v>18000</v>
      </c>
    </row>
    <row r="400" spans="1:13" x14ac:dyDescent="0.35">
      <c r="A400" s="714"/>
      <c r="B400" s="714"/>
      <c r="C400" s="3" t="s">
        <v>151</v>
      </c>
      <c r="D400" s="4">
        <v>44788.75</v>
      </c>
      <c r="E400" s="4">
        <v>39572.19</v>
      </c>
      <c r="F400" s="327">
        <v>31318.27</v>
      </c>
      <c r="G400" s="10">
        <v>50738</v>
      </c>
      <c r="H400" s="24">
        <f t="shared" si="26"/>
        <v>41758</v>
      </c>
      <c r="I400" s="29">
        <f t="shared" si="27"/>
        <v>0.82301233789270367</v>
      </c>
      <c r="J400" s="81"/>
      <c r="K400" s="4">
        <v>56942</v>
      </c>
      <c r="L400" s="59">
        <f>K400-M400</f>
        <v>1684</v>
      </c>
      <c r="M400" s="516">
        <f>'#2 MSC'!F102</f>
        <v>55258</v>
      </c>
    </row>
    <row r="401" spans="1:16" x14ac:dyDescent="0.35">
      <c r="A401" s="714"/>
      <c r="B401" s="714"/>
      <c r="C401" s="3" t="s">
        <v>152</v>
      </c>
      <c r="D401" s="4">
        <v>60991.96</v>
      </c>
      <c r="E401" s="4">
        <v>78062</v>
      </c>
      <c r="F401" s="327">
        <v>58931</v>
      </c>
      <c r="G401" s="10">
        <v>74688</v>
      </c>
      <c r="H401" s="24">
        <f t="shared" si="26"/>
        <v>78575</v>
      </c>
      <c r="I401" s="29">
        <f t="shared" si="27"/>
        <v>1.0520431662382177</v>
      </c>
      <c r="J401" s="81"/>
      <c r="K401" s="4">
        <v>83472</v>
      </c>
      <c r="L401" s="59">
        <f>K401-M401</f>
        <v>-24608</v>
      </c>
      <c r="M401" s="516">
        <f>'#2 MSC'!F133</f>
        <v>108080</v>
      </c>
    </row>
    <row r="402" spans="1:16" x14ac:dyDescent="0.35">
      <c r="A402" s="714"/>
      <c r="B402" s="714"/>
      <c r="C402" s="3" t="s">
        <v>153</v>
      </c>
      <c r="D402" s="4">
        <v>813.44</v>
      </c>
      <c r="E402" s="4">
        <v>1000.34</v>
      </c>
      <c r="F402" s="19">
        <v>617.79999999999995</v>
      </c>
      <c r="G402" s="10">
        <v>0</v>
      </c>
      <c r="H402" s="24">
        <f t="shared" si="26"/>
        <v>824</v>
      </c>
      <c r="I402" s="29" t="e">
        <f t="shared" si="27"/>
        <v>#DIV/0!</v>
      </c>
      <c r="J402" s="81"/>
      <c r="K402" s="4">
        <v>0</v>
      </c>
      <c r="L402" s="106">
        <f>MSC!K397</f>
        <v>0</v>
      </c>
      <c r="M402" s="53">
        <f t="shared" si="28"/>
        <v>0</v>
      </c>
    </row>
    <row r="403" spans="1:16" x14ac:dyDescent="0.35">
      <c r="A403" s="714"/>
      <c r="B403" s="714"/>
      <c r="C403" s="3" t="s">
        <v>154</v>
      </c>
      <c r="D403" s="4">
        <v>6300</v>
      </c>
      <c r="E403" s="4">
        <v>6300</v>
      </c>
      <c r="F403" s="19">
        <v>0</v>
      </c>
      <c r="G403" s="10">
        <v>11484</v>
      </c>
      <c r="H403" s="24">
        <f t="shared" si="26"/>
        <v>0</v>
      </c>
      <c r="I403" s="29">
        <f t="shared" si="27"/>
        <v>0</v>
      </c>
      <c r="J403" s="81"/>
      <c r="K403" s="4">
        <v>11826</v>
      </c>
      <c r="L403" s="59">
        <f>K403-M403</f>
        <v>-1971</v>
      </c>
      <c r="M403" s="516">
        <f>'#2 MSC'!F164</f>
        <v>13797</v>
      </c>
    </row>
    <row r="404" spans="1:16" x14ac:dyDescent="0.35">
      <c r="A404" s="714"/>
      <c r="B404" s="714"/>
      <c r="C404" s="3" t="s">
        <v>155</v>
      </c>
      <c r="D404" s="4">
        <v>96902.96</v>
      </c>
      <c r="E404" s="4">
        <v>96657</v>
      </c>
      <c r="F404" s="19">
        <v>71915.67</v>
      </c>
      <c r="G404" s="10">
        <v>108677</v>
      </c>
      <c r="H404" s="24">
        <f t="shared" si="26"/>
        <v>95888</v>
      </c>
      <c r="I404" s="29">
        <f t="shared" si="27"/>
        <v>0.88232100628467847</v>
      </c>
      <c r="J404" s="81"/>
      <c r="K404" s="4">
        <v>116830</v>
      </c>
      <c r="L404" s="59">
        <f>K404-M404</f>
        <v>-13119</v>
      </c>
      <c r="M404" s="516">
        <f>'#2 MSC'!F195</f>
        <v>129949</v>
      </c>
    </row>
    <row r="405" spans="1:16" x14ac:dyDescent="0.35">
      <c r="A405" s="714"/>
      <c r="B405" s="714"/>
      <c r="C405" s="3" t="s">
        <v>156</v>
      </c>
      <c r="D405" s="4">
        <v>11032.3</v>
      </c>
      <c r="E405" s="4">
        <v>5735.68</v>
      </c>
      <c r="F405" s="19">
        <v>2493.63</v>
      </c>
      <c r="G405" s="10">
        <v>2882</v>
      </c>
      <c r="H405" s="24">
        <f t="shared" si="26"/>
        <v>3325</v>
      </c>
      <c r="I405" s="29">
        <f t="shared" si="27"/>
        <v>1.1537126995142262</v>
      </c>
      <c r="J405" s="81"/>
      <c r="K405" s="4">
        <v>2882</v>
      </c>
      <c r="L405" s="59">
        <f>K405-M405</f>
        <v>466</v>
      </c>
      <c r="M405" s="516">
        <f>'#2 MSC'!F226</f>
        <v>2416</v>
      </c>
    </row>
    <row r="406" spans="1:16" x14ac:dyDescent="0.35">
      <c r="A406" s="714"/>
      <c r="B406" s="714"/>
      <c r="C406" s="3" t="s">
        <v>157</v>
      </c>
      <c r="D406" s="4">
        <v>1755.04</v>
      </c>
      <c r="E406" s="4">
        <v>1672.4</v>
      </c>
      <c r="F406" s="19">
        <v>1106.8</v>
      </c>
      <c r="G406" s="10">
        <v>1826</v>
      </c>
      <c r="H406" s="24">
        <f t="shared" si="26"/>
        <v>1476</v>
      </c>
      <c r="I406" s="29">
        <f t="shared" si="27"/>
        <v>0.80832420591456733</v>
      </c>
      <c r="J406" s="81"/>
      <c r="K406" s="4">
        <v>1826</v>
      </c>
      <c r="L406" s="59">
        <f>K406-M406</f>
        <v>302</v>
      </c>
      <c r="M406" s="516">
        <f>'#2 MSC'!F257</f>
        <v>1524</v>
      </c>
    </row>
    <row r="407" spans="1:16" x14ac:dyDescent="0.35">
      <c r="A407" s="714"/>
      <c r="B407" s="714"/>
      <c r="C407" s="3" t="s">
        <v>159</v>
      </c>
      <c r="D407" s="4">
        <v>0</v>
      </c>
      <c r="E407" s="4">
        <v>2975</v>
      </c>
      <c r="F407" s="19">
        <v>2100</v>
      </c>
      <c r="G407" s="10">
        <v>4200</v>
      </c>
      <c r="H407" s="24">
        <f t="shared" si="26"/>
        <v>2800</v>
      </c>
      <c r="I407" s="29">
        <f t="shared" si="27"/>
        <v>0.66666666666666663</v>
      </c>
      <c r="J407" s="81"/>
      <c r="K407" s="4">
        <v>4200</v>
      </c>
      <c r="L407" s="59">
        <f>K407-M407</f>
        <v>0</v>
      </c>
      <c r="M407" s="516">
        <f>'#2 MSC'!F288</f>
        <v>4200</v>
      </c>
    </row>
    <row r="408" spans="1:16" x14ac:dyDescent="0.35">
      <c r="A408" s="714"/>
      <c r="B408" s="714"/>
      <c r="C408" s="3" t="s">
        <v>160</v>
      </c>
      <c r="D408" s="4">
        <v>3600</v>
      </c>
      <c r="E408" s="4">
        <v>3600</v>
      </c>
      <c r="F408" s="19">
        <v>0</v>
      </c>
      <c r="G408" s="10">
        <v>0</v>
      </c>
      <c r="H408" s="24">
        <f t="shared" si="26"/>
        <v>0</v>
      </c>
      <c r="I408" s="29" t="e">
        <f t="shared" si="27"/>
        <v>#DIV/0!</v>
      </c>
      <c r="J408" s="81"/>
      <c r="K408" s="4">
        <v>0</v>
      </c>
      <c r="L408" s="106">
        <f>MSC!K403</f>
        <v>0</v>
      </c>
      <c r="M408" s="516">
        <f t="shared" si="28"/>
        <v>0</v>
      </c>
    </row>
    <row r="409" spans="1:16" x14ac:dyDescent="0.35">
      <c r="A409" s="714"/>
      <c r="B409" s="714"/>
      <c r="C409" s="3" t="s">
        <v>161</v>
      </c>
      <c r="D409" s="4">
        <v>34843</v>
      </c>
      <c r="E409" s="4">
        <v>16154</v>
      </c>
      <c r="F409" s="19">
        <v>0</v>
      </c>
      <c r="G409" s="10">
        <v>0</v>
      </c>
      <c r="H409" s="24">
        <f t="shared" si="26"/>
        <v>0</v>
      </c>
      <c r="I409" s="29" t="e">
        <f t="shared" si="27"/>
        <v>#DIV/0!</v>
      </c>
      <c r="J409" s="81"/>
      <c r="K409" s="4">
        <v>0</v>
      </c>
      <c r="L409" s="106">
        <f>MSC!K404</f>
        <v>0</v>
      </c>
      <c r="M409" s="516">
        <f t="shared" si="28"/>
        <v>0</v>
      </c>
    </row>
    <row r="410" spans="1:16" x14ac:dyDescent="0.35">
      <c r="A410" s="714"/>
      <c r="B410" s="714"/>
      <c r="C410" s="3" t="s">
        <v>162</v>
      </c>
      <c r="D410" s="4">
        <v>7075.29</v>
      </c>
      <c r="E410" s="4">
        <v>6694.12</v>
      </c>
      <c r="F410" s="19">
        <v>5144.74</v>
      </c>
      <c r="G410" s="10">
        <v>7005</v>
      </c>
      <c r="H410" s="24">
        <f t="shared" si="26"/>
        <v>6860</v>
      </c>
      <c r="I410" s="29">
        <f t="shared" si="27"/>
        <v>0.97930049964311205</v>
      </c>
      <c r="J410" s="81"/>
      <c r="K410" s="4">
        <v>7426</v>
      </c>
      <c r="L410" s="59">
        <f>K410-M410</f>
        <v>-436</v>
      </c>
      <c r="M410" s="516">
        <f>'#2 MSC'!F347</f>
        <v>7862</v>
      </c>
      <c r="N410" s="517">
        <f>SUM(K395:K410)</f>
        <v>827550</v>
      </c>
      <c r="O410" s="426">
        <f>SUM(M395:M410)</f>
        <v>896250</v>
      </c>
      <c r="P410" s="426">
        <f>N410-O410</f>
        <v>-68700</v>
      </c>
    </row>
    <row r="411" spans="1:16" x14ac:dyDescent="0.35">
      <c r="A411" s="714"/>
      <c r="B411" s="714"/>
      <c r="C411" s="3" t="s">
        <v>163</v>
      </c>
      <c r="D411" s="4">
        <v>939.54</v>
      </c>
      <c r="E411" s="4">
        <v>1703.73</v>
      </c>
      <c r="F411" s="19">
        <v>334.99</v>
      </c>
      <c r="G411" s="10">
        <v>0</v>
      </c>
      <c r="H411" s="24">
        <f t="shared" si="26"/>
        <v>447</v>
      </c>
      <c r="I411" s="29" t="e">
        <f t="shared" si="27"/>
        <v>#DIV/0!</v>
      </c>
      <c r="J411" s="81"/>
      <c r="K411" s="4">
        <v>0</v>
      </c>
      <c r="L411" s="106">
        <f>MSC!K406</f>
        <v>0</v>
      </c>
      <c r="M411" s="53">
        <f t="shared" si="28"/>
        <v>0</v>
      </c>
    </row>
    <row r="412" spans="1:16" x14ac:dyDescent="0.35">
      <c r="A412" s="714"/>
      <c r="B412" s="714"/>
      <c r="C412" s="3" t="s">
        <v>164</v>
      </c>
      <c r="D412" s="4">
        <v>361.07</v>
      </c>
      <c r="E412" s="4">
        <v>360.1</v>
      </c>
      <c r="F412" s="19">
        <v>277</v>
      </c>
      <c r="G412" s="10">
        <v>360</v>
      </c>
      <c r="H412" s="24">
        <f t="shared" si="26"/>
        <v>369</v>
      </c>
      <c r="I412" s="29">
        <f t="shared" si="27"/>
        <v>1.0249999999999999</v>
      </c>
      <c r="J412" s="81"/>
      <c r="K412" s="4">
        <v>360</v>
      </c>
      <c r="L412" s="106">
        <f>MSC!K407</f>
        <v>0</v>
      </c>
      <c r="M412" s="53">
        <f t="shared" si="28"/>
        <v>360</v>
      </c>
    </row>
    <row r="413" spans="1:16" x14ac:dyDescent="0.35">
      <c r="A413" s="714"/>
      <c r="B413" s="714"/>
      <c r="C413" s="3" t="s">
        <v>165</v>
      </c>
      <c r="D413" s="4">
        <v>1485.51</v>
      </c>
      <c r="E413" s="4">
        <v>1614.78</v>
      </c>
      <c r="F413" s="19">
        <v>0</v>
      </c>
      <c r="G413" s="10">
        <v>0</v>
      </c>
      <c r="H413" s="24">
        <f t="shared" si="26"/>
        <v>0</v>
      </c>
      <c r="I413" s="29" t="e">
        <f t="shared" si="27"/>
        <v>#DIV/0!</v>
      </c>
      <c r="J413" s="81"/>
      <c r="K413" s="4">
        <v>0</v>
      </c>
      <c r="L413" s="106">
        <f>MSC!K408</f>
        <v>0</v>
      </c>
      <c r="M413" s="53">
        <f t="shared" si="28"/>
        <v>0</v>
      </c>
    </row>
    <row r="414" spans="1:16" x14ac:dyDescent="0.35">
      <c r="A414" s="714"/>
      <c r="B414" s="714"/>
      <c r="C414" s="3" t="s">
        <v>167</v>
      </c>
      <c r="D414" s="4">
        <v>176.54</v>
      </c>
      <c r="E414" s="4">
        <v>0</v>
      </c>
      <c r="F414" s="19">
        <v>0</v>
      </c>
      <c r="G414" s="10">
        <v>0</v>
      </c>
      <c r="H414" s="24">
        <f t="shared" si="26"/>
        <v>0</v>
      </c>
      <c r="I414" s="29" t="e">
        <f t="shared" si="27"/>
        <v>#DIV/0!</v>
      </c>
      <c r="J414" s="81"/>
      <c r="K414" s="4">
        <v>0</v>
      </c>
      <c r="L414" s="106">
        <f>MSC!K409</f>
        <v>0</v>
      </c>
      <c r="M414" s="53">
        <f t="shared" si="28"/>
        <v>0</v>
      </c>
    </row>
    <row r="415" spans="1:16" x14ac:dyDescent="0.35">
      <c r="A415" s="714"/>
      <c r="B415" s="714"/>
      <c r="C415" s="3" t="s">
        <v>169</v>
      </c>
      <c r="D415" s="4">
        <v>1805.25</v>
      </c>
      <c r="E415" s="4">
        <v>1125</v>
      </c>
      <c r="F415" s="19">
        <v>1920</v>
      </c>
      <c r="G415" s="10">
        <v>0</v>
      </c>
      <c r="H415" s="24">
        <f t="shared" si="26"/>
        <v>2560</v>
      </c>
      <c r="I415" s="29" t="e">
        <f t="shared" si="27"/>
        <v>#DIV/0!</v>
      </c>
      <c r="J415" s="81"/>
      <c r="K415" s="4">
        <v>0</v>
      </c>
      <c r="L415" s="106">
        <f>MSC!K410</f>
        <v>0</v>
      </c>
      <c r="M415" s="53">
        <f t="shared" si="28"/>
        <v>0</v>
      </c>
    </row>
    <row r="416" spans="1:16" x14ac:dyDescent="0.35">
      <c r="A416" s="714"/>
      <c r="B416" s="714"/>
      <c r="C416" s="3" t="s">
        <v>170</v>
      </c>
      <c r="D416" s="4">
        <v>5437</v>
      </c>
      <c r="E416" s="4">
        <v>0</v>
      </c>
      <c r="F416" s="19">
        <v>1750</v>
      </c>
      <c r="G416" s="10">
        <v>5000</v>
      </c>
      <c r="H416" s="24">
        <f t="shared" si="26"/>
        <v>2333</v>
      </c>
      <c r="I416" s="29">
        <f t="shared" si="27"/>
        <v>0.46660000000000001</v>
      </c>
      <c r="J416" s="81"/>
      <c r="K416" s="4">
        <v>5000</v>
      </c>
      <c r="L416" s="106">
        <f>MSC!K411</f>
        <v>5000</v>
      </c>
      <c r="M416" s="53">
        <f t="shared" si="28"/>
        <v>0</v>
      </c>
    </row>
    <row r="417" spans="1:13" x14ac:dyDescent="0.35">
      <c r="A417" s="714"/>
      <c r="B417" s="714"/>
      <c r="C417" s="3" t="s">
        <v>171</v>
      </c>
      <c r="D417" s="4">
        <v>0</v>
      </c>
      <c r="E417" s="4">
        <v>260</v>
      </c>
      <c r="F417" s="19">
        <v>0</v>
      </c>
      <c r="G417" s="10">
        <v>0</v>
      </c>
      <c r="H417" s="24">
        <f t="shared" si="26"/>
        <v>0</v>
      </c>
      <c r="I417" s="29" t="e">
        <f t="shared" si="27"/>
        <v>#DIV/0!</v>
      </c>
      <c r="J417" s="81"/>
      <c r="K417" s="4">
        <v>0</v>
      </c>
      <c r="L417" s="106">
        <f>MSC!K412</f>
        <v>0</v>
      </c>
      <c r="M417" s="53">
        <f t="shared" si="28"/>
        <v>0</v>
      </c>
    </row>
    <row r="418" spans="1:13" x14ac:dyDescent="0.35">
      <c r="A418" s="714"/>
      <c r="B418" s="714"/>
      <c r="C418" s="3" t="s">
        <v>172</v>
      </c>
      <c r="D418" s="4">
        <v>11946.43</v>
      </c>
      <c r="E418" s="4">
        <v>10817.76</v>
      </c>
      <c r="F418" s="19">
        <v>636.19000000000005</v>
      </c>
      <c r="G418" s="10">
        <v>12000</v>
      </c>
      <c r="H418" s="24">
        <f t="shared" si="26"/>
        <v>848</v>
      </c>
      <c r="I418" s="29">
        <f t="shared" si="27"/>
        <v>7.0666666666666669E-2</v>
      </c>
      <c r="J418" s="81"/>
      <c r="K418" s="4">
        <v>12000</v>
      </c>
      <c r="L418" s="106">
        <f>MSC!K413</f>
        <v>0</v>
      </c>
      <c r="M418" s="53">
        <f t="shared" si="28"/>
        <v>12000</v>
      </c>
    </row>
    <row r="419" spans="1:13" x14ac:dyDescent="0.35">
      <c r="A419" s="714"/>
      <c r="B419" s="714"/>
      <c r="C419" s="3" t="s">
        <v>173</v>
      </c>
      <c r="D419" s="4">
        <v>39177.86</v>
      </c>
      <c r="E419" s="4">
        <v>4730.96</v>
      </c>
      <c r="F419" s="19">
        <v>2860.46</v>
      </c>
      <c r="G419" s="10">
        <v>22000</v>
      </c>
      <c r="H419" s="24">
        <f t="shared" si="26"/>
        <v>3814</v>
      </c>
      <c r="I419" s="29">
        <f t="shared" si="27"/>
        <v>0.17336363636363636</v>
      </c>
      <c r="J419" s="81"/>
      <c r="K419" s="4">
        <v>22000</v>
      </c>
      <c r="L419" s="106">
        <f>MSC!K414</f>
        <v>0</v>
      </c>
      <c r="M419" s="53">
        <f t="shared" si="28"/>
        <v>22000</v>
      </c>
    </row>
    <row r="420" spans="1:13" x14ac:dyDescent="0.35">
      <c r="A420" s="714"/>
      <c r="B420" s="714"/>
      <c r="C420" s="3" t="s">
        <v>174</v>
      </c>
      <c r="D420" s="4">
        <v>4954.8900000000003</v>
      </c>
      <c r="E420" s="4">
        <v>2684.92</v>
      </c>
      <c r="F420" s="19">
        <v>30.13</v>
      </c>
      <c r="G420" s="10">
        <v>7400</v>
      </c>
      <c r="H420" s="24">
        <f t="shared" si="26"/>
        <v>40</v>
      </c>
      <c r="I420" s="29">
        <f t="shared" si="27"/>
        <v>5.4054054054054057E-3</v>
      </c>
      <c r="J420" s="81"/>
      <c r="K420" s="4">
        <v>7400</v>
      </c>
      <c r="L420" s="106">
        <f>MSC!K415</f>
        <v>0</v>
      </c>
      <c r="M420" s="53">
        <f t="shared" si="28"/>
        <v>7400</v>
      </c>
    </row>
    <row r="421" spans="1:13" x14ac:dyDescent="0.35">
      <c r="A421" s="714"/>
      <c r="B421" s="714"/>
      <c r="C421" s="3" t="s">
        <v>175</v>
      </c>
      <c r="D421" s="4">
        <v>4239.42</v>
      </c>
      <c r="E421" s="4">
        <v>496.15</v>
      </c>
      <c r="F421" s="19">
        <v>3572.49</v>
      </c>
      <c r="G421" s="10">
        <v>0</v>
      </c>
      <c r="H421" s="24">
        <f t="shared" si="26"/>
        <v>4763</v>
      </c>
      <c r="I421" s="29" t="e">
        <f t="shared" si="27"/>
        <v>#DIV/0!</v>
      </c>
      <c r="J421" s="81"/>
      <c r="K421" s="4">
        <v>0</v>
      </c>
      <c r="L421" s="106">
        <f>MSC!K416</f>
        <v>0</v>
      </c>
      <c r="M421" s="53">
        <f t="shared" si="28"/>
        <v>0</v>
      </c>
    </row>
    <row r="422" spans="1:13" x14ac:dyDescent="0.35">
      <c r="A422" s="714"/>
      <c r="B422" s="714"/>
      <c r="C422" s="3" t="s">
        <v>176</v>
      </c>
      <c r="D422" s="4">
        <v>4710.04</v>
      </c>
      <c r="E422" s="4">
        <v>15126.54</v>
      </c>
      <c r="F422" s="19">
        <v>0</v>
      </c>
      <c r="G422" s="10">
        <v>2000</v>
      </c>
      <c r="H422" s="24">
        <f t="shared" si="26"/>
        <v>0</v>
      </c>
      <c r="I422" s="29">
        <f t="shared" si="27"/>
        <v>0</v>
      </c>
      <c r="J422" s="81"/>
      <c r="K422" s="4">
        <v>2000</v>
      </c>
      <c r="L422" s="106">
        <f>MSC!K417</f>
        <v>0</v>
      </c>
      <c r="M422" s="53">
        <f t="shared" si="28"/>
        <v>2000</v>
      </c>
    </row>
    <row r="423" spans="1:13" x14ac:dyDescent="0.35">
      <c r="A423" s="714"/>
      <c r="B423" s="714"/>
      <c r="C423" s="3" t="s">
        <v>177</v>
      </c>
      <c r="D423" s="4">
        <v>179623.35</v>
      </c>
      <c r="E423" s="4">
        <v>108969.45</v>
      </c>
      <c r="F423" s="19">
        <v>113832.13</v>
      </c>
      <c r="G423" s="10">
        <v>132000</v>
      </c>
      <c r="H423" s="24">
        <f t="shared" si="26"/>
        <v>151776</v>
      </c>
      <c r="I423" s="29">
        <f t="shared" si="27"/>
        <v>1.1498181818181819</v>
      </c>
      <c r="J423" s="81"/>
      <c r="K423" s="4">
        <v>132000</v>
      </c>
      <c r="L423" s="106">
        <f>MSC!K418</f>
        <v>10000</v>
      </c>
      <c r="M423" s="53">
        <f t="shared" si="28"/>
        <v>122000</v>
      </c>
    </row>
    <row r="424" spans="1:13" x14ac:dyDescent="0.35">
      <c r="A424" s="714"/>
      <c r="B424" s="714"/>
      <c r="C424" s="3" t="s">
        <v>178</v>
      </c>
      <c r="D424" s="4">
        <v>0</v>
      </c>
      <c r="E424" s="4">
        <v>0</v>
      </c>
      <c r="F424" s="19">
        <v>0</v>
      </c>
      <c r="G424" s="10">
        <v>0</v>
      </c>
      <c r="H424" s="24">
        <f t="shared" si="26"/>
        <v>0</v>
      </c>
      <c r="I424" s="29" t="e">
        <f t="shared" si="27"/>
        <v>#DIV/0!</v>
      </c>
      <c r="J424" s="81"/>
      <c r="K424" s="4">
        <v>180</v>
      </c>
      <c r="L424" s="106">
        <f>MSC!K419</f>
        <v>0</v>
      </c>
      <c r="M424" s="53">
        <f t="shared" si="28"/>
        <v>180</v>
      </c>
    </row>
    <row r="425" spans="1:13" x14ac:dyDescent="0.35">
      <c r="A425" s="714"/>
      <c r="B425" s="714"/>
      <c r="C425" s="3" t="s">
        <v>179</v>
      </c>
      <c r="D425" s="4">
        <v>-17.18</v>
      </c>
      <c r="E425" s="4">
        <v>161</v>
      </c>
      <c r="F425" s="19">
        <v>145</v>
      </c>
      <c r="G425" s="10">
        <v>9300</v>
      </c>
      <c r="H425" s="24">
        <f t="shared" si="26"/>
        <v>193</v>
      </c>
      <c r="I425" s="29">
        <f t="shared" si="27"/>
        <v>2.075268817204301E-2</v>
      </c>
      <c r="J425" s="81"/>
      <c r="K425" s="4">
        <v>9300</v>
      </c>
      <c r="L425" s="106">
        <f>MSC!K420</f>
        <v>0</v>
      </c>
      <c r="M425" s="53">
        <f t="shared" si="28"/>
        <v>9300</v>
      </c>
    </row>
    <row r="426" spans="1:13" x14ac:dyDescent="0.35">
      <c r="A426" s="714"/>
      <c r="B426" s="714"/>
      <c r="C426" s="3" t="s">
        <v>180</v>
      </c>
      <c r="D426" s="4">
        <v>12617.49</v>
      </c>
      <c r="E426" s="4">
        <v>1905.28</v>
      </c>
      <c r="F426" s="19">
        <v>485.79</v>
      </c>
      <c r="G426" s="10">
        <v>15000</v>
      </c>
      <c r="H426" s="24">
        <f t="shared" si="26"/>
        <v>648</v>
      </c>
      <c r="I426" s="29">
        <f t="shared" si="27"/>
        <v>4.3200000000000002E-2</v>
      </c>
      <c r="J426" s="81"/>
      <c r="K426" s="4">
        <v>15000</v>
      </c>
      <c r="L426" s="106">
        <f>MSC!K421</f>
        <v>0</v>
      </c>
      <c r="M426" s="53">
        <f t="shared" si="28"/>
        <v>15000</v>
      </c>
    </row>
    <row r="427" spans="1:13" x14ac:dyDescent="0.35">
      <c r="A427" s="714"/>
      <c r="B427" s="714"/>
      <c r="C427" s="3" t="s">
        <v>183</v>
      </c>
      <c r="D427" s="4">
        <v>24000</v>
      </c>
      <c r="E427" s="4">
        <v>12000</v>
      </c>
      <c r="F427" s="19">
        <v>0</v>
      </c>
      <c r="G427" s="10">
        <v>0</v>
      </c>
      <c r="H427" s="24">
        <f t="shared" si="26"/>
        <v>0</v>
      </c>
      <c r="I427" s="29" t="e">
        <f t="shared" si="27"/>
        <v>#DIV/0!</v>
      </c>
      <c r="J427" s="81"/>
      <c r="K427" s="4">
        <v>0</v>
      </c>
      <c r="L427" s="106">
        <f>MSC!K422</f>
        <v>0</v>
      </c>
      <c r="M427" s="53">
        <f t="shared" si="28"/>
        <v>0</v>
      </c>
    </row>
    <row r="428" spans="1:13" ht="13.15" x14ac:dyDescent="0.35">
      <c r="A428" s="714"/>
      <c r="B428" s="719" t="s">
        <v>143</v>
      </c>
      <c r="C428" s="714"/>
      <c r="D428" s="7">
        <v>1050433.68</v>
      </c>
      <c r="E428" s="7">
        <v>881349.58</v>
      </c>
      <c r="F428" s="20">
        <f>SUM(F395:F427)</f>
        <v>652596.74</v>
      </c>
      <c r="G428" s="11">
        <v>979965</v>
      </c>
      <c r="H428" s="25">
        <f>SUM(H395:H427)</f>
        <v>870130</v>
      </c>
      <c r="I428" s="30">
        <f t="shared" si="27"/>
        <v>0.88791946651155906</v>
      </c>
      <c r="J428" s="54">
        <f>SUM(J395:J427)</f>
        <v>0</v>
      </c>
      <c r="K428" s="7">
        <v>1032790</v>
      </c>
      <c r="L428" s="54">
        <f>SUM(L395:L427)</f>
        <v>-53700</v>
      </c>
      <c r="M428" s="54">
        <f>SUM(M395:M427)</f>
        <v>1086490</v>
      </c>
    </row>
    <row r="429" spans="1:13" ht="13.5" thickBot="1" x14ac:dyDescent="0.4">
      <c r="A429" s="719" t="s">
        <v>206</v>
      </c>
      <c r="B429" s="714"/>
      <c r="C429" s="714"/>
      <c r="D429" s="8">
        <v>-1050433.68</v>
      </c>
      <c r="E429" s="8">
        <v>-881349.58</v>
      </c>
      <c r="F429" s="21">
        <f>-F428</f>
        <v>-652596.74</v>
      </c>
      <c r="G429" s="12">
        <v>-979965</v>
      </c>
      <c r="H429" s="26">
        <f>-H428</f>
        <v>-870130</v>
      </c>
      <c r="I429" s="31">
        <f t="shared" si="27"/>
        <v>0.88791946651155906</v>
      </c>
      <c r="J429" s="55">
        <f>-J428</f>
        <v>0</v>
      </c>
      <c r="K429" s="8">
        <v>-1032790</v>
      </c>
      <c r="L429" s="55">
        <f>-L428</f>
        <v>53700</v>
      </c>
      <c r="M429" s="55">
        <f>-M428</f>
        <v>-1086490</v>
      </c>
    </row>
    <row r="430" spans="1:13" s="105" customFormat="1" ht="22.9" customHeight="1" thickTop="1" x14ac:dyDescent="0.35">
      <c r="A430" s="725" t="s">
        <v>207</v>
      </c>
      <c r="B430" s="725"/>
      <c r="C430" s="725"/>
      <c r="D430" s="725"/>
      <c r="E430" s="725"/>
      <c r="F430" s="725"/>
      <c r="G430" s="725"/>
      <c r="H430" s="725"/>
      <c r="I430" s="725"/>
      <c r="J430" s="725"/>
      <c r="K430" s="725"/>
      <c r="L430" s="725"/>
      <c r="M430" s="725"/>
    </row>
    <row r="431" spans="1:13" ht="13.15" x14ac:dyDescent="0.35">
      <c r="A431" s="714"/>
      <c r="B431" s="722" t="s">
        <v>141</v>
      </c>
      <c r="C431" s="722"/>
      <c r="D431" s="722"/>
      <c r="E431" s="722"/>
      <c r="F431" s="722"/>
      <c r="G431" s="722"/>
      <c r="H431" s="722"/>
      <c r="I431" s="722"/>
      <c r="J431" s="722"/>
      <c r="K431" s="722"/>
      <c r="L431" s="722"/>
      <c r="M431" s="722"/>
    </row>
    <row r="432" spans="1:13" ht="12.75" customHeight="1" x14ac:dyDescent="0.35">
      <c r="A432" s="714"/>
      <c r="B432" s="714"/>
      <c r="L432" s="57">
        <f>MSC!K427</f>
        <v>0</v>
      </c>
    </row>
    <row r="433" spans="1:13" x14ac:dyDescent="0.35">
      <c r="A433" s="714"/>
      <c r="B433" s="714"/>
      <c r="C433" s="3" t="s">
        <v>163</v>
      </c>
      <c r="D433" s="4">
        <v>185245.9</v>
      </c>
      <c r="E433" s="4">
        <v>155990.85999999999</v>
      </c>
      <c r="F433" s="19">
        <v>92754.12</v>
      </c>
      <c r="G433" s="10">
        <v>200000</v>
      </c>
      <c r="H433" s="24">
        <f t="shared" ref="H433:H441" si="29">ROUND(F433/9*12,0)</f>
        <v>123672</v>
      </c>
      <c r="I433" s="29">
        <f t="shared" ref="I433:I441" si="30">H433/G433</f>
        <v>0.61836000000000002</v>
      </c>
      <c r="J433" s="81"/>
      <c r="K433" s="4">
        <v>200000</v>
      </c>
      <c r="L433" s="57">
        <f>MSC!K428</f>
        <v>0</v>
      </c>
      <c r="M433" s="53">
        <f t="shared" ref="M433:M439" si="31">K433-L433</f>
        <v>200000</v>
      </c>
    </row>
    <row r="434" spans="1:13" x14ac:dyDescent="0.35">
      <c r="A434" s="714"/>
      <c r="B434" s="714"/>
      <c r="C434" s="3" t="s">
        <v>168</v>
      </c>
      <c r="D434" s="4">
        <v>73.08</v>
      </c>
      <c r="E434" s="4">
        <v>0</v>
      </c>
      <c r="F434" s="19">
        <v>0</v>
      </c>
      <c r="G434" s="10">
        <v>1000</v>
      </c>
      <c r="H434" s="24">
        <f t="shared" si="29"/>
        <v>0</v>
      </c>
      <c r="I434" s="29">
        <f t="shared" si="30"/>
        <v>0</v>
      </c>
      <c r="J434" s="81"/>
      <c r="K434" s="4">
        <v>1000</v>
      </c>
      <c r="L434" s="57">
        <f>MSC!K429</f>
        <v>0</v>
      </c>
      <c r="M434" s="53">
        <f t="shared" si="31"/>
        <v>1000</v>
      </c>
    </row>
    <row r="435" spans="1:13" x14ac:dyDescent="0.35">
      <c r="A435" s="714"/>
      <c r="B435" s="714"/>
      <c r="C435" s="3" t="s">
        <v>174</v>
      </c>
      <c r="D435" s="4">
        <v>34100.25</v>
      </c>
      <c r="E435" s="4">
        <v>45428</v>
      </c>
      <c r="F435" s="19">
        <v>35797.9</v>
      </c>
      <c r="G435" s="10">
        <v>131572</v>
      </c>
      <c r="H435" s="24">
        <f t="shared" si="29"/>
        <v>47731</v>
      </c>
      <c r="I435" s="29">
        <f t="shared" si="30"/>
        <v>0.36277475450703794</v>
      </c>
      <c r="J435" s="81"/>
      <c r="K435" s="4">
        <v>125000</v>
      </c>
      <c r="L435" s="57">
        <f>MSC!K430</f>
        <v>0</v>
      </c>
      <c r="M435" s="53">
        <f t="shared" si="31"/>
        <v>125000</v>
      </c>
    </row>
    <row r="436" spans="1:13" x14ac:dyDescent="0.35">
      <c r="A436" s="714"/>
      <c r="B436" s="714"/>
      <c r="C436" s="3" t="s">
        <v>175</v>
      </c>
      <c r="D436" s="4">
        <v>21131.56</v>
      </c>
      <c r="E436" s="4">
        <v>44122.92</v>
      </c>
      <c r="F436" s="19">
        <v>28013.21</v>
      </c>
      <c r="G436" s="10">
        <v>91361.02</v>
      </c>
      <c r="H436" s="24">
        <f t="shared" si="29"/>
        <v>37351</v>
      </c>
      <c r="I436" s="29">
        <f t="shared" si="30"/>
        <v>0.40882862297290462</v>
      </c>
      <c r="J436" s="81"/>
      <c r="K436" s="4">
        <v>85000</v>
      </c>
      <c r="L436" s="57">
        <f>MSC!K431</f>
        <v>0</v>
      </c>
      <c r="M436" s="53">
        <f t="shared" si="31"/>
        <v>85000</v>
      </c>
    </row>
    <row r="437" spans="1:13" x14ac:dyDescent="0.35">
      <c r="A437" s="714"/>
      <c r="B437" s="714"/>
      <c r="C437" s="3" t="s">
        <v>177</v>
      </c>
      <c r="D437" s="4">
        <v>388.04</v>
      </c>
      <c r="E437" s="4">
        <v>0</v>
      </c>
      <c r="F437" s="19">
        <v>0</v>
      </c>
      <c r="G437" s="10">
        <v>2000</v>
      </c>
      <c r="H437" s="24">
        <f t="shared" si="29"/>
        <v>0</v>
      </c>
      <c r="I437" s="29">
        <f t="shared" si="30"/>
        <v>0</v>
      </c>
      <c r="J437" s="81"/>
      <c r="K437" s="4">
        <v>2000</v>
      </c>
      <c r="L437" s="57">
        <f>MSC!K432</f>
        <v>0</v>
      </c>
      <c r="M437" s="53">
        <f t="shared" si="31"/>
        <v>2000</v>
      </c>
    </row>
    <row r="438" spans="1:13" x14ac:dyDescent="0.35">
      <c r="A438" s="714"/>
      <c r="B438" s="714"/>
      <c r="C438" s="3" t="s">
        <v>179</v>
      </c>
      <c r="D438" s="4">
        <v>4631</v>
      </c>
      <c r="E438" s="4">
        <v>6680</v>
      </c>
      <c r="F438" s="19">
        <v>0</v>
      </c>
      <c r="G438" s="10">
        <v>40000</v>
      </c>
      <c r="H438" s="24">
        <f t="shared" si="29"/>
        <v>0</v>
      </c>
      <c r="I438" s="29">
        <f t="shared" si="30"/>
        <v>0</v>
      </c>
      <c r="J438" s="81"/>
      <c r="K438" s="4">
        <v>40000</v>
      </c>
      <c r="L438" s="57">
        <f>MSC!K433</f>
        <v>0</v>
      </c>
      <c r="M438" s="53">
        <f t="shared" si="31"/>
        <v>40000</v>
      </c>
    </row>
    <row r="439" spans="1:13" x14ac:dyDescent="0.35">
      <c r="A439" s="714"/>
      <c r="B439" s="714"/>
      <c r="C439" s="3" t="s">
        <v>180</v>
      </c>
      <c r="D439" s="4">
        <v>0</v>
      </c>
      <c r="E439" s="4">
        <v>0</v>
      </c>
      <c r="F439" s="19">
        <v>0</v>
      </c>
      <c r="G439" s="10">
        <v>2000</v>
      </c>
      <c r="H439" s="24">
        <f t="shared" si="29"/>
        <v>0</v>
      </c>
      <c r="I439" s="29">
        <f t="shared" si="30"/>
        <v>0</v>
      </c>
      <c r="J439" s="81"/>
      <c r="K439" s="4">
        <v>2000</v>
      </c>
      <c r="L439" s="57">
        <f>MSC!K434</f>
        <v>0</v>
      </c>
      <c r="M439" s="53">
        <f t="shared" si="31"/>
        <v>2000</v>
      </c>
    </row>
    <row r="440" spans="1:13" ht="13.15" x14ac:dyDescent="0.35">
      <c r="A440" s="714"/>
      <c r="B440" s="719" t="s">
        <v>143</v>
      </c>
      <c r="C440" s="719"/>
      <c r="D440" s="7">
        <v>245569.83</v>
      </c>
      <c r="E440" s="7">
        <v>252221.78</v>
      </c>
      <c r="F440" s="20">
        <v>156565.23000000001</v>
      </c>
      <c r="G440" s="11">
        <v>467933.02</v>
      </c>
      <c r="H440" s="25">
        <f>SUM(H433:H439)</f>
        <v>208754</v>
      </c>
      <c r="I440" s="30">
        <f t="shared" si="30"/>
        <v>0.44611940401213829</v>
      </c>
      <c r="J440" s="54">
        <f>SUM(J433:J439)</f>
        <v>0</v>
      </c>
      <c r="K440" s="7">
        <v>455000</v>
      </c>
      <c r="L440" s="54">
        <f>SUM(L433:L439)</f>
        <v>0</v>
      </c>
      <c r="M440" s="54">
        <f>SUM(M433:M439)</f>
        <v>455000</v>
      </c>
    </row>
    <row r="441" spans="1:13" ht="13.5" thickBot="1" x14ac:dyDescent="0.4">
      <c r="A441" s="719" t="s">
        <v>208</v>
      </c>
      <c r="B441" s="719"/>
      <c r="C441" s="719"/>
      <c r="D441" s="8">
        <v>-245569.83</v>
      </c>
      <c r="E441" s="8">
        <v>-252221.78</v>
      </c>
      <c r="F441" s="21">
        <v>-156565.23000000001</v>
      </c>
      <c r="G441" s="12">
        <v>-467933.02</v>
      </c>
      <c r="H441" s="26">
        <f t="shared" si="29"/>
        <v>-208754</v>
      </c>
      <c r="I441" s="31">
        <f t="shared" si="30"/>
        <v>0.44611940401213829</v>
      </c>
      <c r="J441" s="55">
        <f>-J440</f>
        <v>0</v>
      </c>
      <c r="K441" s="8">
        <v>-455000</v>
      </c>
      <c r="L441" s="55">
        <f>-L440</f>
        <v>0</v>
      </c>
      <c r="M441" s="55">
        <f>-M440</f>
        <v>-455000</v>
      </c>
    </row>
    <row r="442" spans="1:13" s="105" customFormat="1" ht="21" customHeight="1" thickTop="1" x14ac:dyDescent="0.35">
      <c r="A442" s="725" t="s">
        <v>209</v>
      </c>
      <c r="B442" s="726"/>
      <c r="C442" s="726"/>
      <c r="D442" s="726"/>
      <c r="E442" s="726"/>
      <c r="F442" s="726"/>
      <c r="G442" s="726"/>
      <c r="H442" s="726"/>
      <c r="I442" s="726"/>
      <c r="J442" s="726"/>
      <c r="K442" s="726"/>
      <c r="L442" s="726"/>
      <c r="M442" s="726"/>
    </row>
    <row r="443" spans="1:13" ht="13.15" x14ac:dyDescent="0.35">
      <c r="A443" s="714"/>
      <c r="B443" s="722" t="s">
        <v>141</v>
      </c>
      <c r="C443" s="714"/>
      <c r="D443" s="714"/>
      <c r="E443" s="714"/>
      <c r="F443" s="714"/>
      <c r="G443" s="714"/>
      <c r="H443" s="714"/>
      <c r="I443" s="714"/>
      <c r="J443" s="714"/>
      <c r="K443" s="714"/>
      <c r="L443" s="714"/>
      <c r="M443" s="714"/>
    </row>
    <row r="444" spans="1:13" x14ac:dyDescent="0.35">
      <c r="A444" s="714"/>
      <c r="B444" s="714"/>
      <c r="C444" s="3" t="s">
        <v>146</v>
      </c>
      <c r="D444" s="4">
        <v>861405.25</v>
      </c>
      <c r="E444" s="4">
        <v>847151.24</v>
      </c>
      <c r="F444" s="19">
        <v>696938.82</v>
      </c>
      <c r="G444" s="10">
        <v>897257</v>
      </c>
      <c r="H444" s="24">
        <f t="shared" ref="H444:H480" si="32">ROUND(F444/9*12,0)</f>
        <v>929252</v>
      </c>
      <c r="I444" s="29">
        <f t="shared" ref="I444:I480" si="33">H444/G444</f>
        <v>1.0356586797316711</v>
      </c>
      <c r="J444" s="81"/>
      <c r="K444" s="4">
        <v>1030655</v>
      </c>
      <c r="L444" s="59">
        <f>K444-M444</f>
        <v>51755</v>
      </c>
      <c r="M444" s="53">
        <f>'#2 MSC'!B14</f>
        <v>978900</v>
      </c>
    </row>
    <row r="445" spans="1:13" x14ac:dyDescent="0.35">
      <c r="A445" s="714"/>
      <c r="B445" s="714"/>
      <c r="C445" s="3" t="s">
        <v>147</v>
      </c>
      <c r="D445" s="4">
        <v>2030.63</v>
      </c>
      <c r="E445" s="4">
        <v>24342.83</v>
      </c>
      <c r="F445" s="19">
        <v>534.54</v>
      </c>
      <c r="G445" s="10">
        <v>0</v>
      </c>
      <c r="H445" s="24">
        <f t="shared" si="32"/>
        <v>713</v>
      </c>
      <c r="I445" s="29" t="e">
        <f t="shared" si="33"/>
        <v>#DIV/0!</v>
      </c>
      <c r="J445" s="81"/>
      <c r="K445" s="4">
        <v>0</v>
      </c>
      <c r="L445" s="107">
        <f>MSC!K440</f>
        <v>0</v>
      </c>
      <c r="M445" s="53">
        <f t="shared" ref="M445:M478" si="34">K445-L445</f>
        <v>0</v>
      </c>
    </row>
    <row r="446" spans="1:13" x14ac:dyDescent="0.35">
      <c r="A446" s="714"/>
      <c r="B446" s="714"/>
      <c r="C446" s="3" t="s">
        <v>148</v>
      </c>
      <c r="D446" s="4">
        <v>96695.76</v>
      </c>
      <c r="E446" s="4">
        <v>54568.97</v>
      </c>
      <c r="F446" s="19">
        <v>30749.64</v>
      </c>
      <c r="G446" s="10">
        <v>70000</v>
      </c>
      <c r="H446" s="24">
        <f t="shared" si="32"/>
        <v>41000</v>
      </c>
      <c r="I446" s="29">
        <f t="shared" si="33"/>
        <v>0.58571428571428574</v>
      </c>
      <c r="J446" s="81"/>
      <c r="K446" s="4">
        <v>70000</v>
      </c>
      <c r="L446" s="107">
        <f>MSC!K441</f>
        <v>45000</v>
      </c>
      <c r="M446" s="53">
        <f t="shared" si="34"/>
        <v>25000</v>
      </c>
    </row>
    <row r="447" spans="1:13" x14ac:dyDescent="0.35">
      <c r="A447" s="714"/>
      <c r="B447" s="714"/>
      <c r="C447" s="3" t="s">
        <v>149</v>
      </c>
      <c r="D447" s="4">
        <v>0</v>
      </c>
      <c r="E447" s="4">
        <v>100</v>
      </c>
      <c r="F447" s="19">
        <v>1375</v>
      </c>
      <c r="G447" s="10">
        <v>3250</v>
      </c>
      <c r="H447" s="24">
        <f t="shared" si="32"/>
        <v>1833</v>
      </c>
      <c r="I447" s="29">
        <f t="shared" si="33"/>
        <v>0.56399999999999995</v>
      </c>
      <c r="J447" s="81"/>
      <c r="K447" s="4">
        <v>3250</v>
      </c>
      <c r="L447" s="59">
        <f>K447-M447</f>
        <v>-2600</v>
      </c>
      <c r="M447" s="53">
        <f>'#2 MSC'!B76</f>
        <v>5850</v>
      </c>
    </row>
    <row r="448" spans="1:13" x14ac:dyDescent="0.35">
      <c r="A448" s="714"/>
      <c r="B448" s="714"/>
      <c r="C448" s="3" t="s">
        <v>150</v>
      </c>
      <c r="D448" s="4">
        <v>18615.599999999999</v>
      </c>
      <c r="E448" s="4">
        <v>28714.57</v>
      </c>
      <c r="F448" s="19">
        <v>2860</v>
      </c>
      <c r="G448" s="10">
        <v>18000</v>
      </c>
      <c r="H448" s="24">
        <f t="shared" si="32"/>
        <v>3813</v>
      </c>
      <c r="I448" s="29">
        <f t="shared" si="33"/>
        <v>0.21183333333333335</v>
      </c>
      <c r="J448" s="81"/>
      <c r="K448" s="4">
        <v>18000</v>
      </c>
      <c r="L448" s="59">
        <f>MSC!K443</f>
        <v>0</v>
      </c>
      <c r="M448" s="53">
        <f t="shared" si="34"/>
        <v>18000</v>
      </c>
    </row>
    <row r="449" spans="1:16" x14ac:dyDescent="0.35">
      <c r="A449" s="714"/>
      <c r="B449" s="714"/>
      <c r="C449" s="3" t="s">
        <v>151</v>
      </c>
      <c r="D449" s="4">
        <v>78572.98</v>
      </c>
      <c r="E449" s="4">
        <v>87332.63</v>
      </c>
      <c r="F449" s="327">
        <v>69680.69</v>
      </c>
      <c r="G449" s="10">
        <v>101121</v>
      </c>
      <c r="H449" s="24">
        <f t="shared" si="32"/>
        <v>92908</v>
      </c>
      <c r="I449" s="29">
        <f t="shared" si="33"/>
        <v>0.91878047092097581</v>
      </c>
      <c r="J449" s="81"/>
      <c r="K449" s="4">
        <v>115252</v>
      </c>
      <c r="L449" s="59">
        <f>K449-M449</f>
        <v>8673</v>
      </c>
      <c r="M449" s="53">
        <f>'#2 MSC'!B107</f>
        <v>106579</v>
      </c>
    </row>
    <row r="450" spans="1:16" x14ac:dyDescent="0.35">
      <c r="A450" s="714"/>
      <c r="B450" s="714"/>
      <c r="C450" s="3" t="s">
        <v>152</v>
      </c>
      <c r="D450" s="4">
        <v>113270.1</v>
      </c>
      <c r="E450" s="4">
        <v>144972</v>
      </c>
      <c r="F450" s="327">
        <v>137506</v>
      </c>
      <c r="G450" s="10">
        <v>174272</v>
      </c>
      <c r="H450" s="24">
        <f t="shared" si="32"/>
        <v>183341</v>
      </c>
      <c r="I450" s="29">
        <f t="shared" si="33"/>
        <v>1.0520393408005877</v>
      </c>
      <c r="J450" s="81"/>
      <c r="K450" s="4">
        <v>194768</v>
      </c>
      <c r="L450" s="59">
        <f>K450-M450</f>
        <v>1768</v>
      </c>
      <c r="M450" s="53">
        <f>'#2 MSC'!B138</f>
        <v>193000</v>
      </c>
    </row>
    <row r="451" spans="1:16" x14ac:dyDescent="0.35">
      <c r="A451" s="714"/>
      <c r="B451" s="714"/>
      <c r="C451" s="3" t="s">
        <v>153</v>
      </c>
      <c r="D451" s="4">
        <v>693.29</v>
      </c>
      <c r="E451" s="4">
        <v>1103.8599999999999</v>
      </c>
      <c r="F451" s="19">
        <v>107.25</v>
      </c>
      <c r="G451" s="10">
        <v>0</v>
      </c>
      <c r="H451" s="24">
        <f t="shared" si="32"/>
        <v>143</v>
      </c>
      <c r="I451" s="29" t="e">
        <f t="shared" si="33"/>
        <v>#DIV/0!</v>
      </c>
      <c r="J451" s="81"/>
      <c r="K451" s="4">
        <v>0</v>
      </c>
      <c r="L451" s="59">
        <f>MSC!K446</f>
        <v>0</v>
      </c>
      <c r="M451" s="53">
        <f t="shared" si="34"/>
        <v>0</v>
      </c>
    </row>
    <row r="452" spans="1:16" x14ac:dyDescent="0.35">
      <c r="A452" s="714"/>
      <c r="B452" s="714"/>
      <c r="C452" s="3" t="s">
        <v>154</v>
      </c>
      <c r="D452" s="4">
        <v>11700</v>
      </c>
      <c r="E452" s="4">
        <v>11700</v>
      </c>
      <c r="F452" s="19">
        <v>0</v>
      </c>
      <c r="G452" s="10">
        <v>26796</v>
      </c>
      <c r="H452" s="24">
        <f t="shared" si="32"/>
        <v>0</v>
      </c>
      <c r="I452" s="29">
        <f t="shared" si="33"/>
        <v>0</v>
      </c>
      <c r="J452" s="81"/>
      <c r="K452" s="4">
        <v>27594</v>
      </c>
      <c r="L452" s="59">
        <f>K452-M452</f>
        <v>2956</v>
      </c>
      <c r="M452" s="53">
        <f>'#2 MSC'!B169</f>
        <v>24638</v>
      </c>
    </row>
    <row r="453" spans="1:16" x14ac:dyDescent="0.35">
      <c r="A453" s="714"/>
      <c r="B453" s="714"/>
      <c r="C453" s="3" t="s">
        <v>155</v>
      </c>
      <c r="D453" s="4">
        <v>210734.51</v>
      </c>
      <c r="E453" s="4">
        <v>207480.06</v>
      </c>
      <c r="F453" s="19">
        <v>152962.98000000001</v>
      </c>
      <c r="G453" s="10">
        <v>279752</v>
      </c>
      <c r="H453" s="24">
        <f t="shared" si="32"/>
        <v>203951</v>
      </c>
      <c r="I453" s="29">
        <f t="shared" si="33"/>
        <v>0.7290421516200063</v>
      </c>
      <c r="J453" s="81"/>
      <c r="K453" s="4">
        <v>300740</v>
      </c>
      <c r="L453" s="59">
        <f>K453-M453</f>
        <v>50141</v>
      </c>
      <c r="M453" s="53">
        <f>'#2 MSC'!B200</f>
        <v>250599</v>
      </c>
    </row>
    <row r="454" spans="1:16" x14ac:dyDescent="0.35">
      <c r="A454" s="714"/>
      <c r="B454" s="714"/>
      <c r="C454" s="3" t="s">
        <v>156</v>
      </c>
      <c r="D454" s="4">
        <v>17290.490000000002</v>
      </c>
      <c r="E454" s="4">
        <v>12436.79</v>
      </c>
      <c r="F454" s="19">
        <v>5772.38</v>
      </c>
      <c r="G454" s="10">
        <v>7866</v>
      </c>
      <c r="H454" s="24">
        <f t="shared" si="32"/>
        <v>7697</v>
      </c>
      <c r="I454" s="29">
        <f t="shared" si="33"/>
        <v>0.97851512840071198</v>
      </c>
      <c r="J454" s="81"/>
      <c r="K454" s="4">
        <v>7866</v>
      </c>
      <c r="L454" s="59">
        <f>K454-M454</f>
        <v>2026</v>
      </c>
      <c r="M454" s="53">
        <f>'#2 MSC'!B231</f>
        <v>5840</v>
      </c>
    </row>
    <row r="455" spans="1:16" x14ac:dyDescent="0.35">
      <c r="A455" s="714"/>
      <c r="B455" s="714"/>
      <c r="C455" s="3" t="s">
        <v>157</v>
      </c>
      <c r="D455" s="4">
        <v>3738.96</v>
      </c>
      <c r="E455" s="4">
        <v>3446.55</v>
      </c>
      <c r="F455" s="19">
        <v>2512.83</v>
      </c>
      <c r="G455" s="10">
        <v>4108</v>
      </c>
      <c r="H455" s="24">
        <f t="shared" si="32"/>
        <v>3350</v>
      </c>
      <c r="I455" s="29">
        <f t="shared" si="33"/>
        <v>0.81548198636806235</v>
      </c>
      <c r="J455" s="81"/>
      <c r="K455" s="4">
        <v>4108</v>
      </c>
      <c r="L455" s="59">
        <f>K455-M455</f>
        <v>1328</v>
      </c>
      <c r="M455" s="53">
        <f>'#2 MSC'!B262</f>
        <v>2780</v>
      </c>
    </row>
    <row r="456" spans="1:16" x14ac:dyDescent="0.35">
      <c r="A456" s="714"/>
      <c r="B456" s="714"/>
      <c r="C456" s="3" t="s">
        <v>159</v>
      </c>
      <c r="D456" s="4">
        <v>7424.5</v>
      </c>
      <c r="E456" s="4">
        <v>1012.5</v>
      </c>
      <c r="F456" s="19">
        <v>1050</v>
      </c>
      <c r="G456" s="10">
        <v>0</v>
      </c>
      <c r="H456" s="24">
        <f t="shared" si="32"/>
        <v>1400</v>
      </c>
      <c r="I456" s="29" t="e">
        <f t="shared" si="33"/>
        <v>#DIV/0!</v>
      </c>
      <c r="J456" s="81"/>
      <c r="K456" s="4">
        <v>0</v>
      </c>
      <c r="L456" s="59">
        <f>MSC!K451</f>
        <v>0</v>
      </c>
      <c r="M456" s="53">
        <f t="shared" si="34"/>
        <v>0</v>
      </c>
    </row>
    <row r="457" spans="1:16" x14ac:dyDescent="0.35">
      <c r="A457" s="714"/>
      <c r="B457" s="714"/>
      <c r="C457" s="3" t="s">
        <v>160</v>
      </c>
      <c r="D457" s="4">
        <v>7200</v>
      </c>
      <c r="E457" s="4">
        <v>7200</v>
      </c>
      <c r="F457" s="19">
        <v>0</v>
      </c>
      <c r="G457" s="10">
        <v>0</v>
      </c>
      <c r="H457" s="24">
        <f t="shared" si="32"/>
        <v>0</v>
      </c>
      <c r="I457" s="29" t="e">
        <f t="shared" si="33"/>
        <v>#DIV/0!</v>
      </c>
      <c r="J457" s="81"/>
      <c r="K457" s="4">
        <v>0</v>
      </c>
      <c r="L457" s="59">
        <f>MSC!K452</f>
        <v>0</v>
      </c>
      <c r="M457" s="53">
        <f t="shared" si="34"/>
        <v>0</v>
      </c>
    </row>
    <row r="458" spans="1:16" x14ac:dyDescent="0.35">
      <c r="A458" s="714"/>
      <c r="B458" s="714"/>
      <c r="C458" s="3" t="s">
        <v>161</v>
      </c>
      <c r="D458" s="4">
        <v>63361</v>
      </c>
      <c r="E458" s="4">
        <v>66047</v>
      </c>
      <c r="F458" s="19">
        <v>0</v>
      </c>
      <c r="G458" s="10">
        <v>0</v>
      </c>
      <c r="H458" s="24">
        <f t="shared" si="32"/>
        <v>0</v>
      </c>
      <c r="I458" s="29" t="e">
        <f t="shared" si="33"/>
        <v>#DIV/0!</v>
      </c>
      <c r="J458" s="81"/>
      <c r="K458" s="4">
        <v>0</v>
      </c>
      <c r="L458" s="59">
        <f>MSC!K453</f>
        <v>0</v>
      </c>
      <c r="M458" s="53">
        <f t="shared" si="34"/>
        <v>0</v>
      </c>
    </row>
    <row r="459" spans="1:16" x14ac:dyDescent="0.35">
      <c r="A459" s="714"/>
      <c r="B459" s="714"/>
      <c r="C459" s="3" t="s">
        <v>162</v>
      </c>
      <c r="D459" s="4">
        <v>14329.41</v>
      </c>
      <c r="E459" s="4">
        <v>13880.74</v>
      </c>
      <c r="F459" s="19">
        <v>10825.82</v>
      </c>
      <c r="G459" s="10">
        <v>15248</v>
      </c>
      <c r="H459" s="24">
        <f t="shared" si="32"/>
        <v>14434</v>
      </c>
      <c r="I459" s="29">
        <f t="shared" si="33"/>
        <v>0.94661594963273876</v>
      </c>
      <c r="J459" s="81"/>
      <c r="K459" s="4">
        <v>16373</v>
      </c>
      <c r="L459" s="59">
        <f>K459-M459</f>
        <v>2039</v>
      </c>
      <c r="M459" s="53">
        <f>'#2 MSC'!B352</f>
        <v>14334</v>
      </c>
      <c r="N459" s="517">
        <f>SUM(K444:K459)</f>
        <v>1788606</v>
      </c>
      <c r="O459" s="426">
        <f>SUM(M444:M459)</f>
        <v>1625520</v>
      </c>
      <c r="P459" s="426">
        <f>N459-O459</f>
        <v>163086</v>
      </c>
    </row>
    <row r="460" spans="1:16" x14ac:dyDescent="0.35">
      <c r="A460" s="714"/>
      <c r="B460" s="714"/>
      <c r="C460" s="3" t="s">
        <v>163</v>
      </c>
      <c r="D460" s="4">
        <v>414983.21</v>
      </c>
      <c r="E460" s="4">
        <v>505012.84</v>
      </c>
      <c r="F460" s="19">
        <v>368671.98</v>
      </c>
      <c r="G460" s="10">
        <v>307500</v>
      </c>
      <c r="H460" s="24">
        <f t="shared" si="32"/>
        <v>491563</v>
      </c>
      <c r="I460" s="29">
        <f t="shared" si="33"/>
        <v>1.5985788617886179</v>
      </c>
      <c r="J460" s="81"/>
      <c r="K460" s="4">
        <v>307500</v>
      </c>
      <c r="L460" s="59">
        <f>MSC!K455</f>
        <v>0</v>
      </c>
      <c r="M460" s="53">
        <f t="shared" si="34"/>
        <v>307500</v>
      </c>
    </row>
    <row r="461" spans="1:16" x14ac:dyDescent="0.35">
      <c r="A461" s="714"/>
      <c r="B461" s="714"/>
      <c r="C461" s="3" t="s">
        <v>164</v>
      </c>
      <c r="D461" s="4">
        <v>374.92</v>
      </c>
      <c r="E461" s="4">
        <v>333.39</v>
      </c>
      <c r="F461" s="19">
        <v>277</v>
      </c>
      <c r="G461" s="10">
        <v>360</v>
      </c>
      <c r="H461" s="24">
        <f t="shared" si="32"/>
        <v>369</v>
      </c>
      <c r="I461" s="29">
        <f t="shared" si="33"/>
        <v>1.0249999999999999</v>
      </c>
      <c r="J461" s="81"/>
      <c r="K461" s="4">
        <v>360</v>
      </c>
      <c r="L461" s="59">
        <f>MSC!K456</f>
        <v>0</v>
      </c>
      <c r="M461" s="53">
        <f t="shared" si="34"/>
        <v>360</v>
      </c>
    </row>
    <row r="462" spans="1:16" x14ac:dyDescent="0.35">
      <c r="A462" s="714"/>
      <c r="B462" s="714"/>
      <c r="C462" s="3" t="s">
        <v>165</v>
      </c>
      <c r="D462" s="4">
        <v>2122.52</v>
      </c>
      <c r="E462" s="4">
        <v>2262.7800000000002</v>
      </c>
      <c r="F462" s="19">
        <v>0</v>
      </c>
      <c r="G462" s="10">
        <v>0</v>
      </c>
      <c r="H462" s="24">
        <f t="shared" si="32"/>
        <v>0</v>
      </c>
      <c r="I462" s="29" t="e">
        <f t="shared" si="33"/>
        <v>#DIV/0!</v>
      </c>
      <c r="J462" s="81"/>
      <c r="K462" s="4">
        <v>0</v>
      </c>
      <c r="L462" s="59">
        <f>MSC!K457</f>
        <v>0</v>
      </c>
      <c r="M462" s="53">
        <f t="shared" si="34"/>
        <v>0</v>
      </c>
    </row>
    <row r="463" spans="1:16" x14ac:dyDescent="0.35">
      <c r="A463" s="714"/>
      <c r="B463" s="714"/>
      <c r="C463" s="3" t="s">
        <v>167</v>
      </c>
      <c r="D463" s="4">
        <v>80</v>
      </c>
      <c r="E463" s="4">
        <v>0</v>
      </c>
      <c r="F463" s="19">
        <v>0</v>
      </c>
      <c r="G463" s="10">
        <v>0</v>
      </c>
      <c r="H463" s="24">
        <f t="shared" si="32"/>
        <v>0</v>
      </c>
      <c r="I463" s="29" t="e">
        <f t="shared" si="33"/>
        <v>#DIV/0!</v>
      </c>
      <c r="J463" s="81"/>
      <c r="K463" s="4">
        <v>0</v>
      </c>
      <c r="L463" s="59">
        <f>MSC!K458</f>
        <v>0</v>
      </c>
      <c r="M463" s="53">
        <f t="shared" si="34"/>
        <v>0</v>
      </c>
    </row>
    <row r="464" spans="1:16" x14ac:dyDescent="0.35">
      <c r="A464" s="714"/>
      <c r="B464" s="714"/>
      <c r="C464" s="3" t="s">
        <v>169</v>
      </c>
      <c r="D464" s="4">
        <v>3340.44</v>
      </c>
      <c r="E464" s="4">
        <v>3139.71</v>
      </c>
      <c r="F464" s="19">
        <v>4305</v>
      </c>
      <c r="G464" s="10">
        <v>0</v>
      </c>
      <c r="H464" s="24">
        <f t="shared" si="32"/>
        <v>5740</v>
      </c>
      <c r="I464" s="29" t="e">
        <f t="shared" si="33"/>
        <v>#DIV/0!</v>
      </c>
      <c r="J464" s="81"/>
      <c r="K464" s="4">
        <v>0</v>
      </c>
      <c r="L464" s="59">
        <f>MSC!K459</f>
        <v>0</v>
      </c>
      <c r="M464" s="53">
        <f t="shared" si="34"/>
        <v>0</v>
      </c>
    </row>
    <row r="465" spans="1:13" x14ac:dyDescent="0.35">
      <c r="A465" s="714"/>
      <c r="B465" s="714"/>
      <c r="C465" s="3" t="s">
        <v>170</v>
      </c>
      <c r="D465" s="4">
        <v>13118.81</v>
      </c>
      <c r="E465" s="4">
        <v>10106.450000000001</v>
      </c>
      <c r="F465" s="19">
        <v>605</v>
      </c>
      <c r="G465" s="10">
        <v>6600</v>
      </c>
      <c r="H465" s="24">
        <f t="shared" si="32"/>
        <v>807</v>
      </c>
      <c r="I465" s="29">
        <f t="shared" si="33"/>
        <v>0.12227272727272727</v>
      </c>
      <c r="J465" s="81"/>
      <c r="K465" s="4">
        <v>6600</v>
      </c>
      <c r="L465" s="59">
        <f>MSC!K460</f>
        <v>5000</v>
      </c>
      <c r="M465" s="53">
        <f t="shared" si="34"/>
        <v>1600</v>
      </c>
    </row>
    <row r="466" spans="1:13" x14ac:dyDescent="0.35">
      <c r="A466" s="714"/>
      <c r="B466" s="714"/>
      <c r="C466" s="3" t="s">
        <v>171</v>
      </c>
      <c r="D466" s="4">
        <v>495</v>
      </c>
      <c r="E466" s="4">
        <v>128.32</v>
      </c>
      <c r="F466" s="19">
        <v>293.27999999999997</v>
      </c>
      <c r="G466" s="10">
        <v>1300</v>
      </c>
      <c r="H466" s="24">
        <f t="shared" si="32"/>
        <v>391</v>
      </c>
      <c r="I466" s="29">
        <f t="shared" si="33"/>
        <v>0.30076923076923079</v>
      </c>
      <c r="J466" s="81"/>
      <c r="K466" s="4">
        <v>1300</v>
      </c>
      <c r="L466" s="59">
        <f>MSC!K461</f>
        <v>0</v>
      </c>
      <c r="M466" s="53">
        <f t="shared" si="34"/>
        <v>1300</v>
      </c>
    </row>
    <row r="467" spans="1:13" x14ac:dyDescent="0.35">
      <c r="A467" s="714"/>
      <c r="B467" s="714"/>
      <c r="C467" s="3" t="s">
        <v>172</v>
      </c>
      <c r="D467" s="4">
        <v>20030.45</v>
      </c>
      <c r="E467" s="4">
        <v>21968.67</v>
      </c>
      <c r="F467" s="19">
        <v>2016.68</v>
      </c>
      <c r="G467" s="10">
        <v>17000</v>
      </c>
      <c r="H467" s="24">
        <f t="shared" si="32"/>
        <v>2689</v>
      </c>
      <c r="I467" s="29">
        <f t="shared" si="33"/>
        <v>0.15817647058823531</v>
      </c>
      <c r="J467" s="81"/>
      <c r="K467" s="4">
        <v>17000</v>
      </c>
      <c r="L467" s="59">
        <f>MSC!K462</f>
        <v>0</v>
      </c>
      <c r="M467" s="53">
        <f t="shared" si="34"/>
        <v>17000</v>
      </c>
    </row>
    <row r="468" spans="1:13" x14ac:dyDescent="0.35">
      <c r="A468" s="714"/>
      <c r="B468" s="714"/>
      <c r="C468" s="3" t="s">
        <v>173</v>
      </c>
      <c r="D468" s="4">
        <v>17274.55</v>
      </c>
      <c r="E468" s="4">
        <v>6928.4</v>
      </c>
      <c r="F468" s="19">
        <v>12463.52</v>
      </c>
      <c r="G468" s="10">
        <v>18000</v>
      </c>
      <c r="H468" s="24">
        <f t="shared" si="32"/>
        <v>16618</v>
      </c>
      <c r="I468" s="29">
        <f t="shared" si="33"/>
        <v>0.92322222222222228</v>
      </c>
      <c r="J468" s="81"/>
      <c r="K468" s="4">
        <v>18000</v>
      </c>
      <c r="L468" s="59">
        <f>MSC!K463</f>
        <v>0</v>
      </c>
      <c r="M468" s="53">
        <f t="shared" si="34"/>
        <v>18000</v>
      </c>
    </row>
    <row r="469" spans="1:13" x14ac:dyDescent="0.35">
      <c r="A469" s="714"/>
      <c r="B469" s="714"/>
      <c r="C469" s="3" t="s">
        <v>174</v>
      </c>
      <c r="D469" s="4">
        <v>0</v>
      </c>
      <c r="E469" s="4">
        <v>3065.69</v>
      </c>
      <c r="F469" s="19">
        <v>0</v>
      </c>
      <c r="G469" s="10">
        <v>4000</v>
      </c>
      <c r="H469" s="24">
        <f t="shared" si="32"/>
        <v>0</v>
      </c>
      <c r="I469" s="29">
        <f t="shared" si="33"/>
        <v>0</v>
      </c>
      <c r="J469" s="81"/>
      <c r="K469" s="4">
        <v>4000</v>
      </c>
      <c r="L469" s="59">
        <f>MSC!K464</f>
        <v>0</v>
      </c>
      <c r="M469" s="53">
        <f t="shared" si="34"/>
        <v>4000</v>
      </c>
    </row>
    <row r="470" spans="1:13" x14ac:dyDescent="0.35">
      <c r="A470" s="714"/>
      <c r="B470" s="714"/>
      <c r="C470" s="3" t="s">
        <v>175</v>
      </c>
      <c r="D470" s="4">
        <v>34757.269999999997</v>
      </c>
      <c r="E470" s="4">
        <v>10913.07</v>
      </c>
      <c r="F470" s="19">
        <v>2528.5300000000002</v>
      </c>
      <c r="G470" s="10">
        <v>20000</v>
      </c>
      <c r="H470" s="24">
        <f t="shared" si="32"/>
        <v>3371</v>
      </c>
      <c r="I470" s="29">
        <f t="shared" si="33"/>
        <v>0.16855000000000001</v>
      </c>
      <c r="J470" s="81"/>
      <c r="K470" s="4">
        <v>20000</v>
      </c>
      <c r="L470" s="59">
        <f>MSC!K465</f>
        <v>0</v>
      </c>
      <c r="M470" s="53">
        <f t="shared" si="34"/>
        <v>20000</v>
      </c>
    </row>
    <row r="471" spans="1:13" x14ac:dyDescent="0.35">
      <c r="A471" s="714"/>
      <c r="B471" s="714"/>
      <c r="C471" s="3" t="s">
        <v>176</v>
      </c>
      <c r="D471" s="4">
        <v>3537.06</v>
      </c>
      <c r="E471" s="4">
        <v>1255.24</v>
      </c>
      <c r="F471" s="19">
        <v>1116.3499999999999</v>
      </c>
      <c r="G471" s="10">
        <v>8700</v>
      </c>
      <c r="H471" s="24">
        <f t="shared" si="32"/>
        <v>1488</v>
      </c>
      <c r="I471" s="29">
        <f t="shared" si="33"/>
        <v>0.17103448275862068</v>
      </c>
      <c r="J471" s="81"/>
      <c r="K471" s="4">
        <v>8700</v>
      </c>
      <c r="L471" s="59">
        <f>MSC!K466</f>
        <v>0</v>
      </c>
      <c r="M471" s="53">
        <f t="shared" si="34"/>
        <v>8700</v>
      </c>
    </row>
    <row r="472" spans="1:13" x14ac:dyDescent="0.35">
      <c r="A472" s="714"/>
      <c r="B472" s="714"/>
      <c r="C472" s="3" t="s">
        <v>177</v>
      </c>
      <c r="D472" s="4">
        <v>143279.29999999999</v>
      </c>
      <c r="E472" s="4">
        <v>88224.26</v>
      </c>
      <c r="F472" s="19">
        <v>64973.65</v>
      </c>
      <c r="G472" s="10">
        <v>131700</v>
      </c>
      <c r="H472" s="24">
        <f t="shared" si="32"/>
        <v>86632</v>
      </c>
      <c r="I472" s="29">
        <f t="shared" si="33"/>
        <v>0.65779802581624902</v>
      </c>
      <c r="J472" s="81"/>
      <c r="K472" s="4">
        <v>111700</v>
      </c>
      <c r="L472" s="59">
        <f>MSC!K467</f>
        <v>0</v>
      </c>
      <c r="M472" s="53">
        <f t="shared" si="34"/>
        <v>111700</v>
      </c>
    </row>
    <row r="473" spans="1:13" x14ac:dyDescent="0.35">
      <c r="A473" s="714"/>
      <c r="B473" s="714"/>
      <c r="C473" s="3" t="s">
        <v>178</v>
      </c>
      <c r="D473" s="4">
        <v>391.38</v>
      </c>
      <c r="E473" s="4">
        <v>255.04</v>
      </c>
      <c r="F473" s="19">
        <v>0</v>
      </c>
      <c r="G473" s="10">
        <v>810</v>
      </c>
      <c r="H473" s="24">
        <f t="shared" si="32"/>
        <v>0</v>
      </c>
      <c r="I473" s="29">
        <f t="shared" si="33"/>
        <v>0</v>
      </c>
      <c r="J473" s="81"/>
      <c r="K473" s="4">
        <v>390</v>
      </c>
      <c r="L473" s="59">
        <f>MSC!K468</f>
        <v>0</v>
      </c>
      <c r="M473" s="53">
        <f t="shared" si="34"/>
        <v>390</v>
      </c>
    </row>
    <row r="474" spans="1:13" x14ac:dyDescent="0.35">
      <c r="A474" s="714"/>
      <c r="B474" s="714"/>
      <c r="C474" s="3" t="s">
        <v>179</v>
      </c>
      <c r="D474" s="4">
        <v>84340.17</v>
      </c>
      <c r="E474" s="4">
        <v>78323</v>
      </c>
      <c r="F474" s="19">
        <v>63730</v>
      </c>
      <c r="G474" s="10">
        <v>81600</v>
      </c>
      <c r="H474" s="24">
        <f t="shared" si="32"/>
        <v>84973</v>
      </c>
      <c r="I474" s="29">
        <f t="shared" si="33"/>
        <v>1.0413357843137254</v>
      </c>
      <c r="J474" s="81"/>
      <c r="K474" s="4">
        <v>81200</v>
      </c>
      <c r="L474" s="59">
        <f>MSC!K469</f>
        <v>0</v>
      </c>
      <c r="M474" s="53">
        <f t="shared" si="34"/>
        <v>81200</v>
      </c>
    </row>
    <row r="475" spans="1:13" x14ac:dyDescent="0.35">
      <c r="A475" s="714"/>
      <c r="B475" s="714"/>
      <c r="C475" s="3" t="s">
        <v>180</v>
      </c>
      <c r="D475" s="4">
        <v>226563.87</v>
      </c>
      <c r="E475" s="4">
        <v>213338.63</v>
      </c>
      <c r="F475" s="19">
        <v>133081.51</v>
      </c>
      <c r="G475" s="10">
        <v>247000</v>
      </c>
      <c r="H475" s="24">
        <f t="shared" si="32"/>
        <v>177442</v>
      </c>
      <c r="I475" s="29">
        <f t="shared" si="33"/>
        <v>0.71838866396761136</v>
      </c>
      <c r="J475" s="81"/>
      <c r="K475" s="4">
        <v>177000</v>
      </c>
      <c r="L475" s="59">
        <f>MSC!K470</f>
        <v>10000</v>
      </c>
      <c r="M475" s="53">
        <f t="shared" si="34"/>
        <v>167000</v>
      </c>
    </row>
    <row r="476" spans="1:13" x14ac:dyDescent="0.35">
      <c r="A476" s="714"/>
      <c r="B476" s="714"/>
      <c r="C476" s="3" t="s">
        <v>266</v>
      </c>
      <c r="D476" s="4">
        <v>0</v>
      </c>
      <c r="E476" s="4">
        <v>0</v>
      </c>
      <c r="F476" s="19">
        <v>14.16</v>
      </c>
      <c r="G476" s="10">
        <v>0</v>
      </c>
      <c r="H476" s="24">
        <f t="shared" si="32"/>
        <v>19</v>
      </c>
      <c r="I476" s="29" t="e">
        <f t="shared" si="33"/>
        <v>#DIV/0!</v>
      </c>
      <c r="J476" s="81"/>
      <c r="K476" s="4">
        <v>0</v>
      </c>
      <c r="L476" s="59">
        <f>MSC!K471</f>
        <v>0</v>
      </c>
      <c r="M476" s="53">
        <f t="shared" si="34"/>
        <v>0</v>
      </c>
    </row>
    <row r="477" spans="1:13" x14ac:dyDescent="0.35">
      <c r="A477" s="714"/>
      <c r="B477" s="714"/>
      <c r="C477" s="3" t="s">
        <v>183</v>
      </c>
      <c r="D477" s="4">
        <v>42000</v>
      </c>
      <c r="E477" s="4">
        <v>42000</v>
      </c>
      <c r="F477" s="19">
        <v>0</v>
      </c>
      <c r="G477" s="10">
        <v>0</v>
      </c>
      <c r="H477" s="24">
        <f t="shared" si="32"/>
        <v>0</v>
      </c>
      <c r="I477" s="29" t="e">
        <f t="shared" si="33"/>
        <v>#DIV/0!</v>
      </c>
      <c r="J477" s="81"/>
      <c r="K477" s="4">
        <v>0</v>
      </c>
      <c r="L477" s="59">
        <f>MSC!K472</f>
        <v>0</v>
      </c>
      <c r="M477" s="53">
        <f t="shared" si="34"/>
        <v>0</v>
      </c>
    </row>
    <row r="478" spans="1:13" x14ac:dyDescent="0.35">
      <c r="A478" s="714"/>
      <c r="B478" s="714"/>
      <c r="C478" s="3" t="s">
        <v>210</v>
      </c>
      <c r="D478" s="4">
        <v>698.78</v>
      </c>
      <c r="E478" s="4">
        <v>0</v>
      </c>
      <c r="F478" s="19">
        <v>0</v>
      </c>
      <c r="G478" s="10">
        <v>0</v>
      </c>
      <c r="H478" s="24">
        <f t="shared" si="32"/>
        <v>0</v>
      </c>
      <c r="I478" s="29" t="e">
        <f t="shared" si="33"/>
        <v>#DIV/0!</v>
      </c>
      <c r="J478" s="81"/>
      <c r="K478" s="4">
        <v>0</v>
      </c>
      <c r="L478" s="59">
        <f>MSC!K473</f>
        <v>0</v>
      </c>
      <c r="M478" s="53">
        <f t="shared" si="34"/>
        <v>0</v>
      </c>
    </row>
    <row r="479" spans="1:13" ht="13.15" x14ac:dyDescent="0.35">
      <c r="A479" s="714"/>
      <c r="B479" s="719" t="s">
        <v>143</v>
      </c>
      <c r="C479" s="714"/>
      <c r="D479" s="7">
        <v>2514450.21</v>
      </c>
      <c r="E479" s="7">
        <v>2498745.23</v>
      </c>
      <c r="F479" s="20">
        <f>SUM(F444:F478)</f>
        <v>1766952.6099999999</v>
      </c>
      <c r="G479" s="11">
        <v>2442240</v>
      </c>
      <c r="H479" s="25">
        <f>SUM(H444:H478)</f>
        <v>2355937</v>
      </c>
      <c r="I479" s="30">
        <f t="shared" si="33"/>
        <v>0.96466235914570231</v>
      </c>
      <c r="J479" s="54">
        <f>SUM(J444:J478)</f>
        <v>0</v>
      </c>
      <c r="K479" s="7">
        <v>2542356</v>
      </c>
      <c r="L479" s="54">
        <f>SUM(L444:L478)</f>
        <v>178086</v>
      </c>
      <c r="M479" s="54">
        <f>SUM(M444:M478)</f>
        <v>2364270</v>
      </c>
    </row>
    <row r="480" spans="1:13" ht="13.5" thickBot="1" x14ac:dyDescent="0.4">
      <c r="A480" s="719" t="s">
        <v>211</v>
      </c>
      <c r="B480" s="714"/>
      <c r="C480" s="714"/>
      <c r="D480" s="8">
        <v>-2514450.21</v>
      </c>
      <c r="E480" s="8">
        <v>-2498745.23</v>
      </c>
      <c r="F480" s="21">
        <f>-F479</f>
        <v>-1766952.6099999999</v>
      </c>
      <c r="G480" s="12">
        <v>-2442240</v>
      </c>
      <c r="H480" s="26">
        <f t="shared" si="32"/>
        <v>-2355937</v>
      </c>
      <c r="I480" s="31">
        <f t="shared" si="33"/>
        <v>0.96466235914570231</v>
      </c>
      <c r="J480" s="55">
        <f>-J479</f>
        <v>0</v>
      </c>
      <c r="K480" s="8">
        <v>-2542356</v>
      </c>
      <c r="L480" s="55">
        <f>-L479</f>
        <v>-178086</v>
      </c>
      <c r="M480" s="55">
        <f>-M479</f>
        <v>-2364270</v>
      </c>
    </row>
    <row r="481" spans="1:16" s="105" customFormat="1" ht="25.05" customHeight="1" thickTop="1" x14ac:dyDescent="0.35">
      <c r="A481" s="725" t="s">
        <v>212</v>
      </c>
      <c r="B481" s="726"/>
      <c r="C481" s="726"/>
      <c r="D481" s="726"/>
      <c r="E481" s="726"/>
      <c r="F481" s="726"/>
      <c r="G481" s="726"/>
      <c r="H481" s="726"/>
      <c r="I481" s="726"/>
      <c r="J481" s="726"/>
      <c r="K481" s="726"/>
      <c r="L481" s="726"/>
      <c r="M481" s="726"/>
    </row>
    <row r="482" spans="1:16" ht="13.15" x14ac:dyDescent="0.35">
      <c r="A482" s="714"/>
      <c r="B482" s="722" t="s">
        <v>141</v>
      </c>
      <c r="C482" s="714"/>
      <c r="D482" s="714"/>
      <c r="E482" s="714"/>
      <c r="F482" s="714"/>
      <c r="G482" s="714"/>
      <c r="H482" s="714"/>
      <c r="I482" s="714"/>
      <c r="J482" s="714"/>
      <c r="K482" s="714"/>
      <c r="L482" s="714"/>
      <c r="M482" s="714"/>
    </row>
    <row r="483" spans="1:16" x14ac:dyDescent="0.35">
      <c r="A483" s="714"/>
      <c r="B483" s="714"/>
      <c r="C483" s="3" t="s">
        <v>146</v>
      </c>
      <c r="D483" s="4">
        <v>318685.7</v>
      </c>
      <c r="E483" s="4">
        <v>315273</v>
      </c>
      <c r="F483" s="19">
        <v>302687.13</v>
      </c>
      <c r="G483" s="10">
        <v>387649</v>
      </c>
      <c r="H483" s="24">
        <f t="shared" ref="H483:H514" si="35">ROUND(F483/9*12,0)</f>
        <v>403583</v>
      </c>
      <c r="I483" s="29">
        <f t="shared" ref="I483:I514" si="36">H483/G483</f>
        <v>1.0411041947741384</v>
      </c>
      <c r="J483" s="81"/>
      <c r="K483" s="4">
        <v>437165</v>
      </c>
      <c r="L483" s="59">
        <f>K483-M483</f>
        <v>-7474</v>
      </c>
      <c r="M483" s="516">
        <f>'#2 MSC'!B18</f>
        <v>444639</v>
      </c>
    </row>
    <row r="484" spans="1:16" x14ac:dyDescent="0.35">
      <c r="A484" s="714"/>
      <c r="B484" s="714"/>
      <c r="C484" s="3" t="s">
        <v>147</v>
      </c>
      <c r="D484" s="4">
        <v>915.44</v>
      </c>
      <c r="E484" s="4">
        <v>15154.19</v>
      </c>
      <c r="F484" s="19">
        <v>0</v>
      </c>
      <c r="G484" s="10">
        <v>0</v>
      </c>
      <c r="H484" s="24">
        <f t="shared" si="35"/>
        <v>0</v>
      </c>
      <c r="I484" s="29" t="e">
        <f t="shared" si="36"/>
        <v>#DIV/0!</v>
      </c>
      <c r="J484" s="81"/>
      <c r="K484" s="4">
        <v>0</v>
      </c>
      <c r="L484" s="59">
        <f>MSC!K479</f>
        <v>0</v>
      </c>
      <c r="M484" s="53">
        <f t="shared" ref="M484:M512" si="37">K484-L484</f>
        <v>0</v>
      </c>
    </row>
    <row r="485" spans="1:16" x14ac:dyDescent="0.35">
      <c r="A485" s="714"/>
      <c r="B485" s="714"/>
      <c r="C485" s="3" t="s">
        <v>148</v>
      </c>
      <c r="D485" s="4">
        <v>49421.54</v>
      </c>
      <c r="E485" s="4">
        <v>16717.64</v>
      </c>
      <c r="F485" s="19">
        <v>20628.36</v>
      </c>
      <c r="G485" s="10">
        <v>25000</v>
      </c>
      <c r="H485" s="24">
        <f t="shared" si="35"/>
        <v>27504</v>
      </c>
      <c r="I485" s="29">
        <f t="shared" si="36"/>
        <v>1.10016</v>
      </c>
      <c r="J485" s="81"/>
      <c r="K485" s="4">
        <v>25000</v>
      </c>
      <c r="L485" s="108">
        <f>MSC!K480</f>
        <v>10000</v>
      </c>
      <c r="M485" s="53">
        <f t="shared" si="37"/>
        <v>15000</v>
      </c>
    </row>
    <row r="486" spans="1:16" x14ac:dyDescent="0.35">
      <c r="A486" s="714"/>
      <c r="B486" s="714"/>
      <c r="C486" s="3" t="s">
        <v>149</v>
      </c>
      <c r="D486" s="4">
        <v>0</v>
      </c>
      <c r="E486" s="4">
        <v>50</v>
      </c>
      <c r="F486" s="19">
        <v>850</v>
      </c>
      <c r="G486" s="10">
        <v>1950</v>
      </c>
      <c r="H486" s="24">
        <f t="shared" si="35"/>
        <v>1133</v>
      </c>
      <c r="I486" s="29">
        <f t="shared" si="36"/>
        <v>0.58102564102564103</v>
      </c>
      <c r="J486" s="81"/>
      <c r="K486" s="4">
        <v>1950</v>
      </c>
      <c r="L486" s="59">
        <f t="shared" ref="L486:L493" si="38">K486-M486</f>
        <v>-390</v>
      </c>
      <c r="M486" s="53">
        <f>'#2 MSC'!B80</f>
        <v>2340</v>
      </c>
    </row>
    <row r="487" spans="1:16" x14ac:dyDescent="0.35">
      <c r="A487" s="714"/>
      <c r="B487" s="714"/>
      <c r="C487" s="3" t="s">
        <v>151</v>
      </c>
      <c r="D487" s="4">
        <v>30355.75</v>
      </c>
      <c r="E487" s="4">
        <v>30182.44</v>
      </c>
      <c r="F487" s="327">
        <v>29849.23</v>
      </c>
      <c r="G487" s="10">
        <v>41876</v>
      </c>
      <c r="H487" s="24">
        <f t="shared" si="35"/>
        <v>39799</v>
      </c>
      <c r="I487" s="29">
        <f t="shared" si="36"/>
        <v>0.95040118444932653</v>
      </c>
      <c r="J487" s="81"/>
      <c r="K487" s="4">
        <v>47503</v>
      </c>
      <c r="L487" s="59">
        <f t="shared" si="38"/>
        <v>-376</v>
      </c>
      <c r="M487" s="53">
        <f>'#2 MSC'!B111</f>
        <v>47879</v>
      </c>
    </row>
    <row r="488" spans="1:16" x14ac:dyDescent="0.35">
      <c r="A488" s="714"/>
      <c r="B488" s="714"/>
      <c r="C488" s="3" t="s">
        <v>152</v>
      </c>
      <c r="D488" s="4">
        <v>43565.279999999999</v>
      </c>
      <c r="E488" s="4">
        <v>50183</v>
      </c>
      <c r="F488" s="327">
        <v>49109</v>
      </c>
      <c r="G488" s="10">
        <v>62240</v>
      </c>
      <c r="H488" s="24">
        <f t="shared" si="35"/>
        <v>65479</v>
      </c>
      <c r="I488" s="29">
        <f t="shared" si="36"/>
        <v>1.0520404884318766</v>
      </c>
      <c r="J488" s="81"/>
      <c r="K488" s="4">
        <v>69560</v>
      </c>
      <c r="L488" s="59">
        <f t="shared" si="38"/>
        <v>-7640</v>
      </c>
      <c r="M488" s="53">
        <f>'#2 MSC'!B142</f>
        <v>77200</v>
      </c>
    </row>
    <row r="489" spans="1:16" x14ac:dyDescent="0.35">
      <c r="A489" s="714"/>
      <c r="B489" s="714"/>
      <c r="C489" s="3" t="s">
        <v>154</v>
      </c>
      <c r="D489" s="4">
        <v>4050</v>
      </c>
      <c r="E489" s="4">
        <v>4050</v>
      </c>
      <c r="F489" s="19">
        <v>0</v>
      </c>
      <c r="G489" s="10">
        <v>9570</v>
      </c>
      <c r="H489" s="24">
        <f t="shared" si="35"/>
        <v>0</v>
      </c>
      <c r="I489" s="29">
        <f t="shared" si="36"/>
        <v>0</v>
      </c>
      <c r="J489" s="81"/>
      <c r="K489" s="4">
        <v>9855</v>
      </c>
      <c r="L489" s="59">
        <f t="shared" si="38"/>
        <v>0</v>
      </c>
      <c r="M489" s="53">
        <f>'#2 MSC'!B173</f>
        <v>9855</v>
      </c>
    </row>
    <row r="490" spans="1:16" x14ac:dyDescent="0.35">
      <c r="A490" s="714"/>
      <c r="B490" s="714"/>
      <c r="C490" s="3" t="s">
        <v>155</v>
      </c>
      <c r="D490" s="4">
        <v>82362.399999999994</v>
      </c>
      <c r="E490" s="4">
        <v>69969.210000000006</v>
      </c>
      <c r="F490" s="19">
        <v>67083.66</v>
      </c>
      <c r="G490" s="10">
        <v>100561</v>
      </c>
      <c r="H490" s="24">
        <f t="shared" si="35"/>
        <v>89445</v>
      </c>
      <c r="I490" s="29">
        <f t="shared" si="36"/>
        <v>0.88946012867811575</v>
      </c>
      <c r="J490" s="81"/>
      <c r="K490" s="4">
        <v>108105</v>
      </c>
      <c r="L490" s="59">
        <f t="shared" si="38"/>
        <v>-26571</v>
      </c>
      <c r="M490" s="53">
        <f>'#2 MSC'!B204</f>
        <v>134676</v>
      </c>
    </row>
    <row r="491" spans="1:16" x14ac:dyDescent="0.35">
      <c r="A491" s="714"/>
      <c r="B491" s="714"/>
      <c r="C491" s="3" t="s">
        <v>156</v>
      </c>
      <c r="D491" s="4">
        <v>6872.34</v>
      </c>
      <c r="E491" s="4">
        <v>3933.36</v>
      </c>
      <c r="F491" s="19">
        <v>3168.44</v>
      </c>
      <c r="G491" s="10">
        <v>2492</v>
      </c>
      <c r="H491" s="24">
        <f t="shared" si="35"/>
        <v>4225</v>
      </c>
      <c r="I491" s="29">
        <f t="shared" si="36"/>
        <v>1.6954253611556982</v>
      </c>
      <c r="J491" s="81"/>
      <c r="K491" s="4">
        <v>2492</v>
      </c>
      <c r="L491" s="59">
        <f t="shared" si="38"/>
        <v>466</v>
      </c>
      <c r="M491" s="53">
        <f>'#2 MSC'!B235</f>
        <v>2026</v>
      </c>
    </row>
    <row r="492" spans="1:16" x14ac:dyDescent="0.35">
      <c r="A492" s="714"/>
      <c r="B492" s="714"/>
      <c r="C492" s="3" t="s">
        <v>157</v>
      </c>
      <c r="D492" s="4">
        <v>1318.33</v>
      </c>
      <c r="E492" s="4">
        <v>1320.5</v>
      </c>
      <c r="F492" s="19">
        <v>1069.42</v>
      </c>
      <c r="G492" s="10">
        <v>1628</v>
      </c>
      <c r="H492" s="24">
        <f t="shared" si="35"/>
        <v>1426</v>
      </c>
      <c r="I492" s="29">
        <f t="shared" si="36"/>
        <v>0.87592137592137587</v>
      </c>
      <c r="J492" s="81"/>
      <c r="K492" s="4">
        <v>1628</v>
      </c>
      <c r="L492" s="59">
        <f t="shared" si="38"/>
        <v>-1152</v>
      </c>
      <c r="M492" s="53">
        <f>'#2 MSC'!B262</f>
        <v>2780</v>
      </c>
    </row>
    <row r="493" spans="1:16" x14ac:dyDescent="0.35">
      <c r="A493" s="714"/>
      <c r="B493" s="714"/>
      <c r="C493" s="3" t="s">
        <v>159</v>
      </c>
      <c r="D493" s="4">
        <v>2275</v>
      </c>
      <c r="E493" s="4">
        <v>4200</v>
      </c>
      <c r="F493" s="19">
        <v>1925</v>
      </c>
      <c r="G493" s="10">
        <v>4200</v>
      </c>
      <c r="H493" s="24">
        <f t="shared" si="35"/>
        <v>2567</v>
      </c>
      <c r="I493" s="29">
        <f t="shared" si="36"/>
        <v>0.61119047619047617</v>
      </c>
      <c r="J493" s="81"/>
      <c r="K493" s="4">
        <v>4200</v>
      </c>
      <c r="L493" s="59">
        <f t="shared" si="38"/>
        <v>4200</v>
      </c>
      <c r="M493" s="53">
        <f>'#2 MSC'!B297</f>
        <v>0</v>
      </c>
    </row>
    <row r="494" spans="1:16" x14ac:dyDescent="0.35">
      <c r="A494" s="714"/>
      <c r="B494" s="714"/>
      <c r="C494" s="3" t="s">
        <v>160</v>
      </c>
      <c r="D494" s="4">
        <v>3000</v>
      </c>
      <c r="E494" s="4">
        <v>3000</v>
      </c>
      <c r="F494" s="19">
        <v>0</v>
      </c>
      <c r="G494" s="10">
        <v>0</v>
      </c>
      <c r="H494" s="24">
        <f t="shared" si="35"/>
        <v>0</v>
      </c>
      <c r="I494" s="29" t="e">
        <f t="shared" si="36"/>
        <v>#DIV/0!</v>
      </c>
      <c r="J494" s="81"/>
      <c r="K494" s="4">
        <v>0</v>
      </c>
      <c r="L494" s="59">
        <f>MSC!K489</f>
        <v>0</v>
      </c>
      <c r="M494" s="53">
        <f t="shared" si="37"/>
        <v>0</v>
      </c>
    </row>
    <row r="495" spans="1:16" x14ac:dyDescent="0.35">
      <c r="A495" s="714"/>
      <c r="B495" s="714"/>
      <c r="C495" s="3" t="s">
        <v>161</v>
      </c>
      <c r="D495" s="4">
        <v>21608</v>
      </c>
      <c r="E495" s="4">
        <v>10000</v>
      </c>
      <c r="F495" s="19">
        <v>0</v>
      </c>
      <c r="G495" s="10">
        <v>0</v>
      </c>
      <c r="H495" s="24">
        <f t="shared" si="35"/>
        <v>0</v>
      </c>
      <c r="I495" s="29" t="e">
        <f t="shared" si="36"/>
        <v>#DIV/0!</v>
      </c>
      <c r="J495" s="81"/>
      <c r="K495" s="4">
        <v>0</v>
      </c>
      <c r="L495" s="59">
        <f>MSC!K490</f>
        <v>0</v>
      </c>
      <c r="M495" s="53">
        <f t="shared" si="37"/>
        <v>0</v>
      </c>
    </row>
    <row r="496" spans="1:16" x14ac:dyDescent="0.35">
      <c r="A496" s="714"/>
      <c r="B496" s="714"/>
      <c r="C496" s="3" t="s">
        <v>162</v>
      </c>
      <c r="D496" s="4">
        <v>5418.15</v>
      </c>
      <c r="E496" s="4">
        <v>5147.6899999999996</v>
      </c>
      <c r="F496" s="19">
        <v>4780.21</v>
      </c>
      <c r="G496" s="10">
        <v>6273</v>
      </c>
      <c r="H496" s="24">
        <f t="shared" si="35"/>
        <v>6374</v>
      </c>
      <c r="I496" s="29">
        <f t="shared" si="36"/>
        <v>1.0161007492427865</v>
      </c>
      <c r="J496" s="81"/>
      <c r="K496" s="4">
        <v>6659</v>
      </c>
      <c r="L496" s="59">
        <f>MSC!K491</f>
        <v>0</v>
      </c>
      <c r="M496" s="53">
        <f>'#2 MSC'!B356</f>
        <v>6508</v>
      </c>
      <c r="N496" s="517">
        <f>SUM(K483:K496)</f>
        <v>714117</v>
      </c>
      <c r="O496" s="426">
        <f>SUM(M483:M496)</f>
        <v>742903</v>
      </c>
      <c r="P496" s="426">
        <f>N496-O496</f>
        <v>-28786</v>
      </c>
    </row>
    <row r="497" spans="1:13" x14ac:dyDescent="0.35">
      <c r="A497" s="714"/>
      <c r="B497" s="714"/>
      <c r="C497" s="3" t="s">
        <v>163</v>
      </c>
      <c r="D497" s="4">
        <v>2442.8200000000002</v>
      </c>
      <c r="E497" s="4">
        <v>5374.71</v>
      </c>
      <c r="F497" s="19">
        <v>0</v>
      </c>
      <c r="G497" s="10">
        <v>0</v>
      </c>
      <c r="H497" s="24">
        <f t="shared" si="35"/>
        <v>0</v>
      </c>
      <c r="I497" s="29" t="e">
        <f t="shared" si="36"/>
        <v>#DIV/0!</v>
      </c>
      <c r="J497" s="81"/>
      <c r="K497" s="4">
        <v>0</v>
      </c>
      <c r="L497" s="59">
        <f>MSC!K492</f>
        <v>0</v>
      </c>
      <c r="M497" s="53">
        <f t="shared" si="37"/>
        <v>0</v>
      </c>
    </row>
    <row r="498" spans="1:13" x14ac:dyDescent="0.35">
      <c r="A498" s="714"/>
      <c r="B498" s="714"/>
      <c r="C498" s="3" t="s">
        <v>164</v>
      </c>
      <c r="D498" s="4">
        <v>361.07</v>
      </c>
      <c r="E498" s="4">
        <v>193.9</v>
      </c>
      <c r="F498" s="19">
        <v>277</v>
      </c>
      <c r="G498" s="10">
        <v>360</v>
      </c>
      <c r="H498" s="24">
        <f t="shared" si="35"/>
        <v>369</v>
      </c>
      <c r="I498" s="29">
        <f t="shared" si="36"/>
        <v>1.0249999999999999</v>
      </c>
      <c r="J498" s="81"/>
      <c r="K498" s="4">
        <v>360</v>
      </c>
      <c r="L498" s="59">
        <f>MSC!K493</f>
        <v>0</v>
      </c>
      <c r="M498" s="53">
        <f t="shared" si="37"/>
        <v>360</v>
      </c>
    </row>
    <row r="499" spans="1:13" x14ac:dyDescent="0.35">
      <c r="A499" s="714"/>
      <c r="B499" s="714"/>
      <c r="C499" s="3" t="s">
        <v>165</v>
      </c>
      <c r="D499" s="4">
        <v>2836.51</v>
      </c>
      <c r="E499" s="4">
        <v>750.78</v>
      </c>
      <c r="F499" s="19">
        <v>0</v>
      </c>
      <c r="G499" s="10">
        <v>0</v>
      </c>
      <c r="H499" s="24">
        <f t="shared" si="35"/>
        <v>0</v>
      </c>
      <c r="I499" s="29" t="e">
        <f t="shared" si="36"/>
        <v>#DIV/0!</v>
      </c>
      <c r="J499" s="81"/>
      <c r="K499" s="4">
        <v>0</v>
      </c>
      <c r="L499" s="59">
        <f>MSC!K494</f>
        <v>0</v>
      </c>
      <c r="M499" s="53">
        <f t="shared" si="37"/>
        <v>0</v>
      </c>
    </row>
    <row r="500" spans="1:13" x14ac:dyDescent="0.35">
      <c r="A500" s="714"/>
      <c r="B500" s="714"/>
      <c r="C500" s="3" t="s">
        <v>169</v>
      </c>
      <c r="D500" s="4">
        <v>1930.25</v>
      </c>
      <c r="E500" s="4">
        <v>1550</v>
      </c>
      <c r="F500" s="19">
        <v>1680</v>
      </c>
      <c r="G500" s="10">
        <v>0</v>
      </c>
      <c r="H500" s="24">
        <f t="shared" si="35"/>
        <v>2240</v>
      </c>
      <c r="I500" s="29" t="e">
        <f t="shared" si="36"/>
        <v>#DIV/0!</v>
      </c>
      <c r="J500" s="81"/>
      <c r="K500" s="4">
        <v>0</v>
      </c>
      <c r="L500" s="59">
        <f>MSC!K495</f>
        <v>0</v>
      </c>
      <c r="M500" s="53">
        <f t="shared" si="37"/>
        <v>0</v>
      </c>
    </row>
    <row r="501" spans="1:13" x14ac:dyDescent="0.35">
      <c r="A501" s="714"/>
      <c r="B501" s="714"/>
      <c r="C501" s="3" t="s">
        <v>170</v>
      </c>
      <c r="D501" s="4">
        <v>5873.12</v>
      </c>
      <c r="E501" s="4">
        <v>2485</v>
      </c>
      <c r="F501" s="19">
        <v>3360</v>
      </c>
      <c r="G501" s="10">
        <v>5500</v>
      </c>
      <c r="H501" s="24">
        <f t="shared" si="35"/>
        <v>4480</v>
      </c>
      <c r="I501" s="29">
        <f t="shared" si="36"/>
        <v>0.81454545454545457</v>
      </c>
      <c r="J501" s="81"/>
      <c r="K501" s="4">
        <v>4000</v>
      </c>
      <c r="L501" s="59">
        <f>MSC!K496</f>
        <v>0</v>
      </c>
      <c r="M501" s="53">
        <f t="shared" si="37"/>
        <v>4000</v>
      </c>
    </row>
    <row r="502" spans="1:13" x14ac:dyDescent="0.35">
      <c r="A502" s="714"/>
      <c r="B502" s="714"/>
      <c r="C502" s="3" t="s">
        <v>172</v>
      </c>
      <c r="D502" s="4">
        <v>2868.44</v>
      </c>
      <c r="E502" s="4">
        <v>2984.29</v>
      </c>
      <c r="F502" s="19">
        <v>81.319999999999993</v>
      </c>
      <c r="G502" s="10">
        <v>4000</v>
      </c>
      <c r="H502" s="24">
        <f t="shared" si="35"/>
        <v>108</v>
      </c>
      <c r="I502" s="29">
        <f t="shared" si="36"/>
        <v>2.7E-2</v>
      </c>
      <c r="J502" s="81"/>
      <c r="K502" s="4">
        <v>4000</v>
      </c>
      <c r="L502" s="59">
        <f>MSC!K497</f>
        <v>0</v>
      </c>
      <c r="M502" s="53">
        <f t="shared" si="37"/>
        <v>4000</v>
      </c>
    </row>
    <row r="503" spans="1:13" x14ac:dyDescent="0.35">
      <c r="A503" s="714"/>
      <c r="B503" s="714"/>
      <c r="C503" s="3" t="s">
        <v>173</v>
      </c>
      <c r="D503" s="4">
        <v>9547.8700000000008</v>
      </c>
      <c r="E503" s="4">
        <v>1140.3599999999999</v>
      </c>
      <c r="F503" s="19">
        <v>284.08999999999997</v>
      </c>
      <c r="G503" s="10">
        <v>7750</v>
      </c>
      <c r="H503" s="24">
        <f t="shared" si="35"/>
        <v>379</v>
      </c>
      <c r="I503" s="29">
        <f t="shared" si="36"/>
        <v>4.8903225806451615E-2</v>
      </c>
      <c r="J503" s="81"/>
      <c r="K503" s="4">
        <v>7750</v>
      </c>
      <c r="L503" s="59">
        <f>MSC!K498</f>
        <v>0</v>
      </c>
      <c r="M503" s="53">
        <f t="shared" si="37"/>
        <v>7750</v>
      </c>
    </row>
    <row r="504" spans="1:13" x14ac:dyDescent="0.35">
      <c r="A504" s="714"/>
      <c r="B504" s="714"/>
      <c r="C504" s="3" t="s">
        <v>174</v>
      </c>
      <c r="D504" s="4">
        <v>438.11</v>
      </c>
      <c r="E504" s="4">
        <v>1820.03</v>
      </c>
      <c r="F504" s="19">
        <v>1125.74</v>
      </c>
      <c r="G504" s="10">
        <v>1000</v>
      </c>
      <c r="H504" s="24">
        <f t="shared" si="35"/>
        <v>1501</v>
      </c>
      <c r="I504" s="29">
        <f t="shared" si="36"/>
        <v>1.5009999999999999</v>
      </c>
      <c r="J504" s="81"/>
      <c r="K504" s="4">
        <v>1000</v>
      </c>
      <c r="L504" s="59">
        <f>MSC!K499</f>
        <v>0</v>
      </c>
      <c r="M504" s="53">
        <f t="shared" si="37"/>
        <v>1000</v>
      </c>
    </row>
    <row r="505" spans="1:13" x14ac:dyDescent="0.35">
      <c r="A505" s="714"/>
      <c r="B505" s="714"/>
      <c r="C505" s="3" t="s">
        <v>175</v>
      </c>
      <c r="D505" s="4">
        <v>351990.36</v>
      </c>
      <c r="E505" s="4">
        <v>375652.24</v>
      </c>
      <c r="F505" s="19">
        <v>209317.37</v>
      </c>
      <c r="G505" s="10">
        <v>461393.11</v>
      </c>
      <c r="H505" s="24">
        <f t="shared" si="35"/>
        <v>279090</v>
      </c>
      <c r="I505" s="29">
        <f t="shared" si="36"/>
        <v>0.60488549558098081</v>
      </c>
      <c r="J505" s="81"/>
      <c r="K505" s="4">
        <v>443250</v>
      </c>
      <c r="L505" s="59">
        <f>MSC!K500</f>
        <v>0</v>
      </c>
      <c r="M505" s="53">
        <f t="shared" si="37"/>
        <v>443250</v>
      </c>
    </row>
    <row r="506" spans="1:13" x14ac:dyDescent="0.35">
      <c r="A506" s="714"/>
      <c r="B506" s="714"/>
      <c r="C506" s="3" t="s">
        <v>177</v>
      </c>
      <c r="D506" s="4">
        <v>24869.29</v>
      </c>
      <c r="E506" s="4">
        <v>10647.22</v>
      </c>
      <c r="F506" s="19">
        <v>49043.199999999997</v>
      </c>
      <c r="G506" s="10">
        <v>26100</v>
      </c>
      <c r="H506" s="24">
        <f t="shared" si="35"/>
        <v>65391</v>
      </c>
      <c r="I506" s="29">
        <f t="shared" si="36"/>
        <v>2.5054022988505746</v>
      </c>
      <c r="J506" s="81"/>
      <c r="K506" s="4">
        <v>26100</v>
      </c>
      <c r="L506" s="59">
        <f>MSC!K501</f>
        <v>0</v>
      </c>
      <c r="M506" s="53">
        <f t="shared" si="37"/>
        <v>26100</v>
      </c>
    </row>
    <row r="507" spans="1:13" x14ac:dyDescent="0.35">
      <c r="A507" s="714"/>
      <c r="B507" s="714"/>
      <c r="C507" s="3" t="s">
        <v>178</v>
      </c>
      <c r="D507" s="4">
        <v>148.94999999999999</v>
      </c>
      <c r="E507" s="4">
        <v>87.71</v>
      </c>
      <c r="F507" s="19">
        <v>0</v>
      </c>
      <c r="G507" s="10">
        <v>0</v>
      </c>
      <c r="H507" s="24">
        <f t="shared" si="35"/>
        <v>0</v>
      </c>
      <c r="I507" s="29" t="e">
        <f t="shared" si="36"/>
        <v>#DIV/0!</v>
      </c>
      <c r="J507" s="81"/>
      <c r="K507" s="4">
        <v>150</v>
      </c>
      <c r="L507" s="59">
        <f>MSC!K502</f>
        <v>0</v>
      </c>
      <c r="M507" s="53">
        <f t="shared" si="37"/>
        <v>150</v>
      </c>
    </row>
    <row r="508" spans="1:13" x14ac:dyDescent="0.35">
      <c r="A508" s="714"/>
      <c r="B508" s="714"/>
      <c r="C508" s="3" t="s">
        <v>179</v>
      </c>
      <c r="D508" s="4">
        <v>752.92</v>
      </c>
      <c r="E508" s="4">
        <v>85</v>
      </c>
      <c r="F508" s="19">
        <v>175</v>
      </c>
      <c r="G508" s="10">
        <v>470</v>
      </c>
      <c r="H508" s="24">
        <f t="shared" si="35"/>
        <v>233</v>
      </c>
      <c r="I508" s="29">
        <f t="shared" si="36"/>
        <v>0.49574468085106382</v>
      </c>
      <c r="J508" s="81"/>
      <c r="K508" s="4">
        <v>470</v>
      </c>
      <c r="L508" s="59">
        <f>MSC!K503</f>
        <v>0</v>
      </c>
      <c r="M508" s="53">
        <f t="shared" si="37"/>
        <v>470</v>
      </c>
    </row>
    <row r="509" spans="1:13" x14ac:dyDescent="0.35">
      <c r="A509" s="714"/>
      <c r="B509" s="714"/>
      <c r="C509" s="3" t="s">
        <v>180</v>
      </c>
      <c r="D509" s="4">
        <v>186021.69</v>
      </c>
      <c r="E509" s="4">
        <v>186545.77</v>
      </c>
      <c r="F509" s="19">
        <v>198883.63</v>
      </c>
      <c r="G509" s="10">
        <v>297690</v>
      </c>
      <c r="H509" s="24">
        <f t="shared" si="35"/>
        <v>265178</v>
      </c>
      <c r="I509" s="29">
        <f t="shared" si="36"/>
        <v>0.89078571668514228</v>
      </c>
      <c r="J509" s="81"/>
      <c r="K509" s="4">
        <v>325090</v>
      </c>
      <c r="L509" s="59">
        <f>MSC!K504</f>
        <v>35000</v>
      </c>
      <c r="M509" s="53">
        <f t="shared" si="37"/>
        <v>290090</v>
      </c>
    </row>
    <row r="510" spans="1:13" x14ac:dyDescent="0.35">
      <c r="A510" s="714"/>
      <c r="B510" s="714"/>
      <c r="C510" s="3" t="s">
        <v>213</v>
      </c>
      <c r="D510" s="4">
        <v>0</v>
      </c>
      <c r="E510" s="4">
        <v>0</v>
      </c>
      <c r="F510" s="19">
        <v>1942.8</v>
      </c>
      <c r="G510" s="10">
        <v>0</v>
      </c>
      <c r="H510" s="24">
        <f t="shared" si="35"/>
        <v>2590</v>
      </c>
      <c r="I510" s="29" t="e">
        <f t="shared" si="36"/>
        <v>#DIV/0!</v>
      </c>
      <c r="J510" s="81"/>
      <c r="K510" s="4">
        <v>0</v>
      </c>
      <c r="L510" s="59">
        <f>MSC!K505</f>
        <v>0</v>
      </c>
      <c r="M510" s="53">
        <f t="shared" si="37"/>
        <v>0</v>
      </c>
    </row>
    <row r="511" spans="1:13" x14ac:dyDescent="0.35">
      <c r="A511" s="714"/>
      <c r="B511" s="714"/>
      <c r="C511" s="3" t="s">
        <v>266</v>
      </c>
      <c r="D511" s="4">
        <v>0</v>
      </c>
      <c r="E511" s="4">
        <v>0</v>
      </c>
      <c r="F511" s="19">
        <v>272.49</v>
      </c>
      <c r="G511" s="10">
        <v>0</v>
      </c>
      <c r="H511" s="24">
        <f t="shared" si="35"/>
        <v>363</v>
      </c>
      <c r="I511" s="29" t="e">
        <f t="shared" si="36"/>
        <v>#DIV/0!</v>
      </c>
      <c r="J511" s="81"/>
      <c r="K511" s="4">
        <v>0</v>
      </c>
      <c r="L511" s="59">
        <f>MSC!K506</f>
        <v>0</v>
      </c>
      <c r="M511" s="53">
        <f t="shared" si="37"/>
        <v>0</v>
      </c>
    </row>
    <row r="512" spans="1:13" x14ac:dyDescent="0.35">
      <c r="A512" s="714"/>
      <c r="B512" s="714"/>
      <c r="C512" s="3" t="s">
        <v>183</v>
      </c>
      <c r="D512" s="4">
        <v>16000</v>
      </c>
      <c r="E512" s="4">
        <v>8339</v>
      </c>
      <c r="F512" s="19">
        <v>0</v>
      </c>
      <c r="G512" s="10">
        <v>0</v>
      </c>
      <c r="H512" s="24">
        <f t="shared" si="35"/>
        <v>0</v>
      </c>
      <c r="I512" s="29" t="e">
        <f t="shared" si="36"/>
        <v>#DIV/0!</v>
      </c>
      <c r="J512" s="81"/>
      <c r="K512" s="4">
        <v>0</v>
      </c>
      <c r="L512" s="59">
        <f>MSC!K507</f>
        <v>0</v>
      </c>
      <c r="M512" s="53">
        <f t="shared" si="37"/>
        <v>0</v>
      </c>
    </row>
    <row r="513" spans="1:13" ht="13.15" x14ac:dyDescent="0.35">
      <c r="A513" s="714"/>
      <c r="B513" s="719" t="s">
        <v>143</v>
      </c>
      <c r="C513" s="714"/>
      <c r="D513" s="7">
        <v>1175929.33</v>
      </c>
      <c r="E513" s="7">
        <v>1126837.04</v>
      </c>
      <c r="F513" s="20">
        <f>SUM(F483:F512)</f>
        <v>947593.09</v>
      </c>
      <c r="G513" s="11">
        <v>1447702.11</v>
      </c>
      <c r="H513" s="25">
        <f>SUM(H483:H512)</f>
        <v>1263457</v>
      </c>
      <c r="I513" s="30">
        <f t="shared" si="36"/>
        <v>0.87273271985491541</v>
      </c>
      <c r="J513" s="54">
        <f>SUM(J483:J512)</f>
        <v>0</v>
      </c>
      <c r="K513" s="7">
        <v>1526287</v>
      </c>
      <c r="L513" s="54">
        <f>SUM(L483:L512)</f>
        <v>6063</v>
      </c>
      <c r="M513" s="54">
        <f>SUM(M483:M512)</f>
        <v>1520073</v>
      </c>
    </row>
    <row r="514" spans="1:13" ht="13.5" thickBot="1" x14ac:dyDescent="0.4">
      <c r="A514" s="719" t="s">
        <v>214</v>
      </c>
      <c r="B514" s="714"/>
      <c r="C514" s="714"/>
      <c r="D514" s="8">
        <v>-1175929.33</v>
      </c>
      <c r="E514" s="8">
        <v>-1126837.04</v>
      </c>
      <c r="F514" s="21">
        <f>-F513</f>
        <v>-947593.09</v>
      </c>
      <c r="G514" s="12">
        <v>-1447702.11</v>
      </c>
      <c r="H514" s="26">
        <f t="shared" si="35"/>
        <v>-1263457</v>
      </c>
      <c r="I514" s="31">
        <f t="shared" si="36"/>
        <v>0.87273271985491541</v>
      </c>
      <c r="J514" s="55">
        <f>-J513</f>
        <v>0</v>
      </c>
      <c r="K514" s="8">
        <v>-1526287</v>
      </c>
      <c r="L514" s="55">
        <f>-L513</f>
        <v>-6063</v>
      </c>
      <c r="M514" s="55">
        <f>-M513</f>
        <v>-1520073</v>
      </c>
    </row>
    <row r="515" spans="1:13" s="91" customFormat="1" ht="13.5" thickTop="1" x14ac:dyDescent="0.35">
      <c r="A515" s="90"/>
      <c r="D515" s="92"/>
      <c r="E515" s="92"/>
      <c r="F515" s="92"/>
      <c r="G515" s="92"/>
      <c r="H515" s="92"/>
      <c r="I515" s="93"/>
      <c r="J515" s="94"/>
      <c r="K515" s="92"/>
      <c r="L515" s="94"/>
      <c r="M515" s="94"/>
    </row>
    <row r="516" spans="1:13" s="109" customFormat="1" ht="27.7" customHeight="1" thickBot="1" x14ac:dyDescent="0.4">
      <c r="A516" s="299" t="s">
        <v>448</v>
      </c>
      <c r="B516" s="300"/>
      <c r="C516" s="300"/>
      <c r="D516" s="301">
        <f>SUM(D513,D479,D440,D428,,D391,D363)</f>
        <v>5783954.5899999999</v>
      </c>
      <c r="E516" s="301">
        <f t="shared" ref="E516:M516" si="39">SUM(E513,E479,E440,E428,,E391,E363)</f>
        <v>5535228.0199999996</v>
      </c>
      <c r="F516" s="301">
        <f>SUM(F513,F479,F440,F428,,F391,F363)</f>
        <v>4039578.88</v>
      </c>
      <c r="G516" s="301">
        <f t="shared" si="39"/>
        <v>6114491.1300000008</v>
      </c>
      <c r="H516" s="301">
        <f t="shared" si="39"/>
        <v>5386106</v>
      </c>
      <c r="I516" s="302">
        <f>H516/G516</f>
        <v>0.88087559299476803</v>
      </c>
      <c r="J516" s="301">
        <f t="shared" si="39"/>
        <v>0</v>
      </c>
      <c r="K516" s="301">
        <f t="shared" si="39"/>
        <v>6365110</v>
      </c>
      <c r="L516" s="301">
        <f t="shared" si="39"/>
        <v>167380</v>
      </c>
      <c r="M516" s="301">
        <f t="shared" si="39"/>
        <v>6197579</v>
      </c>
    </row>
    <row r="517" spans="1:13" s="91" customFormat="1" ht="13.15" x14ac:dyDescent="0.35">
      <c r="A517" s="90"/>
      <c r="D517" s="92"/>
      <c r="E517" s="92"/>
      <c r="F517" s="92"/>
      <c r="G517" s="92"/>
      <c r="H517" s="92"/>
      <c r="I517" s="93"/>
      <c r="J517" s="94"/>
      <c r="K517" s="92"/>
      <c r="L517" s="94"/>
      <c r="M517" s="94"/>
    </row>
    <row r="518" spans="1:13" s="110" customFormat="1" ht="27.7" customHeight="1" x14ac:dyDescent="0.35">
      <c r="A518" s="727" t="s">
        <v>215</v>
      </c>
      <c r="B518" s="728"/>
      <c r="C518" s="728"/>
      <c r="D518" s="728"/>
      <c r="E518" s="728"/>
      <c r="F518" s="728"/>
      <c r="G518" s="728"/>
      <c r="H518" s="728"/>
      <c r="I518" s="728"/>
      <c r="J518" s="728"/>
      <c r="K518" s="728"/>
      <c r="L518" s="728"/>
      <c r="M518" s="728"/>
    </row>
    <row r="519" spans="1:13" ht="13.15" x14ac:dyDescent="0.35">
      <c r="A519" s="714"/>
      <c r="B519" s="722" t="s">
        <v>141</v>
      </c>
      <c r="C519" s="714"/>
      <c r="D519" s="714"/>
      <c r="E519" s="714"/>
      <c r="F519" s="714"/>
      <c r="G519" s="714"/>
      <c r="H519" s="714"/>
      <c r="I519" s="714"/>
      <c r="J519" s="714"/>
      <c r="K519" s="714"/>
      <c r="L519" s="714"/>
      <c r="M519" s="714"/>
    </row>
    <row r="520" spans="1:13" x14ac:dyDescent="0.35">
      <c r="A520" s="714"/>
      <c r="B520" s="714"/>
      <c r="C520" s="3" t="s">
        <v>146</v>
      </c>
      <c r="D520" s="4">
        <v>265396.64</v>
      </c>
      <c r="E520" s="4">
        <v>131456.57</v>
      </c>
      <c r="F520" s="19">
        <v>243186.67</v>
      </c>
      <c r="G520" s="10">
        <v>197104</v>
      </c>
      <c r="H520" s="24">
        <f t="shared" ref="H520:H554" si="40">ROUND(F520/9*12,0)</f>
        <v>324249</v>
      </c>
      <c r="I520" s="29">
        <f t="shared" ref="I520:I554" si="41">H520/G520</f>
        <v>1.6450655491517168</v>
      </c>
      <c r="J520" s="81"/>
      <c r="K520" s="4">
        <v>254652</v>
      </c>
      <c r="L520" s="59">
        <f>K520-M520</f>
        <v>-75433</v>
      </c>
      <c r="M520" s="53">
        <f>'#2 RC'!B6</f>
        <v>330085</v>
      </c>
    </row>
    <row r="521" spans="1:13" x14ac:dyDescent="0.35">
      <c r="A521" s="714"/>
      <c r="B521" s="714"/>
      <c r="C521" s="3" t="s">
        <v>148</v>
      </c>
      <c r="D521" s="4">
        <v>28.59</v>
      </c>
      <c r="E521" s="4">
        <v>0</v>
      </c>
      <c r="F521" s="19">
        <v>0</v>
      </c>
      <c r="G521" s="10">
        <v>0</v>
      </c>
      <c r="H521" s="24">
        <f t="shared" si="40"/>
        <v>0</v>
      </c>
      <c r="I521" s="29" t="e">
        <f t="shared" si="41"/>
        <v>#DIV/0!</v>
      </c>
      <c r="J521" s="81"/>
      <c r="K521" s="4">
        <v>0</v>
      </c>
      <c r="L521" s="59">
        <f>Recreation!L513</f>
        <v>0</v>
      </c>
      <c r="M521" s="53">
        <f t="shared" ref="M521:M552" si="42">K521-L521</f>
        <v>0</v>
      </c>
    </row>
    <row r="522" spans="1:13" x14ac:dyDescent="0.35">
      <c r="A522" s="714"/>
      <c r="B522" s="714"/>
      <c r="C522" s="3" t="s">
        <v>187</v>
      </c>
      <c r="D522" s="4">
        <v>35628.61</v>
      </c>
      <c r="E522" s="4">
        <v>34315.24</v>
      </c>
      <c r="F522" s="19">
        <v>21557.56</v>
      </c>
      <c r="G522" s="10">
        <v>39000</v>
      </c>
      <c r="H522" s="24">
        <f t="shared" si="40"/>
        <v>28743</v>
      </c>
      <c r="I522" s="29">
        <f t="shared" si="41"/>
        <v>0.73699999999999999</v>
      </c>
      <c r="J522" s="81"/>
      <c r="K522" s="4">
        <v>39000</v>
      </c>
      <c r="L522" s="59">
        <f>Recreation!L514</f>
        <v>0</v>
      </c>
      <c r="M522" s="53">
        <f t="shared" si="42"/>
        <v>39000</v>
      </c>
    </row>
    <row r="523" spans="1:13" x14ac:dyDescent="0.35">
      <c r="A523" s="714"/>
      <c r="B523" s="714"/>
      <c r="C523" s="3" t="s">
        <v>150</v>
      </c>
      <c r="D523" s="4">
        <v>67845.58</v>
      </c>
      <c r="E523" s="4">
        <v>96719.4</v>
      </c>
      <c r="F523" s="19">
        <v>80886.080000000002</v>
      </c>
      <c r="G523" s="10">
        <v>97000</v>
      </c>
      <c r="H523" s="24">
        <f t="shared" si="40"/>
        <v>107848</v>
      </c>
      <c r="I523" s="29">
        <f t="shared" si="41"/>
        <v>1.1118350515463917</v>
      </c>
      <c r="J523" s="81"/>
      <c r="K523" s="4">
        <v>97000</v>
      </c>
      <c r="L523" s="59">
        <f>Recreation!L515</f>
        <v>0</v>
      </c>
      <c r="M523" s="53">
        <f t="shared" si="42"/>
        <v>97000</v>
      </c>
    </row>
    <row r="524" spans="1:13" x14ac:dyDescent="0.35">
      <c r="A524" s="714"/>
      <c r="B524" s="714"/>
      <c r="C524" s="3" t="s">
        <v>151</v>
      </c>
      <c r="D524" s="4">
        <v>21020.33</v>
      </c>
      <c r="E524" s="4">
        <v>11722.57</v>
      </c>
      <c r="F524" s="327">
        <v>27144.47</v>
      </c>
      <c r="G524" s="10">
        <v>19103</v>
      </c>
      <c r="H524" s="24">
        <f t="shared" si="40"/>
        <v>36193</v>
      </c>
      <c r="I524" s="29">
        <f t="shared" si="41"/>
        <v>1.8946238810658012</v>
      </c>
      <c r="J524" s="81"/>
      <c r="K524" s="4">
        <v>22118</v>
      </c>
      <c r="L524" s="59">
        <f>K524-M524</f>
        <v>-16608</v>
      </c>
      <c r="M524" s="53">
        <f>'#2 RC'!B99</f>
        <v>38726</v>
      </c>
    </row>
    <row r="525" spans="1:13" x14ac:dyDescent="0.35">
      <c r="A525" s="714"/>
      <c r="B525" s="714"/>
      <c r="C525" s="3" t="s">
        <v>152</v>
      </c>
      <c r="D525" s="4">
        <v>21783.119999999999</v>
      </c>
      <c r="E525" s="4">
        <v>27879</v>
      </c>
      <c r="F525" s="327">
        <v>24555</v>
      </c>
      <c r="G525" s="10">
        <v>31120</v>
      </c>
      <c r="H525" s="24">
        <f t="shared" si="40"/>
        <v>32740</v>
      </c>
      <c r="I525" s="29">
        <f t="shared" si="41"/>
        <v>1.0520565552699228</v>
      </c>
      <c r="J525" s="81"/>
      <c r="K525" s="4">
        <v>34780</v>
      </c>
      <c r="L525" s="59">
        <f>K525-M525</f>
        <v>-3820</v>
      </c>
      <c r="M525" s="53">
        <f>'#2 RC'!B130</f>
        <v>38600</v>
      </c>
    </row>
    <row r="526" spans="1:13" x14ac:dyDescent="0.35">
      <c r="A526" s="714"/>
      <c r="B526" s="714"/>
      <c r="C526" s="3" t="s">
        <v>153</v>
      </c>
      <c r="D526" s="4">
        <v>2545.0100000000002</v>
      </c>
      <c r="E526" s="4">
        <v>3657.43</v>
      </c>
      <c r="F526" s="19">
        <v>3544.35</v>
      </c>
      <c r="G526" s="10">
        <v>0</v>
      </c>
      <c r="H526" s="24">
        <f t="shared" si="40"/>
        <v>4726</v>
      </c>
      <c r="I526" s="29" t="e">
        <f t="shared" si="41"/>
        <v>#DIV/0!</v>
      </c>
      <c r="J526" s="81"/>
      <c r="K526" s="4">
        <v>0</v>
      </c>
      <c r="L526" s="59">
        <f>Recreation!L518</f>
        <v>0</v>
      </c>
      <c r="M526" s="53">
        <f t="shared" si="42"/>
        <v>0</v>
      </c>
    </row>
    <row r="527" spans="1:13" x14ac:dyDescent="0.35">
      <c r="A527" s="714"/>
      <c r="B527" s="714"/>
      <c r="C527" s="3" t="s">
        <v>154</v>
      </c>
      <c r="D527" s="4">
        <v>2700</v>
      </c>
      <c r="E527" s="4">
        <v>2700</v>
      </c>
      <c r="F527" s="19">
        <v>0</v>
      </c>
      <c r="G527" s="10">
        <v>4785</v>
      </c>
      <c r="H527" s="24">
        <f t="shared" si="40"/>
        <v>0</v>
      </c>
      <c r="I527" s="29">
        <f t="shared" si="41"/>
        <v>0</v>
      </c>
      <c r="J527" s="81"/>
      <c r="K527" s="4">
        <v>4929</v>
      </c>
      <c r="L527" s="59">
        <f>K527-M527</f>
        <v>0</v>
      </c>
      <c r="M527" s="53">
        <f>'#2 RC'!B161</f>
        <v>4929</v>
      </c>
    </row>
    <row r="528" spans="1:13" x14ac:dyDescent="0.35">
      <c r="A528" s="714"/>
      <c r="B528" s="714"/>
      <c r="C528" s="3" t="s">
        <v>155</v>
      </c>
      <c r="D528" s="4">
        <v>53282.83</v>
      </c>
      <c r="E528" s="4">
        <v>38761.18</v>
      </c>
      <c r="F528" s="19">
        <v>44845.71</v>
      </c>
      <c r="G528" s="10">
        <v>63591</v>
      </c>
      <c r="H528" s="24">
        <f t="shared" si="40"/>
        <v>59794</v>
      </c>
      <c r="I528" s="29">
        <f t="shared" si="41"/>
        <v>0.94029029265147579</v>
      </c>
      <c r="J528" s="81"/>
      <c r="K528" s="4">
        <v>68360</v>
      </c>
      <c r="L528" s="59">
        <f>K528-M528</f>
        <v>-3810</v>
      </c>
      <c r="M528" s="53">
        <f>'#2 RC'!B192</f>
        <v>72170</v>
      </c>
    </row>
    <row r="529" spans="1:16" x14ac:dyDescent="0.35">
      <c r="A529" s="714"/>
      <c r="B529" s="714"/>
      <c r="C529" s="3" t="s">
        <v>157</v>
      </c>
      <c r="D529" s="4">
        <v>631.01</v>
      </c>
      <c r="E529" s="4">
        <v>652.76</v>
      </c>
      <c r="F529" s="19">
        <v>597.62</v>
      </c>
      <c r="G529" s="10">
        <v>855</v>
      </c>
      <c r="H529" s="24">
        <f t="shared" si="40"/>
        <v>797</v>
      </c>
      <c r="I529" s="29">
        <f t="shared" si="41"/>
        <v>0.93216374269005853</v>
      </c>
      <c r="J529" s="81"/>
      <c r="K529" s="4">
        <v>855</v>
      </c>
      <c r="L529" s="59">
        <f>K529-M529</f>
        <v>267</v>
      </c>
      <c r="M529" s="53">
        <f>'#2 RC'!B254</f>
        <v>588</v>
      </c>
    </row>
    <row r="530" spans="1:16" x14ac:dyDescent="0.35">
      <c r="A530" s="714"/>
      <c r="B530" s="714"/>
      <c r="C530" s="3" t="s">
        <v>158</v>
      </c>
      <c r="D530" s="4">
        <v>0</v>
      </c>
      <c r="E530" s="4">
        <v>0</v>
      </c>
      <c r="F530" s="19">
        <v>460.88</v>
      </c>
      <c r="G530" s="10">
        <v>0</v>
      </c>
      <c r="H530" s="24">
        <f t="shared" si="40"/>
        <v>615</v>
      </c>
      <c r="I530" s="29" t="e">
        <f t="shared" si="41"/>
        <v>#DIV/0!</v>
      </c>
      <c r="J530" s="81"/>
      <c r="K530" s="4">
        <v>0</v>
      </c>
      <c r="L530" s="59">
        <f>Recreation!L522</f>
        <v>0</v>
      </c>
      <c r="M530" s="53">
        <f t="shared" si="42"/>
        <v>0</v>
      </c>
    </row>
    <row r="531" spans="1:16" x14ac:dyDescent="0.35">
      <c r="A531" s="714"/>
      <c r="B531" s="714"/>
      <c r="C531" s="3" t="s">
        <v>160</v>
      </c>
      <c r="D531" s="4">
        <v>3000</v>
      </c>
      <c r="E531" s="4">
        <v>3000</v>
      </c>
      <c r="F531" s="19">
        <v>0</v>
      </c>
      <c r="G531" s="10">
        <v>0</v>
      </c>
      <c r="H531" s="24">
        <f t="shared" si="40"/>
        <v>0</v>
      </c>
      <c r="I531" s="29" t="e">
        <f t="shared" si="41"/>
        <v>#DIV/0!</v>
      </c>
      <c r="J531" s="81"/>
      <c r="K531" s="4">
        <v>0</v>
      </c>
      <c r="L531" s="59">
        <f>Recreation!L523</f>
        <v>0</v>
      </c>
      <c r="M531" s="53">
        <f t="shared" si="42"/>
        <v>0</v>
      </c>
    </row>
    <row r="532" spans="1:16" x14ac:dyDescent="0.35">
      <c r="A532" s="714"/>
      <c r="B532" s="714"/>
      <c r="C532" s="3" t="s">
        <v>161</v>
      </c>
      <c r="D532" s="4">
        <v>8562</v>
      </c>
      <c r="E532" s="4">
        <v>8955</v>
      </c>
      <c r="F532" s="19">
        <v>0</v>
      </c>
      <c r="G532" s="10">
        <v>0</v>
      </c>
      <c r="H532" s="24">
        <f t="shared" si="40"/>
        <v>0</v>
      </c>
      <c r="I532" s="29" t="e">
        <f t="shared" si="41"/>
        <v>#DIV/0!</v>
      </c>
      <c r="J532" s="81"/>
      <c r="K532" s="4">
        <v>0</v>
      </c>
      <c r="L532" s="59">
        <f>Recreation!L524</f>
        <v>0</v>
      </c>
      <c r="M532" s="53">
        <f t="shared" si="42"/>
        <v>0</v>
      </c>
    </row>
    <row r="533" spans="1:16" x14ac:dyDescent="0.35">
      <c r="A533" s="714"/>
      <c r="B533" s="714"/>
      <c r="C533" s="3" t="s">
        <v>162</v>
      </c>
      <c r="D533" s="4">
        <v>5405.46</v>
      </c>
      <c r="E533" s="4">
        <v>3782.91</v>
      </c>
      <c r="F533" s="19">
        <v>4975.26</v>
      </c>
      <c r="G533" s="10">
        <v>3711</v>
      </c>
      <c r="H533" s="24">
        <f t="shared" si="40"/>
        <v>6634</v>
      </c>
      <c r="I533" s="29">
        <f t="shared" si="41"/>
        <v>1.7876583131231474</v>
      </c>
      <c r="J533" s="81"/>
      <c r="K533" s="4">
        <v>4000</v>
      </c>
      <c r="L533" s="59">
        <f>K533-M533</f>
        <v>-843</v>
      </c>
      <c r="M533" s="53">
        <f>'#2 RC'!B347</f>
        <v>4843</v>
      </c>
      <c r="N533" s="517">
        <f>SUM(K520:K533)</f>
        <v>525694</v>
      </c>
      <c r="O533" s="426">
        <f>SUM(M520:M533)</f>
        <v>625941</v>
      </c>
      <c r="P533" s="426">
        <f>N533-O533</f>
        <v>-100247</v>
      </c>
    </row>
    <row r="534" spans="1:16" x14ac:dyDescent="0.35">
      <c r="A534" s="714"/>
      <c r="B534" s="714"/>
      <c r="C534" s="3" t="s">
        <v>164</v>
      </c>
      <c r="D534" s="4">
        <v>361.07</v>
      </c>
      <c r="E534" s="4">
        <v>28.69</v>
      </c>
      <c r="F534" s="19">
        <v>277</v>
      </c>
      <c r="G534" s="10">
        <v>360</v>
      </c>
      <c r="H534" s="24">
        <f t="shared" si="40"/>
        <v>369</v>
      </c>
      <c r="I534" s="29">
        <f t="shared" si="41"/>
        <v>1.0249999999999999</v>
      </c>
      <c r="J534" s="81"/>
      <c r="K534" s="4">
        <v>360</v>
      </c>
      <c r="L534" s="59">
        <f>Recreation!L526</f>
        <v>0</v>
      </c>
      <c r="M534" s="53">
        <f t="shared" si="42"/>
        <v>360</v>
      </c>
    </row>
    <row r="535" spans="1:16" x14ac:dyDescent="0.35">
      <c r="A535" s="714"/>
      <c r="B535" s="714"/>
      <c r="C535" s="3" t="s">
        <v>167</v>
      </c>
      <c r="D535" s="4">
        <v>8215.66</v>
      </c>
      <c r="E535" s="4">
        <v>5512.3</v>
      </c>
      <c r="F535" s="19">
        <v>5653.89</v>
      </c>
      <c r="G535" s="10">
        <v>8000</v>
      </c>
      <c r="H535" s="24">
        <f t="shared" si="40"/>
        <v>7539</v>
      </c>
      <c r="I535" s="29">
        <f t="shared" si="41"/>
        <v>0.94237499999999996</v>
      </c>
      <c r="J535" s="81"/>
      <c r="K535" s="4">
        <v>8000</v>
      </c>
      <c r="L535" s="59">
        <f>Recreation!L527</f>
        <v>0</v>
      </c>
      <c r="M535" s="53">
        <f t="shared" si="42"/>
        <v>8000</v>
      </c>
    </row>
    <row r="536" spans="1:16" x14ac:dyDescent="0.35">
      <c r="A536" s="714"/>
      <c r="B536" s="714"/>
      <c r="C536" s="3" t="s">
        <v>168</v>
      </c>
      <c r="D536" s="4">
        <v>28265.23</v>
      </c>
      <c r="E536" s="4">
        <v>35473.120000000003</v>
      </c>
      <c r="F536" s="19">
        <v>17084.45</v>
      </c>
      <c r="G536" s="10">
        <v>33000</v>
      </c>
      <c r="H536" s="24">
        <f t="shared" si="40"/>
        <v>22779</v>
      </c>
      <c r="I536" s="29">
        <f t="shared" si="41"/>
        <v>0.69027272727272726</v>
      </c>
      <c r="J536" s="81"/>
      <c r="K536" s="4">
        <v>33000</v>
      </c>
      <c r="L536" s="59">
        <f>Recreation!L528</f>
        <v>0</v>
      </c>
      <c r="M536" s="53">
        <f t="shared" si="42"/>
        <v>33000</v>
      </c>
    </row>
    <row r="537" spans="1:16" x14ac:dyDescent="0.35">
      <c r="A537" s="714"/>
      <c r="B537" s="714"/>
      <c r="C537" s="3" t="s">
        <v>169</v>
      </c>
      <c r="D537" s="4">
        <v>3609.65</v>
      </c>
      <c r="E537" s="4">
        <v>592.41</v>
      </c>
      <c r="F537" s="19">
        <v>2951.73</v>
      </c>
      <c r="G537" s="10">
        <v>3850</v>
      </c>
      <c r="H537" s="24">
        <f t="shared" si="40"/>
        <v>3936</v>
      </c>
      <c r="I537" s="29">
        <f t="shared" si="41"/>
        <v>1.0223376623376623</v>
      </c>
      <c r="J537" s="81"/>
      <c r="K537" s="4">
        <v>3850</v>
      </c>
      <c r="L537" s="59">
        <f>Recreation!L529</f>
        <v>0</v>
      </c>
      <c r="M537" s="53">
        <f t="shared" si="42"/>
        <v>3850</v>
      </c>
    </row>
    <row r="538" spans="1:16" x14ac:dyDescent="0.35">
      <c r="A538" s="714"/>
      <c r="B538" s="714"/>
      <c r="C538" s="3" t="s">
        <v>170</v>
      </c>
      <c r="D538" s="4">
        <v>4360.57</v>
      </c>
      <c r="E538" s="4">
        <v>1986.54</v>
      </c>
      <c r="F538" s="19">
        <v>7386.29</v>
      </c>
      <c r="G538" s="10">
        <v>4000</v>
      </c>
      <c r="H538" s="24">
        <f t="shared" si="40"/>
        <v>9848</v>
      </c>
      <c r="I538" s="29">
        <f t="shared" si="41"/>
        <v>2.4620000000000002</v>
      </c>
      <c r="J538" s="81"/>
      <c r="K538" s="4">
        <v>4000</v>
      </c>
      <c r="L538" s="59">
        <f>Recreation!L530</f>
        <v>0</v>
      </c>
      <c r="M538" s="53">
        <f t="shared" si="42"/>
        <v>4000</v>
      </c>
    </row>
    <row r="539" spans="1:16" x14ac:dyDescent="0.35">
      <c r="A539" s="714"/>
      <c r="B539" s="714"/>
      <c r="C539" s="3" t="s">
        <v>171</v>
      </c>
      <c r="D539" s="4">
        <v>711.64</v>
      </c>
      <c r="E539" s="4">
        <v>1515</v>
      </c>
      <c r="F539" s="19">
        <v>2469.5100000000002</v>
      </c>
      <c r="G539" s="10">
        <v>1800</v>
      </c>
      <c r="H539" s="24">
        <f t="shared" si="40"/>
        <v>3293</v>
      </c>
      <c r="I539" s="29">
        <f t="shared" si="41"/>
        <v>1.8294444444444444</v>
      </c>
      <c r="J539" s="81"/>
      <c r="K539" s="4">
        <v>1800</v>
      </c>
      <c r="L539" s="59">
        <f>Recreation!L531</f>
        <v>0</v>
      </c>
      <c r="M539" s="53">
        <f t="shared" si="42"/>
        <v>1800</v>
      </c>
    </row>
    <row r="540" spans="1:16" x14ac:dyDescent="0.35">
      <c r="A540" s="714"/>
      <c r="B540" s="714"/>
      <c r="C540" s="3" t="s">
        <v>172</v>
      </c>
      <c r="D540" s="4">
        <v>81.87</v>
      </c>
      <c r="E540" s="4">
        <v>281.47000000000003</v>
      </c>
      <c r="F540" s="19">
        <v>48.15</v>
      </c>
      <c r="G540" s="10">
        <v>0</v>
      </c>
      <c r="H540" s="24">
        <f t="shared" si="40"/>
        <v>64</v>
      </c>
      <c r="I540" s="29" t="e">
        <f t="shared" si="41"/>
        <v>#DIV/0!</v>
      </c>
      <c r="J540" s="81"/>
      <c r="K540" s="4">
        <v>0</v>
      </c>
      <c r="L540" s="59">
        <f>Recreation!L532</f>
        <v>0</v>
      </c>
      <c r="M540" s="53">
        <f t="shared" si="42"/>
        <v>0</v>
      </c>
    </row>
    <row r="541" spans="1:16" x14ac:dyDescent="0.35">
      <c r="A541" s="714"/>
      <c r="B541" s="714"/>
      <c r="C541" s="3" t="s">
        <v>173</v>
      </c>
      <c r="D541" s="4">
        <v>0</v>
      </c>
      <c r="E541" s="4">
        <v>0</v>
      </c>
      <c r="F541" s="19">
        <v>26.45</v>
      </c>
      <c r="G541" s="10">
        <v>0</v>
      </c>
      <c r="H541" s="24">
        <f t="shared" si="40"/>
        <v>35</v>
      </c>
      <c r="I541" s="29" t="e">
        <f t="shared" si="41"/>
        <v>#DIV/0!</v>
      </c>
      <c r="J541" s="81"/>
      <c r="K541" s="4">
        <v>0</v>
      </c>
      <c r="L541" s="59">
        <f>Recreation!L533</f>
        <v>0</v>
      </c>
      <c r="M541" s="53">
        <f t="shared" si="42"/>
        <v>0</v>
      </c>
    </row>
    <row r="542" spans="1:16" x14ac:dyDescent="0.35">
      <c r="A542" s="714"/>
      <c r="B542" s="714"/>
      <c r="C542" s="3" t="s">
        <v>175</v>
      </c>
      <c r="D542" s="4">
        <v>37</v>
      </c>
      <c r="E542" s="4">
        <v>0</v>
      </c>
      <c r="F542" s="19">
        <v>0</v>
      </c>
      <c r="G542" s="10">
        <v>0</v>
      </c>
      <c r="H542" s="24">
        <f t="shared" si="40"/>
        <v>0</v>
      </c>
      <c r="I542" s="29" t="e">
        <f t="shared" si="41"/>
        <v>#DIV/0!</v>
      </c>
      <c r="J542" s="81"/>
      <c r="K542" s="4">
        <v>0</v>
      </c>
      <c r="L542" s="59">
        <f>Recreation!L534</f>
        <v>0</v>
      </c>
      <c r="M542" s="53">
        <f t="shared" si="42"/>
        <v>0</v>
      </c>
    </row>
    <row r="543" spans="1:16" x14ac:dyDescent="0.35">
      <c r="A543" s="714"/>
      <c r="B543" s="714"/>
      <c r="C543" s="3" t="s">
        <v>177</v>
      </c>
      <c r="D543" s="4">
        <v>5798.42</v>
      </c>
      <c r="E543" s="4">
        <v>8899.56</v>
      </c>
      <c r="F543" s="19">
        <v>8329.65</v>
      </c>
      <c r="G543" s="10">
        <v>11000</v>
      </c>
      <c r="H543" s="24">
        <f t="shared" si="40"/>
        <v>11106</v>
      </c>
      <c r="I543" s="29">
        <f t="shared" si="41"/>
        <v>1.0096363636363637</v>
      </c>
      <c r="J543" s="81"/>
      <c r="K543" s="4">
        <v>11000</v>
      </c>
      <c r="L543" s="59">
        <f>Recreation!L535</f>
        <v>0</v>
      </c>
      <c r="M543" s="53">
        <f t="shared" si="42"/>
        <v>11000</v>
      </c>
    </row>
    <row r="544" spans="1:16" x14ac:dyDescent="0.35">
      <c r="A544" s="714"/>
      <c r="B544" s="714"/>
      <c r="C544" s="3" t="s">
        <v>178</v>
      </c>
      <c r="D544" s="4">
        <v>0</v>
      </c>
      <c r="E544" s="4">
        <v>0</v>
      </c>
      <c r="F544" s="19">
        <v>0</v>
      </c>
      <c r="G544" s="10">
        <v>240</v>
      </c>
      <c r="H544" s="24">
        <f t="shared" si="40"/>
        <v>0</v>
      </c>
      <c r="I544" s="29">
        <f t="shared" si="41"/>
        <v>0</v>
      </c>
      <c r="J544" s="81"/>
      <c r="K544" s="4">
        <v>0</v>
      </c>
      <c r="L544" s="59">
        <f>Recreation!L536</f>
        <v>0</v>
      </c>
      <c r="M544" s="53">
        <f t="shared" si="42"/>
        <v>0</v>
      </c>
    </row>
    <row r="545" spans="1:13" x14ac:dyDescent="0.35">
      <c r="A545" s="714"/>
      <c r="B545" s="714"/>
      <c r="C545" s="3" t="s">
        <v>179</v>
      </c>
      <c r="D545" s="4">
        <v>40059.629999999997</v>
      </c>
      <c r="E545" s="4">
        <v>38863.17</v>
      </c>
      <c r="F545" s="19">
        <v>23147.82</v>
      </c>
      <c r="G545" s="10">
        <v>43500</v>
      </c>
      <c r="H545" s="24">
        <f t="shared" si="40"/>
        <v>30864</v>
      </c>
      <c r="I545" s="29">
        <f t="shared" si="41"/>
        <v>0.70951724137931038</v>
      </c>
      <c r="J545" s="81"/>
      <c r="K545" s="4">
        <v>43500</v>
      </c>
      <c r="L545" s="59">
        <f>Recreation!L537</f>
        <v>0</v>
      </c>
      <c r="M545" s="53">
        <f t="shared" si="42"/>
        <v>43500</v>
      </c>
    </row>
    <row r="546" spans="1:13" x14ac:dyDescent="0.35">
      <c r="A546" s="714"/>
      <c r="B546" s="714"/>
      <c r="C546" s="3" t="s">
        <v>180</v>
      </c>
      <c r="D546" s="4">
        <v>81230.679999999993</v>
      </c>
      <c r="E546" s="4">
        <v>59816.56</v>
      </c>
      <c r="F546" s="19">
        <v>44242.080000000002</v>
      </c>
      <c r="G546" s="10">
        <v>70000</v>
      </c>
      <c r="H546" s="24">
        <f t="shared" si="40"/>
        <v>58989</v>
      </c>
      <c r="I546" s="29">
        <f t="shared" si="41"/>
        <v>0.8427</v>
      </c>
      <c r="J546" s="81"/>
      <c r="K546" s="4">
        <v>70000</v>
      </c>
      <c r="L546" s="59">
        <f>Recreation!L538</f>
        <v>39250</v>
      </c>
      <c r="M546" s="53">
        <f t="shared" si="42"/>
        <v>30750</v>
      </c>
    </row>
    <row r="547" spans="1:13" x14ac:dyDescent="0.35">
      <c r="A547" s="714"/>
      <c r="B547" s="714"/>
      <c r="C547" s="3" t="s">
        <v>181</v>
      </c>
      <c r="D547" s="4">
        <v>7340.98</v>
      </c>
      <c r="E547" s="4">
        <v>6788.7</v>
      </c>
      <c r="F547" s="19">
        <v>6992.46</v>
      </c>
      <c r="G547" s="10">
        <v>8000</v>
      </c>
      <c r="H547" s="24">
        <f t="shared" si="40"/>
        <v>9323</v>
      </c>
      <c r="I547" s="29">
        <f t="shared" si="41"/>
        <v>1.165375</v>
      </c>
      <c r="J547" s="81"/>
      <c r="K547" s="4">
        <v>8000</v>
      </c>
      <c r="L547" s="59">
        <f>Recreation!L539</f>
        <v>0</v>
      </c>
      <c r="M547" s="53">
        <f t="shared" si="42"/>
        <v>8000</v>
      </c>
    </row>
    <row r="548" spans="1:13" x14ac:dyDescent="0.35">
      <c r="A548" s="714"/>
      <c r="B548" s="714"/>
      <c r="C548" s="3" t="s">
        <v>216</v>
      </c>
      <c r="D548" s="4">
        <v>1979.25</v>
      </c>
      <c r="E548" s="4">
        <v>2005</v>
      </c>
      <c r="F548" s="19">
        <v>271.88</v>
      </c>
      <c r="G548" s="10">
        <v>2000</v>
      </c>
      <c r="H548" s="24">
        <f t="shared" si="40"/>
        <v>363</v>
      </c>
      <c r="I548" s="29">
        <f t="shared" si="41"/>
        <v>0.18149999999999999</v>
      </c>
      <c r="J548" s="81"/>
      <c r="K548" s="4">
        <v>2000</v>
      </c>
      <c r="L548" s="59">
        <f>Recreation!L540</f>
        <v>0</v>
      </c>
      <c r="M548" s="53">
        <f t="shared" si="42"/>
        <v>2000</v>
      </c>
    </row>
    <row r="549" spans="1:13" x14ac:dyDescent="0.35">
      <c r="A549" s="714"/>
      <c r="B549" s="714"/>
      <c r="C549" s="3" t="s">
        <v>217</v>
      </c>
      <c r="D549" s="4">
        <v>2014.43</v>
      </c>
      <c r="E549" s="4">
        <v>0</v>
      </c>
      <c r="F549" s="19">
        <v>0</v>
      </c>
      <c r="G549" s="10">
        <v>0</v>
      </c>
      <c r="H549" s="24">
        <f t="shared" si="40"/>
        <v>0</v>
      </c>
      <c r="I549" s="29" t="e">
        <f t="shared" si="41"/>
        <v>#DIV/0!</v>
      </c>
      <c r="J549" s="81"/>
      <c r="K549" s="4">
        <v>0</v>
      </c>
      <c r="L549" s="59">
        <f>Recreation!L541</f>
        <v>0</v>
      </c>
      <c r="M549" s="53">
        <f t="shared" si="42"/>
        <v>0</v>
      </c>
    </row>
    <row r="550" spans="1:13" x14ac:dyDescent="0.35">
      <c r="A550" s="714"/>
      <c r="B550" s="714"/>
      <c r="C550" s="3" t="s">
        <v>266</v>
      </c>
      <c r="D550" s="4">
        <v>0</v>
      </c>
      <c r="E550" s="4">
        <v>0</v>
      </c>
      <c r="F550" s="19">
        <v>341.6</v>
      </c>
      <c r="G550" s="10">
        <v>0</v>
      </c>
      <c r="H550" s="24">
        <f t="shared" si="40"/>
        <v>455</v>
      </c>
      <c r="I550" s="29" t="e">
        <f t="shared" si="41"/>
        <v>#DIV/0!</v>
      </c>
      <c r="J550" s="81"/>
      <c r="K550" s="4">
        <v>0</v>
      </c>
      <c r="L550" s="59">
        <f>Recreation!L542</f>
        <v>0</v>
      </c>
      <c r="M550" s="53">
        <f t="shared" si="42"/>
        <v>0</v>
      </c>
    </row>
    <row r="551" spans="1:13" x14ac:dyDescent="0.35">
      <c r="A551" s="714"/>
      <c r="B551" s="714"/>
      <c r="C551" s="3" t="s">
        <v>183</v>
      </c>
      <c r="D551" s="4">
        <v>40000</v>
      </c>
      <c r="E551" s="4">
        <v>40000</v>
      </c>
      <c r="F551" s="19">
        <v>0</v>
      </c>
      <c r="G551" s="10">
        <v>0</v>
      </c>
      <c r="H551" s="24">
        <f t="shared" si="40"/>
        <v>0</v>
      </c>
      <c r="I551" s="29" t="e">
        <f t="shared" si="41"/>
        <v>#DIV/0!</v>
      </c>
      <c r="J551" s="81"/>
      <c r="K551" s="4">
        <v>0</v>
      </c>
      <c r="L551" s="59">
        <f>Recreation!L543</f>
        <v>0</v>
      </c>
      <c r="M551" s="53">
        <f t="shared" si="42"/>
        <v>0</v>
      </c>
    </row>
    <row r="552" spans="1:13" x14ac:dyDescent="0.35">
      <c r="A552" s="714"/>
      <c r="B552" s="714"/>
      <c r="C552" s="3" t="s">
        <v>218</v>
      </c>
      <c r="D552" s="4">
        <v>0</v>
      </c>
      <c r="E552" s="4">
        <v>0</v>
      </c>
      <c r="F552" s="19">
        <v>712.21</v>
      </c>
      <c r="G552" s="10">
        <v>0</v>
      </c>
      <c r="H552" s="24">
        <f t="shared" si="40"/>
        <v>950</v>
      </c>
      <c r="I552" s="29" t="e">
        <f t="shared" si="41"/>
        <v>#DIV/0!</v>
      </c>
      <c r="J552" s="81"/>
      <c r="K552" s="4">
        <v>0</v>
      </c>
      <c r="L552" s="59">
        <f>Recreation!L544</f>
        <v>0</v>
      </c>
      <c r="M552" s="53">
        <f t="shared" si="42"/>
        <v>0</v>
      </c>
    </row>
    <row r="553" spans="1:13" ht="13.15" x14ac:dyDescent="0.35">
      <c r="A553" s="714"/>
      <c r="B553" s="719" t="s">
        <v>143</v>
      </c>
      <c r="C553" s="714"/>
      <c r="D553" s="7">
        <v>711895.26</v>
      </c>
      <c r="E553" s="7">
        <v>565364.57999999996</v>
      </c>
      <c r="F553" s="20">
        <f>SUM(F520:F552)</f>
        <v>571688.77</v>
      </c>
      <c r="G553" s="11">
        <v>642019</v>
      </c>
      <c r="H553" s="25">
        <f>SUM(H520:H552)</f>
        <v>762252</v>
      </c>
      <c r="I553" s="30">
        <f t="shared" si="41"/>
        <v>1.1872732738439205</v>
      </c>
      <c r="J553" s="54">
        <f>SUM(J520:J552)</f>
        <v>0</v>
      </c>
      <c r="K553" s="7">
        <v>711204</v>
      </c>
      <c r="L553" s="54">
        <f>SUM(L520:L552)</f>
        <v>-60997</v>
      </c>
      <c r="M553" s="54">
        <f>SUM(M520:M552)</f>
        <v>772201</v>
      </c>
    </row>
    <row r="554" spans="1:13" ht="13.5" thickBot="1" x14ac:dyDescent="0.4">
      <c r="A554" s="719" t="s">
        <v>219</v>
      </c>
      <c r="B554" s="714"/>
      <c r="C554" s="714"/>
      <c r="D554" s="8">
        <v>-711895.26</v>
      </c>
      <c r="E554" s="8">
        <v>-565364.57999999996</v>
      </c>
      <c r="F554" s="21">
        <f>-F553</f>
        <v>-571688.77</v>
      </c>
      <c r="G554" s="12">
        <v>-642019</v>
      </c>
      <c r="H554" s="26">
        <f t="shared" si="40"/>
        <v>-762252</v>
      </c>
      <c r="I554" s="31">
        <f t="shared" si="41"/>
        <v>1.1872732738439205</v>
      </c>
      <c r="J554" s="54">
        <f>-J553</f>
        <v>0</v>
      </c>
      <c r="K554" s="8">
        <v>-711204</v>
      </c>
      <c r="L554" s="54">
        <f>-L553</f>
        <v>60997</v>
      </c>
      <c r="M554" s="54">
        <f>-M553</f>
        <v>-772201</v>
      </c>
    </row>
    <row r="555" spans="1:13" s="110" customFormat="1" ht="22.9" customHeight="1" thickTop="1" x14ac:dyDescent="0.35">
      <c r="A555" s="727" t="s">
        <v>220</v>
      </c>
      <c r="B555" s="728"/>
      <c r="C555" s="728"/>
      <c r="D555" s="728"/>
      <c r="E555" s="728"/>
      <c r="F555" s="728"/>
      <c r="G555" s="728"/>
      <c r="H555" s="728"/>
      <c r="I555" s="728"/>
      <c r="J555" s="728"/>
      <c r="K555" s="728"/>
      <c r="L555" s="728"/>
      <c r="M555" s="728"/>
    </row>
    <row r="556" spans="1:13" ht="13.15" x14ac:dyDescent="0.35">
      <c r="A556" s="714"/>
      <c r="B556" s="722" t="s">
        <v>141</v>
      </c>
      <c r="C556" s="714"/>
      <c r="D556" s="714"/>
      <c r="E556" s="714"/>
      <c r="F556" s="714"/>
      <c r="G556" s="714"/>
      <c r="H556" s="714"/>
      <c r="I556" s="714"/>
      <c r="J556" s="714"/>
      <c r="K556" s="714"/>
      <c r="L556" s="714"/>
      <c r="M556" s="714"/>
    </row>
    <row r="557" spans="1:13" x14ac:dyDescent="0.35">
      <c r="A557" s="714"/>
      <c r="B557" s="714"/>
      <c r="C557" s="3" t="s">
        <v>146</v>
      </c>
      <c r="D557" s="4">
        <v>115178.53</v>
      </c>
      <c r="E557" s="4">
        <v>117562.2</v>
      </c>
      <c r="F557" s="19">
        <v>84888.08</v>
      </c>
      <c r="G557" s="10">
        <v>187512</v>
      </c>
      <c r="H557" s="24">
        <f t="shared" ref="H557:H578" si="43">ROUND(F557/9*12,0)</f>
        <v>113184</v>
      </c>
      <c r="I557" s="29">
        <f t="shared" ref="I557:I578" si="44">H557/G557</f>
        <v>0.60360936900038398</v>
      </c>
      <c r="J557" s="81"/>
      <c r="K557" s="4">
        <v>203540</v>
      </c>
      <c r="L557" s="59">
        <f>K557-M557</f>
        <v>66070</v>
      </c>
      <c r="M557" s="53">
        <f>'#2 RC'!B7</f>
        <v>137470</v>
      </c>
    </row>
    <row r="558" spans="1:13" x14ac:dyDescent="0.35">
      <c r="A558" s="714"/>
      <c r="B558" s="714"/>
      <c r="C558" s="3" t="s">
        <v>147</v>
      </c>
      <c r="D558" s="4">
        <v>5829.83</v>
      </c>
      <c r="E558" s="4">
        <v>0</v>
      </c>
      <c r="F558" s="19">
        <v>273.44</v>
      </c>
      <c r="G558" s="10">
        <v>0</v>
      </c>
      <c r="H558" s="24">
        <f t="shared" si="43"/>
        <v>365</v>
      </c>
      <c r="I558" s="29" t="e">
        <f t="shared" si="44"/>
        <v>#DIV/0!</v>
      </c>
      <c r="J558" s="81"/>
      <c r="K558" s="4">
        <v>0</v>
      </c>
      <c r="L558" s="59">
        <f>Recreation!L550</f>
        <v>0</v>
      </c>
      <c r="M558" s="53">
        <f t="shared" ref="M558:M576" si="45">K558-L558</f>
        <v>0</v>
      </c>
    </row>
    <row r="559" spans="1:13" x14ac:dyDescent="0.35">
      <c r="A559" s="714"/>
      <c r="B559" s="714"/>
      <c r="C559" s="3" t="s">
        <v>148</v>
      </c>
      <c r="D559" s="4">
        <v>989.17</v>
      </c>
      <c r="E559" s="4">
        <v>0</v>
      </c>
      <c r="F559" s="19">
        <v>0</v>
      </c>
      <c r="G559" s="10">
        <v>0</v>
      </c>
      <c r="H559" s="24">
        <f t="shared" si="43"/>
        <v>0</v>
      </c>
      <c r="I559" s="29" t="e">
        <f t="shared" si="44"/>
        <v>#DIV/0!</v>
      </c>
      <c r="J559" s="81"/>
      <c r="K559" s="4">
        <v>0</v>
      </c>
      <c r="L559" s="59">
        <f>Recreation!L551</f>
        <v>0</v>
      </c>
      <c r="M559" s="53">
        <f t="shared" si="45"/>
        <v>0</v>
      </c>
    </row>
    <row r="560" spans="1:13" x14ac:dyDescent="0.35">
      <c r="A560" s="714"/>
      <c r="B560" s="714"/>
      <c r="C560" s="3" t="s">
        <v>187</v>
      </c>
      <c r="D560" s="4">
        <v>824.77</v>
      </c>
      <c r="E560" s="4">
        <v>6210.13</v>
      </c>
      <c r="F560" s="19">
        <v>23044.11</v>
      </c>
      <c r="G560" s="10">
        <v>0</v>
      </c>
      <c r="H560" s="24">
        <f t="shared" si="43"/>
        <v>30725</v>
      </c>
      <c r="I560" s="29" t="e">
        <f t="shared" si="44"/>
        <v>#DIV/0!</v>
      </c>
      <c r="J560" s="81"/>
      <c r="K560" s="4">
        <v>0</v>
      </c>
      <c r="L560" s="59">
        <f>Recreation!L552</f>
        <v>0</v>
      </c>
      <c r="M560" s="53">
        <f t="shared" si="45"/>
        <v>0</v>
      </c>
    </row>
    <row r="561" spans="1:16" x14ac:dyDescent="0.35">
      <c r="A561" s="714"/>
      <c r="B561" s="714"/>
      <c r="C561" s="3" t="s">
        <v>150</v>
      </c>
      <c r="D561" s="4">
        <v>10279.02</v>
      </c>
      <c r="E561" s="4">
        <v>10858.48</v>
      </c>
      <c r="F561" s="19">
        <v>7184.75</v>
      </c>
      <c r="G561" s="10">
        <v>13000</v>
      </c>
      <c r="H561" s="24">
        <f t="shared" si="43"/>
        <v>9580</v>
      </c>
      <c r="I561" s="29">
        <f t="shared" si="44"/>
        <v>0.7369230769230769</v>
      </c>
      <c r="J561" s="81"/>
      <c r="K561" s="4">
        <v>13000</v>
      </c>
      <c r="L561" s="59">
        <f>Recreation!L553</f>
        <v>0</v>
      </c>
      <c r="M561" s="53">
        <f t="shared" si="45"/>
        <v>13000</v>
      </c>
    </row>
    <row r="562" spans="1:16" x14ac:dyDescent="0.35">
      <c r="A562" s="714"/>
      <c r="B562" s="714"/>
      <c r="C562" s="3" t="s">
        <v>151</v>
      </c>
      <c r="D562" s="4">
        <v>7577.16</v>
      </c>
      <c r="E562" s="4">
        <v>8425.84</v>
      </c>
      <c r="F562" s="327">
        <v>7925.47</v>
      </c>
      <c r="G562" s="10">
        <v>15537</v>
      </c>
      <c r="H562" s="24">
        <f t="shared" si="43"/>
        <v>10567</v>
      </c>
      <c r="I562" s="29">
        <f t="shared" si="44"/>
        <v>0.68011842698075564</v>
      </c>
      <c r="J562" s="81"/>
      <c r="K562" s="4">
        <v>17930</v>
      </c>
      <c r="L562" s="59">
        <f>K562-M562</f>
        <v>6596</v>
      </c>
      <c r="M562" s="53">
        <f>'#2 RC'!B100</f>
        <v>11334</v>
      </c>
    </row>
    <row r="563" spans="1:16" x14ac:dyDescent="0.35">
      <c r="A563" s="714"/>
      <c r="B563" s="714"/>
      <c r="C563" s="3" t="s">
        <v>152</v>
      </c>
      <c r="D563" s="4">
        <v>13069.29</v>
      </c>
      <c r="E563" s="4">
        <v>16728</v>
      </c>
      <c r="F563" s="327">
        <v>19644</v>
      </c>
      <c r="G563" s="10">
        <v>24896</v>
      </c>
      <c r="H563" s="24">
        <f t="shared" si="43"/>
        <v>26192</v>
      </c>
      <c r="I563" s="29">
        <f t="shared" si="44"/>
        <v>1.0520565552699228</v>
      </c>
      <c r="J563" s="81"/>
      <c r="K563" s="4">
        <v>27824</v>
      </c>
      <c r="L563" s="59">
        <f>K563-M563</f>
        <v>4664</v>
      </c>
      <c r="M563" s="53">
        <f>'#2 RC'!B131</f>
        <v>23160</v>
      </c>
    </row>
    <row r="564" spans="1:16" x14ac:dyDescent="0.35">
      <c r="A564" s="714"/>
      <c r="B564" s="714"/>
      <c r="C564" s="3" t="s">
        <v>153</v>
      </c>
      <c r="D564" s="4">
        <v>385.45</v>
      </c>
      <c r="E564" s="4">
        <v>423.59</v>
      </c>
      <c r="F564" s="19">
        <v>276.44</v>
      </c>
      <c r="G564" s="10">
        <v>0</v>
      </c>
      <c r="H564" s="24">
        <f t="shared" si="43"/>
        <v>369</v>
      </c>
      <c r="I564" s="29" t="e">
        <f t="shared" si="44"/>
        <v>#DIV/0!</v>
      </c>
      <c r="J564" s="81"/>
      <c r="K564" s="4">
        <v>0</v>
      </c>
      <c r="L564" s="59">
        <f>Recreation!L556</f>
        <v>0</v>
      </c>
      <c r="M564" s="53">
        <f t="shared" si="45"/>
        <v>0</v>
      </c>
    </row>
    <row r="565" spans="1:16" x14ac:dyDescent="0.35">
      <c r="A565" s="714"/>
      <c r="B565" s="714"/>
      <c r="C565" s="3" t="s">
        <v>154</v>
      </c>
      <c r="D565" s="4">
        <v>1800</v>
      </c>
      <c r="E565" s="4">
        <v>1350</v>
      </c>
      <c r="F565" s="19">
        <v>0</v>
      </c>
      <c r="G565" s="10">
        <v>3828</v>
      </c>
      <c r="H565" s="24">
        <f t="shared" si="43"/>
        <v>0</v>
      </c>
      <c r="I565" s="29">
        <f t="shared" si="44"/>
        <v>0</v>
      </c>
      <c r="J565" s="81"/>
      <c r="K565" s="4">
        <v>3943</v>
      </c>
      <c r="L565" s="59">
        <f>K565-M565</f>
        <v>986</v>
      </c>
      <c r="M565" s="53">
        <f>'#2 RC'!B162</f>
        <v>2957</v>
      </c>
    </row>
    <row r="566" spans="1:16" x14ac:dyDescent="0.35">
      <c r="A566" s="714"/>
      <c r="B566" s="714"/>
      <c r="C566" s="3" t="s">
        <v>155</v>
      </c>
      <c r="D566" s="4">
        <v>14411.38</v>
      </c>
      <c r="E566" s="4">
        <v>20575.29</v>
      </c>
      <c r="F566" s="19">
        <v>16608.3</v>
      </c>
      <c r="G566" s="10">
        <v>34920</v>
      </c>
      <c r="H566" s="24">
        <f t="shared" si="43"/>
        <v>22144</v>
      </c>
      <c r="I566" s="29">
        <f t="shared" si="44"/>
        <v>0.63413516609392895</v>
      </c>
      <c r="J566" s="81"/>
      <c r="K566" s="4">
        <v>37539</v>
      </c>
      <c r="L566" s="59">
        <f>K566-M566</f>
        <v>8735</v>
      </c>
      <c r="M566" s="53">
        <f>'#2 RC'!B193</f>
        <v>28804</v>
      </c>
    </row>
    <row r="567" spans="1:16" x14ac:dyDescent="0.35">
      <c r="A567" s="714"/>
      <c r="B567" s="714"/>
      <c r="C567" s="3" t="s">
        <v>157</v>
      </c>
      <c r="D567" s="4">
        <v>436.91</v>
      </c>
      <c r="E567" s="4">
        <v>471.27</v>
      </c>
      <c r="F567" s="19">
        <v>292.13</v>
      </c>
      <c r="G567" s="10">
        <v>682</v>
      </c>
      <c r="H567" s="24">
        <f t="shared" si="43"/>
        <v>390</v>
      </c>
      <c r="I567" s="29">
        <f t="shared" si="44"/>
        <v>0.57184750733137835</v>
      </c>
      <c r="J567" s="81"/>
      <c r="K567" s="4">
        <v>682</v>
      </c>
      <c r="L567" s="59">
        <f>K567-M567</f>
        <v>347</v>
      </c>
      <c r="M567" s="53">
        <f>'#2 RC'!B255</f>
        <v>335</v>
      </c>
    </row>
    <row r="568" spans="1:16" x14ac:dyDescent="0.35">
      <c r="A568" s="714"/>
      <c r="B568" s="714"/>
      <c r="C568" s="3" t="s">
        <v>158</v>
      </c>
      <c r="D568" s="4">
        <v>0</v>
      </c>
      <c r="E568" s="4">
        <v>0</v>
      </c>
      <c r="F568" s="19">
        <v>153.52000000000001</v>
      </c>
      <c r="G568" s="10">
        <v>0</v>
      </c>
      <c r="H568" s="24">
        <f t="shared" si="43"/>
        <v>205</v>
      </c>
      <c r="I568" s="29" t="e">
        <f t="shared" si="44"/>
        <v>#DIV/0!</v>
      </c>
      <c r="J568" s="81"/>
      <c r="K568" s="4">
        <v>0</v>
      </c>
      <c r="L568" s="59">
        <f>Recreation!L560</f>
        <v>0</v>
      </c>
      <c r="M568" s="53">
        <f t="shared" si="45"/>
        <v>0</v>
      </c>
    </row>
    <row r="569" spans="1:16" x14ac:dyDescent="0.35">
      <c r="A569" s="714"/>
      <c r="B569" s="714"/>
      <c r="C569" s="3" t="s">
        <v>159</v>
      </c>
      <c r="D569" s="4">
        <v>3512.25</v>
      </c>
      <c r="E569" s="4">
        <v>0</v>
      </c>
      <c r="F569" s="19">
        <v>0</v>
      </c>
      <c r="G569" s="10">
        <v>0</v>
      </c>
      <c r="H569" s="24">
        <f t="shared" si="43"/>
        <v>0</v>
      </c>
      <c r="I569" s="29" t="e">
        <f t="shared" si="44"/>
        <v>#DIV/0!</v>
      </c>
      <c r="J569" s="81"/>
      <c r="K569" s="4">
        <v>0</v>
      </c>
      <c r="L569" s="59">
        <f>Recreation!L561</f>
        <v>0</v>
      </c>
      <c r="M569" s="53">
        <f t="shared" si="45"/>
        <v>0</v>
      </c>
    </row>
    <row r="570" spans="1:16" x14ac:dyDescent="0.35">
      <c r="A570" s="714"/>
      <c r="B570" s="714"/>
      <c r="C570" s="3" t="s">
        <v>161</v>
      </c>
      <c r="D570" s="4">
        <v>3744</v>
      </c>
      <c r="E570" s="4">
        <v>3855</v>
      </c>
      <c r="F570" s="19">
        <v>0</v>
      </c>
      <c r="G570" s="10">
        <v>0</v>
      </c>
      <c r="H570" s="24">
        <f t="shared" si="43"/>
        <v>0</v>
      </c>
      <c r="I570" s="29" t="e">
        <f t="shared" si="44"/>
        <v>#DIV/0!</v>
      </c>
      <c r="J570" s="81"/>
      <c r="K570" s="4">
        <v>0</v>
      </c>
      <c r="L570" s="59">
        <f>Recreation!L562</f>
        <v>0</v>
      </c>
      <c r="M570" s="53">
        <f t="shared" si="45"/>
        <v>0</v>
      </c>
    </row>
    <row r="571" spans="1:16" x14ac:dyDescent="0.35">
      <c r="A571" s="714"/>
      <c r="B571" s="714"/>
      <c r="C571" s="3" t="s">
        <v>162</v>
      </c>
      <c r="D571" s="4">
        <v>1977.52</v>
      </c>
      <c r="E571" s="4">
        <v>1923.9</v>
      </c>
      <c r="F571" s="19">
        <v>1638.54</v>
      </c>
      <c r="G571" s="10">
        <v>3088</v>
      </c>
      <c r="H571" s="24">
        <f t="shared" si="43"/>
        <v>2185</v>
      </c>
      <c r="I571" s="29">
        <f t="shared" si="44"/>
        <v>0.70757772020725385</v>
      </c>
      <c r="J571" s="81"/>
      <c r="K571" s="4">
        <v>3321</v>
      </c>
      <c r="L571" s="59">
        <f>K571-M571</f>
        <v>1328</v>
      </c>
      <c r="M571" s="53">
        <f>'#2 RC'!B348</f>
        <v>1993</v>
      </c>
      <c r="N571" s="517">
        <f>SUM(K557:K571)</f>
        <v>307779</v>
      </c>
      <c r="O571" s="426">
        <f>SUM(M557:M571)</f>
        <v>219053</v>
      </c>
      <c r="P571" s="426">
        <f>N571-O571</f>
        <v>88726</v>
      </c>
    </row>
    <row r="572" spans="1:16" x14ac:dyDescent="0.35">
      <c r="A572" s="714"/>
      <c r="B572" s="714"/>
      <c r="C572" s="3" t="s">
        <v>163</v>
      </c>
      <c r="D572" s="4">
        <v>8479.27</v>
      </c>
      <c r="E572" s="4">
        <v>8559.36</v>
      </c>
      <c r="F572" s="19">
        <v>8824.73</v>
      </c>
      <c r="G572" s="10">
        <v>20000</v>
      </c>
      <c r="H572" s="24">
        <f t="shared" si="43"/>
        <v>11766</v>
      </c>
      <c r="I572" s="29">
        <f t="shared" si="44"/>
        <v>0.58830000000000005</v>
      </c>
      <c r="J572" s="81"/>
      <c r="K572" s="4">
        <v>20000</v>
      </c>
      <c r="L572" s="59">
        <f>Recreation!L564</f>
        <v>0</v>
      </c>
      <c r="M572" s="53">
        <f t="shared" si="45"/>
        <v>20000</v>
      </c>
    </row>
    <row r="573" spans="1:16" x14ac:dyDescent="0.35">
      <c r="A573" s="714"/>
      <c r="B573" s="714"/>
      <c r="C573" s="3" t="s">
        <v>174</v>
      </c>
      <c r="D573" s="4">
        <v>0</v>
      </c>
      <c r="E573" s="4">
        <v>0</v>
      </c>
      <c r="F573" s="19">
        <v>0</v>
      </c>
      <c r="G573" s="10">
        <v>1000</v>
      </c>
      <c r="H573" s="24">
        <f t="shared" si="43"/>
        <v>0</v>
      </c>
      <c r="I573" s="29">
        <f t="shared" si="44"/>
        <v>0</v>
      </c>
      <c r="J573" s="81"/>
      <c r="K573" s="4">
        <v>1000</v>
      </c>
      <c r="L573" s="59">
        <f>Recreation!L565</f>
        <v>0</v>
      </c>
      <c r="M573" s="53">
        <f t="shared" si="45"/>
        <v>1000</v>
      </c>
    </row>
    <row r="574" spans="1:16" x14ac:dyDescent="0.35">
      <c r="A574" s="714"/>
      <c r="B574" s="714"/>
      <c r="C574" s="3" t="s">
        <v>175</v>
      </c>
      <c r="D574" s="4">
        <v>10471.200000000001</v>
      </c>
      <c r="E574" s="4">
        <v>14728.5</v>
      </c>
      <c r="F574" s="19">
        <v>10845.2</v>
      </c>
      <c r="G574" s="10">
        <v>15000</v>
      </c>
      <c r="H574" s="24">
        <f t="shared" si="43"/>
        <v>14460</v>
      </c>
      <c r="I574" s="29">
        <f t="shared" si="44"/>
        <v>0.96399999999999997</v>
      </c>
      <c r="J574" s="81"/>
      <c r="K574" s="4">
        <v>15000</v>
      </c>
      <c r="L574" s="59">
        <f>Recreation!L566</f>
        <v>0</v>
      </c>
      <c r="M574" s="53">
        <f t="shared" si="45"/>
        <v>15000</v>
      </c>
    </row>
    <row r="575" spans="1:16" x14ac:dyDescent="0.35">
      <c r="A575" s="714"/>
      <c r="B575" s="714"/>
      <c r="C575" s="3" t="s">
        <v>177</v>
      </c>
      <c r="D575" s="4">
        <v>31.61</v>
      </c>
      <c r="E575" s="4">
        <v>0</v>
      </c>
      <c r="F575" s="19">
        <v>262.74</v>
      </c>
      <c r="G575" s="10">
        <v>0</v>
      </c>
      <c r="H575" s="24">
        <f t="shared" si="43"/>
        <v>350</v>
      </c>
      <c r="I575" s="29" t="e">
        <f t="shared" si="44"/>
        <v>#DIV/0!</v>
      </c>
      <c r="J575" s="81"/>
      <c r="K575" s="4">
        <v>0</v>
      </c>
      <c r="L575" s="59">
        <f>Recreation!L567</f>
        <v>0</v>
      </c>
      <c r="M575" s="53">
        <f t="shared" si="45"/>
        <v>0</v>
      </c>
    </row>
    <row r="576" spans="1:16" x14ac:dyDescent="0.35">
      <c r="A576" s="714"/>
      <c r="B576" s="714"/>
      <c r="C576" s="3" t="s">
        <v>180</v>
      </c>
      <c r="D576" s="4">
        <v>0</v>
      </c>
      <c r="E576" s="4">
        <v>0</v>
      </c>
      <c r="F576" s="19">
        <v>0</v>
      </c>
      <c r="G576" s="10">
        <v>350</v>
      </c>
      <c r="H576" s="24">
        <f t="shared" si="43"/>
        <v>0</v>
      </c>
      <c r="I576" s="29">
        <f t="shared" si="44"/>
        <v>0</v>
      </c>
      <c r="J576" s="81"/>
      <c r="K576" s="4">
        <v>350</v>
      </c>
      <c r="L576" s="59">
        <f>Recreation!L568</f>
        <v>0</v>
      </c>
      <c r="M576" s="53">
        <f t="shared" si="45"/>
        <v>350</v>
      </c>
    </row>
    <row r="577" spans="1:13" ht="13.15" x14ac:dyDescent="0.35">
      <c r="A577" s="714"/>
      <c r="B577" s="719" t="s">
        <v>143</v>
      </c>
      <c r="C577" s="714"/>
      <c r="D577" s="7">
        <v>198997.36</v>
      </c>
      <c r="E577" s="7">
        <v>211671.56</v>
      </c>
      <c r="F577" s="20">
        <f>SUM(F557:F576)</f>
        <v>181861.45</v>
      </c>
      <c r="G577" s="11">
        <v>319813</v>
      </c>
      <c r="H577" s="25">
        <f>SUM(H557:H576)</f>
        <v>242482</v>
      </c>
      <c r="I577" s="30">
        <f t="shared" si="44"/>
        <v>0.75819932272921986</v>
      </c>
      <c r="J577" s="54">
        <f>SUM(J557:J576)</f>
        <v>0</v>
      </c>
      <c r="K577" s="7">
        <v>344129</v>
      </c>
      <c r="L577" s="54">
        <f>SUM(L557:L576)</f>
        <v>88726</v>
      </c>
      <c r="M577" s="54">
        <f>SUM(M557:M576)</f>
        <v>255403</v>
      </c>
    </row>
    <row r="578" spans="1:13" ht="13.5" thickBot="1" x14ac:dyDescent="0.4">
      <c r="A578" s="719" t="s">
        <v>221</v>
      </c>
      <c r="B578" s="714"/>
      <c r="C578" s="714"/>
      <c r="D578" s="8">
        <v>-198997.36</v>
      </c>
      <c r="E578" s="8">
        <v>-211671.56</v>
      </c>
      <c r="F578" s="21">
        <f>-F577</f>
        <v>-181861.45</v>
      </c>
      <c r="G578" s="12">
        <v>-319813</v>
      </c>
      <c r="H578" s="26">
        <f t="shared" si="43"/>
        <v>-242482</v>
      </c>
      <c r="I578" s="31">
        <f t="shared" si="44"/>
        <v>0.75819932272921986</v>
      </c>
      <c r="J578" s="55">
        <f>-J577</f>
        <v>0</v>
      </c>
      <c r="K578" s="8">
        <v>-344129</v>
      </c>
      <c r="L578" s="55">
        <f>-L577</f>
        <v>-88726</v>
      </c>
      <c r="M578" s="55">
        <f>-M577</f>
        <v>-255403</v>
      </c>
    </row>
    <row r="579" spans="1:13" s="110" customFormat="1" ht="28.05" customHeight="1" thickTop="1" x14ac:dyDescent="0.35">
      <c r="A579" s="727" t="s">
        <v>222</v>
      </c>
      <c r="B579" s="728"/>
      <c r="C579" s="728"/>
      <c r="D579" s="728"/>
      <c r="E579" s="728"/>
      <c r="F579" s="728"/>
      <c r="G579" s="728"/>
      <c r="H579" s="728"/>
      <c r="I579" s="728"/>
      <c r="J579" s="728"/>
      <c r="K579" s="728"/>
      <c r="L579" s="728"/>
      <c r="M579" s="728"/>
    </row>
    <row r="580" spans="1:13" ht="13.15" x14ac:dyDescent="0.35">
      <c r="A580" s="714"/>
      <c r="B580" s="722" t="s">
        <v>141</v>
      </c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  <c r="M580" s="714"/>
    </row>
    <row r="581" spans="1:13" ht="12.75" customHeight="1" x14ac:dyDescent="0.35">
      <c r="A581" s="714"/>
      <c r="B581" s="714"/>
    </row>
    <row r="582" spans="1:13" x14ac:dyDescent="0.35">
      <c r="A582" s="714"/>
      <c r="B582" s="714"/>
      <c r="C582" s="3" t="s">
        <v>163</v>
      </c>
      <c r="D582" s="4">
        <v>70956.39</v>
      </c>
      <c r="E582" s="4">
        <v>61295.839999999997</v>
      </c>
      <c r="F582" s="19">
        <v>9769.1</v>
      </c>
      <c r="G582" s="10">
        <v>0</v>
      </c>
      <c r="H582" s="24">
        <f t="shared" ref="H582:H587" si="46">ROUND(F582/9*12,0)</f>
        <v>13025</v>
      </c>
      <c r="I582" s="29" t="e">
        <f t="shared" ref="I582:I587" si="47">H582/G582</f>
        <v>#DIV/0!</v>
      </c>
      <c r="J582" s="81"/>
      <c r="K582" s="4">
        <v>0</v>
      </c>
      <c r="L582" s="59">
        <f>Recreation!L574</f>
        <v>0</v>
      </c>
      <c r="M582" s="53">
        <f>K582-L582</f>
        <v>0</v>
      </c>
    </row>
    <row r="583" spans="1:13" ht="12.75" customHeight="1" x14ac:dyDescent="0.35">
      <c r="A583" s="714"/>
      <c r="B583" s="714"/>
      <c r="C583" s="3" t="s">
        <v>175</v>
      </c>
      <c r="D583" s="4">
        <v>29507.22</v>
      </c>
      <c r="E583" s="4">
        <v>14652.87</v>
      </c>
      <c r="F583" s="19">
        <v>920.57</v>
      </c>
      <c r="G583" s="10">
        <v>0</v>
      </c>
      <c r="H583" s="24">
        <f t="shared" si="46"/>
        <v>1227</v>
      </c>
      <c r="I583" s="29" t="e">
        <f t="shared" si="47"/>
        <v>#DIV/0!</v>
      </c>
      <c r="J583" s="81"/>
      <c r="K583" s="4">
        <v>0</v>
      </c>
      <c r="L583" s="59">
        <f>Recreation!L575</f>
        <v>0</v>
      </c>
      <c r="M583" s="53">
        <f>K583-L583</f>
        <v>0</v>
      </c>
    </row>
    <row r="584" spans="1:13" ht="12.75" customHeight="1" x14ac:dyDescent="0.35">
      <c r="A584" s="714"/>
      <c r="B584" s="714"/>
      <c r="C584" s="3" t="s">
        <v>177</v>
      </c>
      <c r="D584" s="4">
        <v>120.26</v>
      </c>
      <c r="E584" s="4">
        <v>0</v>
      </c>
      <c r="F584" s="19">
        <v>0</v>
      </c>
      <c r="G584" s="10">
        <v>0</v>
      </c>
      <c r="H584" s="24">
        <f t="shared" si="46"/>
        <v>0</v>
      </c>
      <c r="I584" s="29" t="e">
        <f t="shared" si="47"/>
        <v>#DIV/0!</v>
      </c>
      <c r="J584" s="81"/>
      <c r="K584" s="4">
        <v>0</v>
      </c>
      <c r="L584" s="59">
        <f>Recreation!L576</f>
        <v>0</v>
      </c>
      <c r="M584" s="53">
        <f>K584-L584</f>
        <v>0</v>
      </c>
    </row>
    <row r="585" spans="1:13" ht="12.75" customHeight="1" x14ac:dyDescent="0.35">
      <c r="A585" s="714"/>
      <c r="B585" s="714"/>
      <c r="C585" s="3" t="s">
        <v>180</v>
      </c>
      <c r="D585" s="4">
        <v>5248.27</v>
      </c>
      <c r="E585" s="4">
        <v>3135.44</v>
      </c>
      <c r="F585" s="19">
        <v>0</v>
      </c>
      <c r="G585" s="10">
        <v>0</v>
      </c>
      <c r="H585" s="24">
        <f t="shared" si="46"/>
        <v>0</v>
      </c>
      <c r="I585" s="29" t="e">
        <f t="shared" si="47"/>
        <v>#DIV/0!</v>
      </c>
      <c r="J585" s="81"/>
      <c r="K585" s="4">
        <v>0</v>
      </c>
      <c r="L585" s="59">
        <f>Recreation!L577</f>
        <v>0</v>
      </c>
      <c r="M585" s="53">
        <f>K585-L585</f>
        <v>0</v>
      </c>
    </row>
    <row r="586" spans="1:13" ht="12.75" customHeight="1" x14ac:dyDescent="0.35">
      <c r="A586" s="714"/>
      <c r="B586" s="719" t="s">
        <v>143</v>
      </c>
      <c r="C586" s="714"/>
      <c r="D586" s="7">
        <v>105832.14</v>
      </c>
      <c r="E586" s="7">
        <v>79084.149999999994</v>
      </c>
      <c r="F586" s="20">
        <v>10689.67</v>
      </c>
      <c r="G586" s="11">
        <v>0</v>
      </c>
      <c r="H586" s="25">
        <f t="shared" si="46"/>
        <v>14253</v>
      </c>
      <c r="I586" s="30" t="e">
        <f t="shared" si="47"/>
        <v>#DIV/0!</v>
      </c>
      <c r="J586" s="54">
        <f>SUM(J582:J585)</f>
        <v>0</v>
      </c>
      <c r="K586" s="7">
        <v>0</v>
      </c>
      <c r="L586" s="54">
        <f>SUM(L582:L585)</f>
        <v>0</v>
      </c>
      <c r="M586" s="54">
        <f>SUM(M582:M585)</f>
        <v>0</v>
      </c>
    </row>
    <row r="587" spans="1:13" ht="12.75" customHeight="1" thickBot="1" x14ac:dyDescent="0.4">
      <c r="A587" s="719" t="s">
        <v>223</v>
      </c>
      <c r="B587" s="714"/>
      <c r="C587" s="714"/>
      <c r="D587" s="8">
        <v>-105832.14</v>
      </c>
      <c r="E587" s="8">
        <v>-79084.149999999994</v>
      </c>
      <c r="F587" s="21">
        <v>-10689.67</v>
      </c>
      <c r="G587" s="12">
        <v>0</v>
      </c>
      <c r="H587" s="26">
        <f t="shared" si="46"/>
        <v>-14253</v>
      </c>
      <c r="I587" s="31" t="e">
        <f t="shared" si="47"/>
        <v>#DIV/0!</v>
      </c>
      <c r="J587" s="55">
        <f>-J586</f>
        <v>0</v>
      </c>
      <c r="K587" s="8">
        <v>0</v>
      </c>
      <c r="L587" s="55">
        <f>-L586</f>
        <v>0</v>
      </c>
      <c r="M587" s="55">
        <f>-M586</f>
        <v>0</v>
      </c>
    </row>
    <row r="588" spans="1:13" s="110" customFormat="1" ht="30.7" customHeight="1" thickTop="1" x14ac:dyDescent="0.35">
      <c r="A588" s="727" t="s">
        <v>224</v>
      </c>
      <c r="B588" s="728"/>
      <c r="C588" s="728"/>
      <c r="D588" s="728"/>
      <c r="E588" s="728"/>
      <c r="F588" s="728"/>
      <c r="G588" s="728"/>
      <c r="H588" s="728"/>
      <c r="I588" s="728"/>
      <c r="J588" s="728"/>
      <c r="K588" s="728"/>
      <c r="L588" s="728"/>
      <c r="M588" s="728"/>
    </row>
    <row r="589" spans="1:13" ht="12.75" customHeight="1" x14ac:dyDescent="0.35">
      <c r="A589" s="714"/>
      <c r="B589" s="722" t="s">
        <v>141</v>
      </c>
      <c r="C589" s="714"/>
      <c r="D589" s="714"/>
      <c r="E589" s="714"/>
      <c r="F589" s="714"/>
      <c r="G589" s="714"/>
      <c r="H589" s="714"/>
      <c r="I589" s="714"/>
      <c r="J589" s="714"/>
      <c r="K589" s="714"/>
      <c r="L589" s="714"/>
      <c r="M589" s="714"/>
    </row>
    <row r="590" spans="1:13" ht="12.75" customHeight="1" x14ac:dyDescent="0.35">
      <c r="A590" s="714"/>
      <c r="B590" s="714"/>
    </row>
    <row r="591" spans="1:13" ht="12.75" customHeight="1" x14ac:dyDescent="0.35">
      <c r="A591" s="714"/>
      <c r="B591" s="714"/>
      <c r="C591" s="3" t="s">
        <v>163</v>
      </c>
      <c r="D591" s="4">
        <v>9400.4500000000007</v>
      </c>
      <c r="E591" s="4">
        <v>5148.78</v>
      </c>
      <c r="F591" s="19">
        <v>3853.24</v>
      </c>
      <c r="G591" s="10">
        <v>15000</v>
      </c>
      <c r="H591" s="24">
        <f>ROUND(F591/9*12,0)</f>
        <v>5138</v>
      </c>
      <c r="I591" s="29">
        <f>H591/G591</f>
        <v>0.34253333333333336</v>
      </c>
      <c r="J591" s="81"/>
      <c r="K591" s="4">
        <v>15000</v>
      </c>
      <c r="L591" s="59">
        <f>Recreation!L583</f>
        <v>0</v>
      </c>
      <c r="M591" s="53">
        <f>K591-L591</f>
        <v>15000</v>
      </c>
    </row>
    <row r="592" spans="1:13" ht="12.75" customHeight="1" x14ac:dyDescent="0.35">
      <c r="A592" s="714"/>
      <c r="B592" s="714"/>
      <c r="C592" s="3" t="s">
        <v>175</v>
      </c>
      <c r="D592" s="4">
        <v>4274.1000000000004</v>
      </c>
      <c r="E592" s="4">
        <v>4915.33</v>
      </c>
      <c r="F592" s="19">
        <v>2521.64</v>
      </c>
      <c r="G592" s="10">
        <v>10000</v>
      </c>
      <c r="H592" s="24">
        <f>ROUND(F592/9*12,0)</f>
        <v>3362</v>
      </c>
      <c r="I592" s="29">
        <f>H592/G592</f>
        <v>0.3362</v>
      </c>
      <c r="J592" s="81"/>
      <c r="K592" s="4">
        <v>10000</v>
      </c>
      <c r="L592" s="59">
        <f>Recreation!L584</f>
        <v>0</v>
      </c>
      <c r="M592" s="53">
        <f>K592-L592</f>
        <v>10000</v>
      </c>
    </row>
    <row r="593" spans="1:13" ht="12.75" customHeight="1" x14ac:dyDescent="0.35">
      <c r="A593" s="714"/>
      <c r="B593" s="719" t="s">
        <v>143</v>
      </c>
      <c r="C593" s="714"/>
      <c r="D593" s="7">
        <v>13674.55</v>
      </c>
      <c r="E593" s="7">
        <v>10064.11</v>
      </c>
      <c r="F593" s="20">
        <v>6374.88</v>
      </c>
      <c r="G593" s="11">
        <v>25000</v>
      </c>
      <c r="H593" s="25">
        <f>ROUND(F593/9*12,0)</f>
        <v>8500</v>
      </c>
      <c r="I593" s="30">
        <f>H593/G593</f>
        <v>0.34</v>
      </c>
      <c r="J593" s="54">
        <f>SUM(J591:J592)</f>
        <v>0</v>
      </c>
      <c r="K593" s="7">
        <v>25000</v>
      </c>
      <c r="L593" s="54">
        <f>SUM(L591:L592)</f>
        <v>0</v>
      </c>
      <c r="M593" s="54">
        <f>SUM(M591:M592)</f>
        <v>25000</v>
      </c>
    </row>
    <row r="594" spans="1:13" ht="12.75" customHeight="1" thickBot="1" x14ac:dyDescent="0.4">
      <c r="A594" s="719" t="s">
        <v>225</v>
      </c>
      <c r="B594" s="714"/>
      <c r="C594" s="714"/>
      <c r="D594" s="8">
        <v>-13674.55</v>
      </c>
      <c r="E594" s="8">
        <v>-10064.11</v>
      </c>
      <c r="F594" s="21">
        <v>-6374.88</v>
      </c>
      <c r="G594" s="12">
        <v>-25000</v>
      </c>
      <c r="H594" s="26">
        <f>ROUND(F594/9*12,0)</f>
        <v>-8500</v>
      </c>
      <c r="I594" s="31">
        <f>H594/G594</f>
        <v>0.34</v>
      </c>
      <c r="J594" s="55">
        <f>-J593</f>
        <v>0</v>
      </c>
      <c r="K594" s="8">
        <v>-25000</v>
      </c>
      <c r="L594" s="55">
        <f>-L593</f>
        <v>0</v>
      </c>
      <c r="M594" s="55">
        <f>-M593</f>
        <v>-25000</v>
      </c>
    </row>
    <row r="595" spans="1:13" ht="12.75" customHeight="1" thickTop="1" x14ac:dyDescent="0.35">
      <c r="A595" s="714"/>
      <c r="B595" s="722" t="s">
        <v>141</v>
      </c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  <c r="M595" s="714"/>
    </row>
    <row r="596" spans="1:13" ht="12.75" customHeight="1" x14ac:dyDescent="0.35">
      <c r="A596" s="714"/>
      <c r="B596" s="714"/>
    </row>
    <row r="597" spans="1:13" ht="12.75" customHeight="1" x14ac:dyDescent="0.35">
      <c r="A597" s="714"/>
      <c r="B597" s="714"/>
      <c r="C597" s="3" t="s">
        <v>163</v>
      </c>
      <c r="D597" s="4">
        <v>12590.55</v>
      </c>
      <c r="E597" s="4">
        <v>15400.74</v>
      </c>
      <c r="F597" s="19">
        <v>9520.2900000000009</v>
      </c>
      <c r="G597" s="10">
        <v>14000</v>
      </c>
      <c r="H597" s="24">
        <f t="shared" ref="H597:H602" si="48">ROUND(F597/9*12,0)</f>
        <v>12694</v>
      </c>
      <c r="I597" s="29">
        <f t="shared" ref="I597:I602" si="49">H597/G597</f>
        <v>0.90671428571428569</v>
      </c>
      <c r="J597" s="81"/>
      <c r="K597" s="4">
        <v>14000</v>
      </c>
      <c r="L597" s="59">
        <f>Recreation!L589</f>
        <v>0</v>
      </c>
      <c r="M597" s="53">
        <f>K597-L597</f>
        <v>14000</v>
      </c>
    </row>
    <row r="598" spans="1:13" ht="12.75" customHeight="1" x14ac:dyDescent="0.35">
      <c r="A598" s="714"/>
      <c r="B598" s="714"/>
      <c r="C598" s="3" t="s">
        <v>175</v>
      </c>
      <c r="D598" s="4">
        <v>2545.4899999999998</v>
      </c>
      <c r="E598" s="4">
        <v>2400.23</v>
      </c>
      <c r="F598" s="19">
        <v>1652.65</v>
      </c>
      <c r="G598" s="10">
        <v>3000</v>
      </c>
      <c r="H598" s="24">
        <f t="shared" si="48"/>
        <v>2204</v>
      </c>
      <c r="I598" s="29">
        <f t="shared" si="49"/>
        <v>0.73466666666666669</v>
      </c>
      <c r="J598" s="81"/>
      <c r="K598" s="4">
        <v>3000</v>
      </c>
      <c r="L598" s="59">
        <f>Recreation!L590</f>
        <v>0</v>
      </c>
      <c r="M598" s="53">
        <f>K598-L598</f>
        <v>3000</v>
      </c>
    </row>
    <row r="599" spans="1:13" ht="12.75" customHeight="1" x14ac:dyDescent="0.35">
      <c r="A599" s="714"/>
      <c r="B599" s="714"/>
      <c r="C599" s="3" t="s">
        <v>177</v>
      </c>
      <c r="D599" s="4">
        <v>565.80999999999995</v>
      </c>
      <c r="E599" s="4">
        <v>592.75</v>
      </c>
      <c r="F599" s="19">
        <v>0</v>
      </c>
      <c r="G599" s="10">
        <v>0</v>
      </c>
      <c r="H599" s="24">
        <f t="shared" si="48"/>
        <v>0</v>
      </c>
      <c r="I599" s="29" t="e">
        <f t="shared" si="49"/>
        <v>#DIV/0!</v>
      </c>
      <c r="J599" s="81"/>
      <c r="K599" s="4">
        <v>0</v>
      </c>
      <c r="L599" s="59">
        <f>Recreation!L591</f>
        <v>0</v>
      </c>
      <c r="M599" s="53">
        <f>K599-L599</f>
        <v>0</v>
      </c>
    </row>
    <row r="600" spans="1:13" ht="12.75" customHeight="1" x14ac:dyDescent="0.35">
      <c r="A600" s="714"/>
      <c r="B600" s="714"/>
      <c r="C600" s="3" t="s">
        <v>180</v>
      </c>
      <c r="D600" s="4">
        <v>688.72</v>
      </c>
      <c r="E600" s="4">
        <v>0</v>
      </c>
      <c r="F600" s="19">
        <v>0</v>
      </c>
      <c r="G600" s="10">
        <v>0</v>
      </c>
      <c r="H600" s="24">
        <f t="shared" si="48"/>
        <v>0</v>
      </c>
      <c r="I600" s="29" t="e">
        <f t="shared" si="49"/>
        <v>#DIV/0!</v>
      </c>
      <c r="J600" s="81"/>
      <c r="K600" s="4">
        <v>0</v>
      </c>
      <c r="L600" s="59">
        <f>Recreation!L592</f>
        <v>0</v>
      </c>
      <c r="M600" s="53">
        <f>K600-L600</f>
        <v>0</v>
      </c>
    </row>
    <row r="601" spans="1:13" ht="12.75" customHeight="1" x14ac:dyDescent="0.35">
      <c r="A601" s="714"/>
      <c r="B601" s="719" t="s">
        <v>143</v>
      </c>
      <c r="C601" s="714"/>
      <c r="D601" s="7">
        <v>16390.57</v>
      </c>
      <c r="E601" s="7">
        <v>18393.72</v>
      </c>
      <c r="F601" s="20">
        <v>11172.94</v>
      </c>
      <c r="G601" s="11">
        <v>17000</v>
      </c>
      <c r="H601" s="25">
        <f t="shared" si="48"/>
        <v>14897</v>
      </c>
      <c r="I601" s="30">
        <f t="shared" si="49"/>
        <v>0.87629411764705878</v>
      </c>
      <c r="J601" s="54">
        <f>SUM(J597:J600)</f>
        <v>0</v>
      </c>
      <c r="K601" s="7">
        <v>17000</v>
      </c>
      <c r="L601" s="54">
        <f>SUM(L597:L600)</f>
        <v>0</v>
      </c>
      <c r="M601" s="54">
        <f>SUM(M597:M600)</f>
        <v>17000</v>
      </c>
    </row>
    <row r="602" spans="1:13" ht="12.75" customHeight="1" thickBot="1" x14ac:dyDescent="0.4">
      <c r="A602" s="719" t="s">
        <v>226</v>
      </c>
      <c r="B602" s="714"/>
      <c r="C602" s="714"/>
      <c r="D602" s="8">
        <v>-16390.57</v>
      </c>
      <c r="E602" s="8">
        <v>-18393.72</v>
      </c>
      <c r="F602" s="21">
        <v>-11172.94</v>
      </c>
      <c r="G602" s="12">
        <v>-17000</v>
      </c>
      <c r="H602" s="26">
        <f t="shared" si="48"/>
        <v>-14897</v>
      </c>
      <c r="I602" s="31">
        <f t="shared" si="49"/>
        <v>0.87629411764705878</v>
      </c>
      <c r="J602" s="55">
        <f>-J601</f>
        <v>0</v>
      </c>
      <c r="K602" s="8">
        <v>-17000</v>
      </c>
      <c r="L602" s="55">
        <f>-L601</f>
        <v>0</v>
      </c>
      <c r="M602" s="55">
        <f>-M601</f>
        <v>-17000</v>
      </c>
    </row>
    <row r="603" spans="1:13" s="110" customFormat="1" ht="27.7" customHeight="1" thickTop="1" x14ac:dyDescent="0.35">
      <c r="A603" s="727" t="s">
        <v>227</v>
      </c>
      <c r="B603" s="728"/>
      <c r="C603" s="728"/>
      <c r="D603" s="728"/>
      <c r="E603" s="728"/>
      <c r="F603" s="728"/>
      <c r="G603" s="728"/>
      <c r="H603" s="728"/>
      <c r="I603" s="728"/>
      <c r="J603" s="728"/>
      <c r="K603" s="728"/>
      <c r="L603" s="728"/>
      <c r="M603" s="728"/>
    </row>
    <row r="604" spans="1:13" ht="12.75" customHeight="1" x14ac:dyDescent="0.35">
      <c r="A604" s="714"/>
      <c r="B604" s="722" t="s">
        <v>141</v>
      </c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  <c r="M604" s="714"/>
    </row>
    <row r="605" spans="1:13" ht="12.75" customHeight="1" x14ac:dyDescent="0.35">
      <c r="A605" s="714"/>
      <c r="B605" s="714"/>
    </row>
    <row r="606" spans="1:13" ht="12.75" customHeight="1" x14ac:dyDescent="0.35">
      <c r="A606" s="714"/>
      <c r="B606" s="714"/>
      <c r="C606" s="3" t="s">
        <v>163</v>
      </c>
      <c r="D606" s="4">
        <v>0</v>
      </c>
      <c r="E606" s="4">
        <v>0</v>
      </c>
      <c r="F606" s="19">
        <v>0</v>
      </c>
      <c r="G606" s="10">
        <v>14000</v>
      </c>
      <c r="H606" s="24">
        <f t="shared" ref="H606:H611" si="50">ROUND(F606/9*12,0)</f>
        <v>0</v>
      </c>
      <c r="I606" s="29">
        <f t="shared" ref="I606:I611" si="51">H606/G606</f>
        <v>0</v>
      </c>
      <c r="J606" s="81"/>
      <c r="K606" s="4">
        <v>14000</v>
      </c>
      <c r="L606" s="59">
        <f>Recreation!L598</f>
        <v>0</v>
      </c>
      <c r="M606" s="53">
        <f>K606-L606</f>
        <v>14000</v>
      </c>
    </row>
    <row r="607" spans="1:13" ht="12.75" customHeight="1" x14ac:dyDescent="0.35">
      <c r="A607" s="714"/>
      <c r="B607" s="714"/>
      <c r="C607" s="3" t="s">
        <v>175</v>
      </c>
      <c r="D607" s="4">
        <v>0</v>
      </c>
      <c r="E607" s="4">
        <v>459.27</v>
      </c>
      <c r="F607" s="19">
        <v>94.09</v>
      </c>
      <c r="G607" s="10">
        <v>3000</v>
      </c>
      <c r="H607" s="24">
        <f t="shared" si="50"/>
        <v>125</v>
      </c>
      <c r="I607" s="29">
        <f t="shared" si="51"/>
        <v>4.1666666666666664E-2</v>
      </c>
      <c r="J607" s="81"/>
      <c r="K607" s="4">
        <v>3000</v>
      </c>
      <c r="L607" s="59">
        <f>Recreation!L599</f>
        <v>0</v>
      </c>
      <c r="M607" s="53">
        <f>K607-L607</f>
        <v>3000</v>
      </c>
    </row>
    <row r="608" spans="1:13" ht="12.75" customHeight="1" x14ac:dyDescent="0.35">
      <c r="A608" s="714"/>
      <c r="B608" s="714"/>
      <c r="C608" s="3" t="s">
        <v>177</v>
      </c>
      <c r="D608" s="4">
        <v>0</v>
      </c>
      <c r="E608" s="4">
        <v>0</v>
      </c>
      <c r="F608" s="19">
        <v>105.57</v>
      </c>
      <c r="G608" s="10">
        <v>1600</v>
      </c>
      <c r="H608" s="24">
        <f t="shared" si="50"/>
        <v>141</v>
      </c>
      <c r="I608" s="29">
        <f t="shared" si="51"/>
        <v>8.8124999999999995E-2</v>
      </c>
      <c r="J608" s="81"/>
      <c r="K608" s="4">
        <v>1600</v>
      </c>
      <c r="L608" s="59">
        <f>Recreation!L600</f>
        <v>0</v>
      </c>
      <c r="M608" s="53">
        <f>K608-L608</f>
        <v>1600</v>
      </c>
    </row>
    <row r="609" spans="1:13" ht="12.75" customHeight="1" x14ac:dyDescent="0.35">
      <c r="A609" s="714"/>
      <c r="B609" s="714"/>
      <c r="C609" s="3" t="s">
        <v>180</v>
      </c>
      <c r="D609" s="4">
        <v>0</v>
      </c>
      <c r="E609" s="4">
        <v>0</v>
      </c>
      <c r="F609" s="19">
        <v>2675.28</v>
      </c>
      <c r="G609" s="10">
        <v>6300</v>
      </c>
      <c r="H609" s="24">
        <f t="shared" si="50"/>
        <v>3567</v>
      </c>
      <c r="I609" s="29">
        <f t="shared" si="51"/>
        <v>0.56619047619047624</v>
      </c>
      <c r="J609" s="81"/>
      <c r="K609" s="4">
        <v>6300</v>
      </c>
      <c r="L609" s="59">
        <f>Recreation!L601</f>
        <v>0</v>
      </c>
      <c r="M609" s="53">
        <f>K609-L609</f>
        <v>6300</v>
      </c>
    </row>
    <row r="610" spans="1:13" ht="12.75" customHeight="1" x14ac:dyDescent="0.35">
      <c r="A610" s="714"/>
      <c r="B610" s="719" t="s">
        <v>143</v>
      </c>
      <c r="C610" s="714"/>
      <c r="D610" s="7">
        <v>0</v>
      </c>
      <c r="E610" s="7">
        <v>459.27</v>
      </c>
      <c r="F610" s="20">
        <v>2874.94</v>
      </c>
      <c r="G610" s="11">
        <v>24900</v>
      </c>
      <c r="H610" s="25">
        <f t="shared" si="50"/>
        <v>3833</v>
      </c>
      <c r="I610" s="30">
        <f t="shared" si="51"/>
        <v>0.15393574297188756</v>
      </c>
      <c r="J610" s="54">
        <f>SUM(J606:J609)</f>
        <v>0</v>
      </c>
      <c r="K610" s="7">
        <v>24900</v>
      </c>
      <c r="L610" s="54">
        <f>SUM(L606:L609)</f>
        <v>0</v>
      </c>
      <c r="M610" s="54">
        <f>SUM(M606:M609)</f>
        <v>24900</v>
      </c>
    </row>
    <row r="611" spans="1:13" ht="12.75" customHeight="1" thickBot="1" x14ac:dyDescent="0.4">
      <c r="A611" s="719" t="s">
        <v>228</v>
      </c>
      <c r="B611" s="714"/>
      <c r="C611" s="714"/>
      <c r="D611" s="8">
        <v>0</v>
      </c>
      <c r="E611" s="8">
        <v>-459.27</v>
      </c>
      <c r="F611" s="21">
        <v>-2874.94</v>
      </c>
      <c r="G611" s="12">
        <v>-24900</v>
      </c>
      <c r="H611" s="26">
        <f t="shared" si="50"/>
        <v>-3833</v>
      </c>
      <c r="I611" s="31">
        <f t="shared" si="51"/>
        <v>0.15393574297188756</v>
      </c>
      <c r="J611" s="55">
        <f>-J610</f>
        <v>0</v>
      </c>
      <c r="K611" s="8">
        <v>-24900</v>
      </c>
      <c r="L611" s="55">
        <f>-L610</f>
        <v>0</v>
      </c>
      <c r="M611" s="55">
        <f>-M610</f>
        <v>-24900</v>
      </c>
    </row>
    <row r="612" spans="1:13" s="110" customFormat="1" ht="29.65" customHeight="1" thickTop="1" x14ac:dyDescent="0.35">
      <c r="A612" s="727" t="s">
        <v>229</v>
      </c>
      <c r="B612" s="728"/>
      <c r="C612" s="728"/>
      <c r="D612" s="728"/>
      <c r="E612" s="728"/>
      <c r="F612" s="728"/>
      <c r="G612" s="728"/>
      <c r="H612" s="728"/>
      <c r="I612" s="728"/>
      <c r="J612" s="728"/>
      <c r="K612" s="728"/>
      <c r="L612" s="728"/>
      <c r="M612" s="728"/>
    </row>
    <row r="613" spans="1:13" ht="12.75" customHeight="1" x14ac:dyDescent="0.35">
      <c r="A613" s="714"/>
      <c r="B613" s="722" t="s">
        <v>141</v>
      </c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  <c r="M613" s="714"/>
    </row>
    <row r="614" spans="1:13" ht="12.75" customHeight="1" x14ac:dyDescent="0.35">
      <c r="A614" s="714"/>
      <c r="B614" s="714"/>
      <c r="H614" s="23">
        <f t="shared" ref="H614:H620" si="52">ROUND(F614/9*12,0)</f>
        <v>0</v>
      </c>
      <c r="I614" s="28" t="e">
        <f t="shared" ref="I614:I620" si="53">H614/G614</f>
        <v>#DIV/0!</v>
      </c>
    </row>
    <row r="615" spans="1:13" ht="12.75" customHeight="1" x14ac:dyDescent="0.35">
      <c r="A615" s="714"/>
      <c r="B615" s="714"/>
      <c r="C615" s="3" t="s">
        <v>163</v>
      </c>
      <c r="D615" s="4">
        <v>8152.79</v>
      </c>
      <c r="E615" s="4">
        <v>15534.92</v>
      </c>
      <c r="F615" s="19">
        <v>6501.65</v>
      </c>
      <c r="G615" s="10">
        <v>25000</v>
      </c>
      <c r="H615" s="24">
        <f t="shared" si="52"/>
        <v>8669</v>
      </c>
      <c r="I615" s="29">
        <f t="shared" si="53"/>
        <v>0.34676000000000001</v>
      </c>
      <c r="J615" s="81"/>
      <c r="K615" s="4">
        <v>25000</v>
      </c>
      <c r="L615" s="59">
        <f>Recreation!L607</f>
        <v>0</v>
      </c>
      <c r="M615" s="53">
        <f>K615-L615</f>
        <v>25000</v>
      </c>
    </row>
    <row r="616" spans="1:13" ht="12.75" customHeight="1" x14ac:dyDescent="0.35">
      <c r="A616" s="714"/>
      <c r="B616" s="714"/>
      <c r="C616" s="3" t="s">
        <v>164</v>
      </c>
      <c r="D616" s="4">
        <v>0</v>
      </c>
      <c r="E616" s="4">
        <v>0</v>
      </c>
      <c r="F616" s="19">
        <v>0</v>
      </c>
      <c r="G616" s="10">
        <v>25000</v>
      </c>
      <c r="H616" s="24">
        <f t="shared" si="52"/>
        <v>0</v>
      </c>
      <c r="I616" s="29">
        <f t="shared" si="53"/>
        <v>0</v>
      </c>
      <c r="J616" s="81"/>
      <c r="K616" s="4">
        <v>25000</v>
      </c>
      <c r="L616" s="59">
        <f>Recreation!L608</f>
        <v>0</v>
      </c>
      <c r="M616" s="53">
        <f>K616-L616</f>
        <v>25000</v>
      </c>
    </row>
    <row r="617" spans="1:13" ht="12.75" customHeight="1" x14ac:dyDescent="0.35">
      <c r="A617" s="714"/>
      <c r="B617" s="714"/>
      <c r="C617" s="3" t="s">
        <v>175</v>
      </c>
      <c r="D617" s="4">
        <v>13364.71</v>
      </c>
      <c r="E617" s="4">
        <v>7034.27</v>
      </c>
      <c r="F617" s="19">
        <v>4480.22</v>
      </c>
      <c r="G617" s="10">
        <v>20000</v>
      </c>
      <c r="H617" s="24">
        <f t="shared" si="52"/>
        <v>5974</v>
      </c>
      <c r="I617" s="29">
        <f t="shared" si="53"/>
        <v>0.29870000000000002</v>
      </c>
      <c r="J617" s="81"/>
      <c r="K617" s="4">
        <v>20000</v>
      </c>
      <c r="L617" s="59">
        <f>Recreation!L609</f>
        <v>0</v>
      </c>
      <c r="M617" s="53">
        <f>K617-L617</f>
        <v>20000</v>
      </c>
    </row>
    <row r="618" spans="1:13" ht="12.75" customHeight="1" x14ac:dyDescent="0.35">
      <c r="A618" s="714"/>
      <c r="B618" s="714"/>
      <c r="C618" s="3" t="s">
        <v>177</v>
      </c>
      <c r="D618" s="4">
        <v>0</v>
      </c>
      <c r="E618" s="4">
        <v>0</v>
      </c>
      <c r="F618" s="19">
        <v>0</v>
      </c>
      <c r="G618" s="10">
        <v>17500</v>
      </c>
      <c r="H618" s="24">
        <f t="shared" si="52"/>
        <v>0</v>
      </c>
      <c r="I618" s="29">
        <f t="shared" si="53"/>
        <v>0</v>
      </c>
      <c r="J618" s="81"/>
      <c r="K618" s="4">
        <v>17500</v>
      </c>
      <c r="L618" s="59">
        <f>Recreation!L610</f>
        <v>0</v>
      </c>
      <c r="M618" s="53">
        <f>K618-L618</f>
        <v>17500</v>
      </c>
    </row>
    <row r="619" spans="1:13" ht="12.75" customHeight="1" x14ac:dyDescent="0.35">
      <c r="A619" s="714"/>
      <c r="B619" s="719" t="s">
        <v>143</v>
      </c>
      <c r="C619" s="714"/>
      <c r="D619" s="7">
        <v>21517.5</v>
      </c>
      <c r="E619" s="7">
        <v>22569.19</v>
      </c>
      <c r="F619" s="20">
        <v>10981.87</v>
      </c>
      <c r="G619" s="11">
        <v>87500</v>
      </c>
      <c r="H619" s="25">
        <f t="shared" si="52"/>
        <v>14642</v>
      </c>
      <c r="I619" s="30">
        <f t="shared" si="53"/>
        <v>0.16733714285714285</v>
      </c>
      <c r="J619" s="54">
        <f>SUM(J615:J618)</f>
        <v>0</v>
      </c>
      <c r="K619" s="7">
        <v>87500</v>
      </c>
      <c r="L619" s="54">
        <f>SUM(L615:L618)</f>
        <v>0</v>
      </c>
      <c r="M619" s="54">
        <f>SUM(M615:M618)</f>
        <v>87500</v>
      </c>
    </row>
    <row r="620" spans="1:13" ht="12.75" customHeight="1" thickBot="1" x14ac:dyDescent="0.4">
      <c r="A620" s="719" t="s">
        <v>230</v>
      </c>
      <c r="B620" s="714"/>
      <c r="C620" s="714"/>
      <c r="D620" s="8">
        <v>-21517.5</v>
      </c>
      <c r="E620" s="8">
        <v>-22569.19</v>
      </c>
      <c r="F620" s="21">
        <v>-10981.87</v>
      </c>
      <c r="G620" s="12">
        <v>-87500</v>
      </c>
      <c r="H620" s="26">
        <f t="shared" si="52"/>
        <v>-14642</v>
      </c>
      <c r="I620" s="31">
        <f t="shared" si="53"/>
        <v>0.16733714285714285</v>
      </c>
      <c r="J620" s="55">
        <f>-J619</f>
        <v>0</v>
      </c>
      <c r="K620" s="8">
        <v>-87500</v>
      </c>
      <c r="L620" s="55">
        <f>-L619</f>
        <v>0</v>
      </c>
      <c r="M620" s="55">
        <f>-M619</f>
        <v>-87500</v>
      </c>
    </row>
    <row r="621" spans="1:13" s="110" customFormat="1" ht="24.7" customHeight="1" thickTop="1" x14ac:dyDescent="0.35">
      <c r="A621" s="727" t="s">
        <v>231</v>
      </c>
      <c r="B621" s="728"/>
      <c r="C621" s="728"/>
      <c r="D621" s="728"/>
      <c r="E621" s="728"/>
      <c r="F621" s="728"/>
      <c r="G621" s="728"/>
      <c r="H621" s="728"/>
      <c r="I621" s="728"/>
      <c r="J621" s="728"/>
      <c r="K621" s="728"/>
      <c r="L621" s="728"/>
      <c r="M621" s="728"/>
    </row>
    <row r="622" spans="1:13" ht="12.75" customHeight="1" x14ac:dyDescent="0.35">
      <c r="A622" s="714"/>
      <c r="B622" s="722" t="s">
        <v>141</v>
      </c>
      <c r="C622" s="714"/>
      <c r="D622" s="714"/>
      <c r="E622" s="714"/>
      <c r="F622" s="714"/>
      <c r="G622" s="714"/>
      <c r="H622" s="714"/>
      <c r="I622" s="714"/>
      <c r="J622" s="714"/>
      <c r="K622" s="714"/>
      <c r="L622" s="714"/>
      <c r="M622" s="714"/>
    </row>
    <row r="623" spans="1:13" ht="12.75" customHeight="1" x14ac:dyDescent="0.35">
      <c r="A623" s="714"/>
      <c r="B623" s="714"/>
      <c r="C623" s="3" t="s">
        <v>187</v>
      </c>
      <c r="D623" s="4">
        <v>0</v>
      </c>
      <c r="E623" s="4">
        <v>98.44</v>
      </c>
      <c r="F623" s="19">
        <v>0</v>
      </c>
      <c r="G623" s="10">
        <v>0</v>
      </c>
      <c r="H623" s="24">
        <f t="shared" ref="H623:H635" si="54">ROUND(F623/9*12,0)</f>
        <v>0</v>
      </c>
      <c r="I623" s="29" t="e">
        <f t="shared" ref="I623:I635" si="55">H623/G623</f>
        <v>#DIV/0!</v>
      </c>
      <c r="J623" s="81"/>
      <c r="K623" s="4">
        <v>0</v>
      </c>
      <c r="L623" s="59">
        <f>Recreation!L615</f>
        <v>0</v>
      </c>
      <c r="M623" s="53">
        <f t="shared" ref="M623:M633" si="56">K623-L623</f>
        <v>0</v>
      </c>
    </row>
    <row r="624" spans="1:13" ht="12.75" customHeight="1" x14ac:dyDescent="0.35">
      <c r="A624" s="714"/>
      <c r="B624" s="714"/>
      <c r="C624" s="3" t="s">
        <v>150</v>
      </c>
      <c r="D624" s="4">
        <v>1368.9</v>
      </c>
      <c r="E624" s="4">
        <v>251.24</v>
      </c>
      <c r="F624" s="19">
        <v>0</v>
      </c>
      <c r="G624" s="10">
        <v>3200</v>
      </c>
      <c r="H624" s="24">
        <f t="shared" si="54"/>
        <v>0</v>
      </c>
      <c r="I624" s="29">
        <f t="shared" si="55"/>
        <v>0</v>
      </c>
      <c r="J624" s="81"/>
      <c r="K624" s="4">
        <v>3200</v>
      </c>
      <c r="L624" s="59">
        <f>Recreation!L616</f>
        <v>1750</v>
      </c>
      <c r="M624" s="53">
        <f t="shared" si="56"/>
        <v>1450</v>
      </c>
    </row>
    <row r="625" spans="1:13" ht="12.75" customHeight="1" x14ac:dyDescent="0.35">
      <c r="A625" s="714"/>
      <c r="B625" s="714"/>
      <c r="C625" s="3" t="s">
        <v>151</v>
      </c>
      <c r="D625" s="4">
        <v>0</v>
      </c>
      <c r="E625" s="4">
        <v>6.74</v>
      </c>
      <c r="F625" s="19">
        <v>0</v>
      </c>
      <c r="G625" s="10">
        <v>0</v>
      </c>
      <c r="H625" s="24">
        <f t="shared" si="54"/>
        <v>0</v>
      </c>
      <c r="I625" s="29" t="e">
        <f t="shared" si="55"/>
        <v>#DIV/0!</v>
      </c>
      <c r="J625" s="81"/>
      <c r="K625" s="4">
        <v>0</v>
      </c>
      <c r="L625" s="59">
        <f>Recreation!L617</f>
        <v>0</v>
      </c>
      <c r="M625" s="53">
        <f t="shared" si="56"/>
        <v>0</v>
      </c>
    </row>
    <row r="626" spans="1:13" ht="12.75" customHeight="1" x14ac:dyDescent="0.35">
      <c r="A626" s="714"/>
      <c r="B626" s="714"/>
      <c r="C626" s="3" t="s">
        <v>153</v>
      </c>
      <c r="D626" s="4">
        <v>51.34</v>
      </c>
      <c r="E626" s="4">
        <v>9.44</v>
      </c>
      <c r="F626" s="19">
        <v>0</v>
      </c>
      <c r="G626" s="10">
        <v>0</v>
      </c>
      <c r="H626" s="24">
        <f t="shared" si="54"/>
        <v>0</v>
      </c>
      <c r="I626" s="29" t="e">
        <f t="shared" si="55"/>
        <v>#DIV/0!</v>
      </c>
      <c r="J626" s="81"/>
      <c r="K626" s="4">
        <v>0</v>
      </c>
      <c r="L626" s="59">
        <f>Recreation!L618</f>
        <v>0</v>
      </c>
      <c r="M626" s="53">
        <f t="shared" si="56"/>
        <v>0</v>
      </c>
    </row>
    <row r="627" spans="1:13" ht="12.75" customHeight="1" x14ac:dyDescent="0.35">
      <c r="A627" s="714"/>
      <c r="B627" s="714"/>
      <c r="C627" s="3" t="s">
        <v>162</v>
      </c>
      <c r="D627" s="4">
        <v>19.86</v>
      </c>
      <c r="E627" s="4">
        <v>5.07</v>
      </c>
      <c r="F627" s="19">
        <v>0</v>
      </c>
      <c r="G627" s="10">
        <v>0</v>
      </c>
      <c r="H627" s="24">
        <f t="shared" si="54"/>
        <v>0</v>
      </c>
      <c r="I627" s="29" t="e">
        <f t="shared" si="55"/>
        <v>#DIV/0!</v>
      </c>
      <c r="J627" s="81"/>
      <c r="K627" s="4">
        <v>0</v>
      </c>
      <c r="L627" s="59">
        <f>Recreation!L619</f>
        <v>0</v>
      </c>
      <c r="M627" s="53">
        <f t="shared" si="56"/>
        <v>0</v>
      </c>
    </row>
    <row r="628" spans="1:13" ht="12.75" customHeight="1" x14ac:dyDescent="0.35">
      <c r="A628" s="714"/>
      <c r="B628" s="714"/>
      <c r="C628" s="3" t="s">
        <v>167</v>
      </c>
      <c r="D628" s="4">
        <v>158.15</v>
      </c>
      <c r="E628" s="4">
        <v>0</v>
      </c>
      <c r="F628" s="19">
        <v>297.56</v>
      </c>
      <c r="G628" s="10">
        <v>0</v>
      </c>
      <c r="H628" s="24">
        <f t="shared" si="54"/>
        <v>397</v>
      </c>
      <c r="I628" s="29" t="e">
        <f t="shared" si="55"/>
        <v>#DIV/0!</v>
      </c>
      <c r="J628" s="81"/>
      <c r="K628" s="4">
        <v>0</v>
      </c>
      <c r="L628" s="59">
        <f>Recreation!L620</f>
        <v>0</v>
      </c>
      <c r="M628" s="53">
        <f t="shared" si="56"/>
        <v>0</v>
      </c>
    </row>
    <row r="629" spans="1:13" ht="12.75" customHeight="1" x14ac:dyDescent="0.35">
      <c r="A629" s="714"/>
      <c r="B629" s="714"/>
      <c r="C629" s="3" t="s">
        <v>168</v>
      </c>
      <c r="D629" s="4">
        <v>0</v>
      </c>
      <c r="E629" s="4">
        <v>97.91</v>
      </c>
      <c r="F629" s="19">
        <v>0</v>
      </c>
      <c r="G629" s="10">
        <v>0</v>
      </c>
      <c r="H629" s="24">
        <f t="shared" si="54"/>
        <v>0</v>
      </c>
      <c r="I629" s="29" t="e">
        <f t="shared" si="55"/>
        <v>#DIV/0!</v>
      </c>
      <c r="J629" s="81"/>
      <c r="K629" s="4">
        <v>0</v>
      </c>
      <c r="L629" s="59">
        <f>Recreation!L621</f>
        <v>0</v>
      </c>
      <c r="M629" s="53">
        <f t="shared" si="56"/>
        <v>0</v>
      </c>
    </row>
    <row r="630" spans="1:13" ht="12.75" customHeight="1" x14ac:dyDescent="0.35">
      <c r="A630" s="714"/>
      <c r="B630" s="714"/>
      <c r="C630" s="3" t="s">
        <v>176</v>
      </c>
      <c r="D630" s="4">
        <v>59.5</v>
      </c>
      <c r="E630" s="4">
        <v>0</v>
      </c>
      <c r="F630" s="19">
        <v>0</v>
      </c>
      <c r="G630" s="10">
        <v>0</v>
      </c>
      <c r="H630" s="24">
        <f t="shared" si="54"/>
        <v>0</v>
      </c>
      <c r="I630" s="29" t="e">
        <f t="shared" si="55"/>
        <v>#DIV/0!</v>
      </c>
      <c r="J630" s="81"/>
      <c r="K630" s="4">
        <v>0</v>
      </c>
      <c r="L630" s="59">
        <f>Recreation!L622</f>
        <v>0</v>
      </c>
      <c r="M630" s="53">
        <f t="shared" si="56"/>
        <v>0</v>
      </c>
    </row>
    <row r="631" spans="1:13" ht="12.75" customHeight="1" x14ac:dyDescent="0.35">
      <c r="A631" s="714"/>
      <c r="B631" s="714"/>
      <c r="C631" s="3" t="s">
        <v>177</v>
      </c>
      <c r="D631" s="4">
        <v>11056.46</v>
      </c>
      <c r="E631" s="4">
        <v>8520.3700000000008</v>
      </c>
      <c r="F631" s="19">
        <v>6135.8</v>
      </c>
      <c r="G631" s="10">
        <v>6500</v>
      </c>
      <c r="H631" s="24">
        <f t="shared" si="54"/>
        <v>8181</v>
      </c>
      <c r="I631" s="29">
        <f t="shared" si="55"/>
        <v>1.2586153846153847</v>
      </c>
      <c r="J631" s="81"/>
      <c r="K631" s="4">
        <v>6500</v>
      </c>
      <c r="L631" s="59">
        <f>Recreation!L623</f>
        <v>1500</v>
      </c>
      <c r="M631" s="53">
        <f t="shared" si="56"/>
        <v>5000</v>
      </c>
    </row>
    <row r="632" spans="1:13" ht="12.75" customHeight="1" x14ac:dyDescent="0.35">
      <c r="A632" s="714"/>
      <c r="B632" s="714"/>
      <c r="C632" s="3" t="s">
        <v>179</v>
      </c>
      <c r="D632" s="4">
        <v>26795.919999999998</v>
      </c>
      <c r="E632" s="4">
        <v>77413.84</v>
      </c>
      <c r="F632" s="19">
        <v>63046</v>
      </c>
      <c r="G632" s="10">
        <v>65000</v>
      </c>
      <c r="H632" s="24">
        <f t="shared" si="54"/>
        <v>84061</v>
      </c>
      <c r="I632" s="29">
        <f t="shared" si="55"/>
        <v>1.2932461538461539</v>
      </c>
      <c r="J632" s="81"/>
      <c r="K632" s="4">
        <v>65000</v>
      </c>
      <c r="L632" s="59">
        <f>Recreation!L624</f>
        <v>45000</v>
      </c>
      <c r="M632" s="53">
        <f t="shared" si="56"/>
        <v>20000</v>
      </c>
    </row>
    <row r="633" spans="1:13" ht="12.75" customHeight="1" x14ac:dyDescent="0.35">
      <c r="A633" s="714"/>
      <c r="B633" s="714"/>
      <c r="C633" s="3" t="s">
        <v>180</v>
      </c>
      <c r="D633" s="4">
        <v>11016.19</v>
      </c>
      <c r="E633" s="4">
        <v>7203.15</v>
      </c>
      <c r="F633" s="19">
        <v>15216.1</v>
      </c>
      <c r="G633" s="10">
        <v>9000</v>
      </c>
      <c r="H633" s="24">
        <f t="shared" si="54"/>
        <v>20288</v>
      </c>
      <c r="I633" s="29">
        <f t="shared" si="55"/>
        <v>2.2542222222222223</v>
      </c>
      <c r="J633" s="81"/>
      <c r="K633" s="4">
        <v>9000</v>
      </c>
      <c r="L633" s="59">
        <f>Recreation!L625</f>
        <v>2000</v>
      </c>
      <c r="M633" s="53">
        <f t="shared" si="56"/>
        <v>7000</v>
      </c>
    </row>
    <row r="634" spans="1:13" ht="12.75" customHeight="1" x14ac:dyDescent="0.35">
      <c r="A634" s="714"/>
      <c r="B634" s="719" t="s">
        <v>143</v>
      </c>
      <c r="C634" s="714"/>
      <c r="D634" s="7">
        <v>50526.32</v>
      </c>
      <c r="E634" s="7">
        <v>93606.2</v>
      </c>
      <c r="F634" s="20">
        <v>84695.46</v>
      </c>
      <c r="G634" s="11">
        <v>83700</v>
      </c>
      <c r="H634" s="25">
        <f>SUM(H623:H633)</f>
        <v>112927</v>
      </c>
      <c r="I634" s="30">
        <f t="shared" si="55"/>
        <v>1.3491875746714457</v>
      </c>
      <c r="J634" s="54">
        <f>SUM(J623:J633)</f>
        <v>0</v>
      </c>
      <c r="K634" s="7">
        <v>83700</v>
      </c>
      <c r="L634" s="54">
        <f>SUM(L623:L633)</f>
        <v>50250</v>
      </c>
      <c r="M634" s="54">
        <f>SUM(M623:M633)</f>
        <v>33450</v>
      </c>
    </row>
    <row r="635" spans="1:13" ht="12.75" customHeight="1" thickBot="1" x14ac:dyDescent="0.4">
      <c r="A635" s="719" t="s">
        <v>232</v>
      </c>
      <c r="B635" s="714"/>
      <c r="C635" s="714"/>
      <c r="D635" s="8">
        <v>-50526.32</v>
      </c>
      <c r="E635" s="8">
        <v>-93606.2</v>
      </c>
      <c r="F635" s="21">
        <v>-84695.46</v>
      </c>
      <c r="G635" s="12">
        <v>-83700</v>
      </c>
      <c r="H635" s="26">
        <f t="shared" si="54"/>
        <v>-112927</v>
      </c>
      <c r="I635" s="31">
        <f t="shared" si="55"/>
        <v>1.3491875746714457</v>
      </c>
      <c r="J635" s="55">
        <f>-J634</f>
        <v>0</v>
      </c>
      <c r="K635" s="8">
        <v>-83700</v>
      </c>
      <c r="L635" s="55">
        <f>-L634</f>
        <v>-50250</v>
      </c>
      <c r="M635" s="55">
        <f>-M634</f>
        <v>-33450</v>
      </c>
    </row>
    <row r="636" spans="1:13" s="110" customFormat="1" ht="24.7" customHeight="1" thickTop="1" x14ac:dyDescent="0.35">
      <c r="A636" s="727" t="s">
        <v>233</v>
      </c>
      <c r="B636" s="728"/>
      <c r="C636" s="728"/>
      <c r="D636" s="728"/>
      <c r="E636" s="728"/>
      <c r="F636" s="728"/>
      <c r="G636" s="728"/>
      <c r="H636" s="728"/>
      <c r="I636" s="728"/>
      <c r="J636" s="728"/>
      <c r="K636" s="728"/>
      <c r="L636" s="728"/>
      <c r="M636" s="728"/>
    </row>
    <row r="637" spans="1:13" ht="12.75" customHeight="1" x14ac:dyDescent="0.35">
      <c r="A637" s="714"/>
      <c r="B637" s="722" t="s">
        <v>141</v>
      </c>
      <c r="C637" s="714"/>
      <c r="D637" s="714"/>
      <c r="E637" s="714"/>
      <c r="F637" s="714"/>
      <c r="G637" s="714"/>
      <c r="H637" s="714"/>
      <c r="I637" s="714"/>
      <c r="J637" s="714"/>
      <c r="K637" s="714"/>
      <c r="L637" s="714"/>
      <c r="M637" s="714"/>
    </row>
    <row r="638" spans="1:13" ht="12.75" customHeight="1" x14ac:dyDescent="0.35">
      <c r="A638" s="714"/>
      <c r="B638" s="714"/>
      <c r="C638" s="3" t="s">
        <v>146</v>
      </c>
      <c r="D638" s="4">
        <v>53435.46</v>
      </c>
      <c r="E638" s="4">
        <v>67926.14</v>
      </c>
      <c r="F638" s="19">
        <v>62595.33</v>
      </c>
      <c r="G638" s="10">
        <v>41086</v>
      </c>
      <c r="H638" s="24">
        <f t="shared" ref="H638:H660" si="57">ROUND(F638/9*12,0)</f>
        <v>83460</v>
      </c>
      <c r="I638" s="29">
        <f t="shared" ref="I638:I660" si="58">H638/G638</f>
        <v>2.0313488779632967</v>
      </c>
      <c r="J638" s="81"/>
      <c r="K638" s="4">
        <v>42726</v>
      </c>
      <c r="L638" s="59">
        <f>K638-M638</f>
        <v>753</v>
      </c>
      <c r="M638" s="53">
        <f>'#2 RC'!B15</f>
        <v>41973</v>
      </c>
    </row>
    <row r="639" spans="1:13" ht="12.75" customHeight="1" x14ac:dyDescent="0.35">
      <c r="A639" s="714"/>
      <c r="B639" s="714"/>
      <c r="C639" s="3" t="s">
        <v>148</v>
      </c>
      <c r="D639" s="4">
        <v>1049.8</v>
      </c>
      <c r="E639" s="4">
        <v>0</v>
      </c>
      <c r="F639" s="19">
        <v>0</v>
      </c>
      <c r="G639" s="10">
        <v>0</v>
      </c>
      <c r="H639" s="24">
        <f t="shared" si="57"/>
        <v>0</v>
      </c>
      <c r="I639" s="29" t="e">
        <f t="shared" si="58"/>
        <v>#DIV/0!</v>
      </c>
      <c r="J639" s="81"/>
      <c r="K639" s="4">
        <v>0</v>
      </c>
      <c r="L639" s="59">
        <f>Recreation!L631</f>
        <v>0</v>
      </c>
      <c r="M639" s="53">
        <f t="shared" ref="M639:M658" si="59">K639-L639</f>
        <v>0</v>
      </c>
    </row>
    <row r="640" spans="1:13" ht="12.75" customHeight="1" x14ac:dyDescent="0.35">
      <c r="A640" s="714"/>
      <c r="B640" s="714"/>
      <c r="C640" s="3" t="s">
        <v>187</v>
      </c>
      <c r="D640" s="4">
        <v>24516</v>
      </c>
      <c r="E640" s="4">
        <v>24987</v>
      </c>
      <c r="F640" s="19">
        <v>18813.25</v>
      </c>
      <c r="G640" s="10">
        <v>28000</v>
      </c>
      <c r="H640" s="24">
        <f t="shared" si="57"/>
        <v>25084</v>
      </c>
      <c r="I640" s="29">
        <f t="shared" si="58"/>
        <v>0.89585714285714291</v>
      </c>
      <c r="J640" s="81"/>
      <c r="K640" s="4">
        <v>28000</v>
      </c>
      <c r="L640" s="59">
        <f>Recreation!L632</f>
        <v>0</v>
      </c>
      <c r="M640" s="53">
        <f t="shared" si="59"/>
        <v>28000</v>
      </c>
    </row>
    <row r="641" spans="1:16" ht="12.75" customHeight="1" x14ac:dyDescent="0.35">
      <c r="A641" s="714"/>
      <c r="B641" s="714"/>
      <c r="C641" s="3" t="s">
        <v>150</v>
      </c>
      <c r="D641" s="4">
        <v>85921.61</v>
      </c>
      <c r="E641" s="4">
        <v>112420.32</v>
      </c>
      <c r="F641" s="19">
        <v>51699.86</v>
      </c>
      <c r="G641" s="10">
        <v>97000</v>
      </c>
      <c r="H641" s="24">
        <f t="shared" si="57"/>
        <v>68933</v>
      </c>
      <c r="I641" s="29">
        <f t="shared" si="58"/>
        <v>0.71064948453608245</v>
      </c>
      <c r="J641" s="81"/>
      <c r="K641" s="4">
        <v>97000</v>
      </c>
      <c r="L641" s="59">
        <f>Recreation!L633</f>
        <v>0</v>
      </c>
      <c r="M641" s="53">
        <f t="shared" si="59"/>
        <v>97000</v>
      </c>
    </row>
    <row r="642" spans="1:16" ht="12.75" customHeight="1" x14ac:dyDescent="0.35">
      <c r="A642" s="714"/>
      <c r="B642" s="714"/>
      <c r="C642" s="3" t="s">
        <v>151</v>
      </c>
      <c r="D642" s="4">
        <v>6623.7</v>
      </c>
      <c r="E642" s="4">
        <v>8374.75</v>
      </c>
      <c r="F642" s="327">
        <v>7234.33</v>
      </c>
      <c r="G642" s="10">
        <v>5423</v>
      </c>
      <c r="H642" s="24">
        <f t="shared" si="57"/>
        <v>9646</v>
      </c>
      <c r="I642" s="29">
        <f t="shared" si="58"/>
        <v>1.7787202655356813</v>
      </c>
      <c r="J642" s="81"/>
      <c r="K642" s="4">
        <v>5990</v>
      </c>
      <c r="L642" s="59">
        <f>K642-M642</f>
        <v>32</v>
      </c>
      <c r="M642" s="53">
        <f>'#2 RC'!B108</f>
        <v>5958</v>
      </c>
    </row>
    <row r="643" spans="1:16" ht="12.75" customHeight="1" x14ac:dyDescent="0.35">
      <c r="A643" s="714"/>
      <c r="B643" s="714"/>
      <c r="C643" s="3" t="s">
        <v>152</v>
      </c>
      <c r="D643" s="4">
        <v>0</v>
      </c>
      <c r="E643" s="4">
        <v>8364</v>
      </c>
      <c r="F643" s="327">
        <v>4911</v>
      </c>
      <c r="G643" s="10">
        <v>6224</v>
      </c>
      <c r="H643" s="24">
        <f t="shared" si="57"/>
        <v>6548</v>
      </c>
      <c r="I643" s="29">
        <f t="shared" si="58"/>
        <v>1.0520565552699228</v>
      </c>
      <c r="J643" s="81"/>
      <c r="K643" s="4">
        <v>6956</v>
      </c>
      <c r="L643" s="59">
        <f>K643-M643</f>
        <v>-764</v>
      </c>
      <c r="M643" s="53">
        <f>'#2 RC'!B139</f>
        <v>7720</v>
      </c>
    </row>
    <row r="644" spans="1:16" ht="12.75" customHeight="1" x14ac:dyDescent="0.35">
      <c r="A644" s="714"/>
      <c r="B644" s="714"/>
      <c r="C644" s="3" t="s">
        <v>153</v>
      </c>
      <c r="D644" s="4">
        <v>3298.25</v>
      </c>
      <c r="E644" s="4">
        <v>4287.43</v>
      </c>
      <c r="F644" s="19">
        <v>2224.63</v>
      </c>
      <c r="G644" s="10">
        <v>0</v>
      </c>
      <c r="H644" s="24">
        <f t="shared" si="57"/>
        <v>2966</v>
      </c>
      <c r="I644" s="29" t="e">
        <f t="shared" si="58"/>
        <v>#DIV/0!</v>
      </c>
      <c r="J644" s="81"/>
      <c r="K644" s="4">
        <v>0</v>
      </c>
      <c r="L644" s="59">
        <f>Recreation!L636</f>
        <v>0</v>
      </c>
      <c r="M644" s="53">
        <f t="shared" si="59"/>
        <v>0</v>
      </c>
    </row>
    <row r="645" spans="1:16" ht="12.75" customHeight="1" x14ac:dyDescent="0.35">
      <c r="A645" s="714"/>
      <c r="B645" s="714"/>
      <c r="C645" s="3" t="s">
        <v>154</v>
      </c>
      <c r="D645" s="4">
        <v>1800</v>
      </c>
      <c r="E645" s="4">
        <v>675</v>
      </c>
      <c r="F645" s="19">
        <v>0</v>
      </c>
      <c r="G645" s="10">
        <v>957</v>
      </c>
      <c r="H645" s="24">
        <f t="shared" si="57"/>
        <v>0</v>
      </c>
      <c r="I645" s="29">
        <f t="shared" si="58"/>
        <v>0</v>
      </c>
      <c r="J645" s="81"/>
      <c r="K645" s="4">
        <v>986</v>
      </c>
      <c r="L645" s="59">
        <f>K645-M645</f>
        <v>0</v>
      </c>
      <c r="M645" s="53">
        <f>'#2 RC'!B170</f>
        <v>986</v>
      </c>
    </row>
    <row r="646" spans="1:16" ht="12.75" customHeight="1" x14ac:dyDescent="0.35">
      <c r="A646" s="714"/>
      <c r="B646" s="714"/>
      <c r="C646" s="3" t="s">
        <v>155</v>
      </c>
      <c r="D646" s="4">
        <v>13926.88</v>
      </c>
      <c r="E646" s="4">
        <v>16719.599999999999</v>
      </c>
      <c r="F646" s="19">
        <v>12447.14</v>
      </c>
      <c r="G646" s="10">
        <v>12884</v>
      </c>
      <c r="H646" s="24">
        <f t="shared" si="57"/>
        <v>16596</v>
      </c>
      <c r="I646" s="29">
        <f t="shared" si="58"/>
        <v>1.2881092828314189</v>
      </c>
      <c r="J646" s="81"/>
      <c r="K646" s="4">
        <v>13850</v>
      </c>
      <c r="L646" s="59">
        <f>K646-M646</f>
        <v>98</v>
      </c>
      <c r="M646" s="53">
        <f>'#2 RC'!B201</f>
        <v>13752</v>
      </c>
    </row>
    <row r="647" spans="1:16" ht="12.75" customHeight="1" x14ac:dyDescent="0.35">
      <c r="A647" s="714"/>
      <c r="B647" s="714"/>
      <c r="C647" s="3" t="s">
        <v>157</v>
      </c>
      <c r="D647" s="4">
        <v>216.75</v>
      </c>
      <c r="E647" s="4">
        <v>265.51</v>
      </c>
      <c r="F647" s="19">
        <v>186.66</v>
      </c>
      <c r="G647" s="10">
        <v>164</v>
      </c>
      <c r="H647" s="24">
        <f t="shared" si="57"/>
        <v>249</v>
      </c>
      <c r="I647" s="29">
        <f t="shared" si="58"/>
        <v>1.5182926829268293</v>
      </c>
      <c r="J647" s="81"/>
      <c r="K647" s="4">
        <v>164</v>
      </c>
      <c r="L647" s="59">
        <f>K647-M647</f>
        <v>50</v>
      </c>
      <c r="M647" s="53">
        <f>'#2 RC'!B263</f>
        <v>114</v>
      </c>
    </row>
    <row r="648" spans="1:16" ht="12.75" customHeight="1" x14ac:dyDescent="0.35">
      <c r="A648" s="714"/>
      <c r="B648" s="714"/>
      <c r="C648" s="3" t="s">
        <v>161</v>
      </c>
      <c r="D648" s="4">
        <v>1809</v>
      </c>
      <c r="E648" s="4">
        <v>1896</v>
      </c>
      <c r="F648" s="19">
        <v>0</v>
      </c>
      <c r="G648" s="10">
        <v>0</v>
      </c>
      <c r="H648" s="24">
        <f t="shared" si="57"/>
        <v>0</v>
      </c>
      <c r="I648" s="29" t="e">
        <f t="shared" si="58"/>
        <v>#DIV/0!</v>
      </c>
      <c r="J648" s="81"/>
      <c r="K648" s="4">
        <v>0</v>
      </c>
      <c r="L648" s="59">
        <f>Recreation!L640</f>
        <v>0</v>
      </c>
      <c r="M648" s="53">
        <f t="shared" si="59"/>
        <v>0</v>
      </c>
    </row>
    <row r="649" spans="1:16" ht="12.75" customHeight="1" x14ac:dyDescent="0.35">
      <c r="A649" s="714"/>
      <c r="B649" s="714"/>
      <c r="C649" s="3" t="s">
        <v>162</v>
      </c>
      <c r="D649" s="4">
        <v>2392.34</v>
      </c>
      <c r="E649" s="4">
        <v>2977.57</v>
      </c>
      <c r="F649" s="19">
        <v>1930.94</v>
      </c>
      <c r="G649" s="10">
        <v>597</v>
      </c>
      <c r="H649" s="24">
        <f t="shared" si="57"/>
        <v>2575</v>
      </c>
      <c r="I649" s="29">
        <f t="shared" si="58"/>
        <v>4.3132328308207706</v>
      </c>
      <c r="J649" s="81"/>
      <c r="K649" s="4">
        <v>620</v>
      </c>
      <c r="L649" s="59">
        <f>K649-M649</f>
        <v>11</v>
      </c>
      <c r="M649" s="53">
        <f>'#2 RC'!B356</f>
        <v>609</v>
      </c>
      <c r="N649" s="517">
        <f>SUM(K638:K649)</f>
        <v>196292</v>
      </c>
      <c r="O649" s="426">
        <f>SUM(M638:M649)</f>
        <v>196112</v>
      </c>
      <c r="P649" s="426">
        <f>N649-O649</f>
        <v>180</v>
      </c>
    </row>
    <row r="650" spans="1:16" ht="12.75" customHeight="1" x14ac:dyDescent="0.35">
      <c r="A650" s="714"/>
      <c r="B650" s="714"/>
      <c r="C650" s="3" t="s">
        <v>163</v>
      </c>
      <c r="D650" s="4">
        <v>2948.2</v>
      </c>
      <c r="E650" s="4">
        <v>3437.15</v>
      </c>
      <c r="F650" s="19">
        <v>2786.76</v>
      </c>
      <c r="G650" s="10">
        <v>2800</v>
      </c>
      <c r="H650" s="24">
        <f t="shared" si="57"/>
        <v>3716</v>
      </c>
      <c r="I650" s="29">
        <f t="shared" si="58"/>
        <v>1.3271428571428572</v>
      </c>
      <c r="J650" s="81"/>
      <c r="K650" s="4">
        <v>2800</v>
      </c>
      <c r="L650" s="59">
        <f>Recreation!L642</f>
        <v>0</v>
      </c>
      <c r="M650" s="53">
        <f t="shared" si="59"/>
        <v>2800</v>
      </c>
    </row>
    <row r="651" spans="1:16" ht="12.75" customHeight="1" x14ac:dyDescent="0.35">
      <c r="A651" s="714"/>
      <c r="B651" s="714"/>
      <c r="C651" s="3" t="s">
        <v>164</v>
      </c>
      <c r="D651" s="4">
        <v>80.260000000000005</v>
      </c>
      <c r="E651" s="4">
        <v>0</v>
      </c>
      <c r="F651" s="19">
        <v>0</v>
      </c>
      <c r="G651" s="10">
        <v>0</v>
      </c>
      <c r="H651" s="24">
        <f t="shared" si="57"/>
        <v>0</v>
      </c>
      <c r="I651" s="29" t="e">
        <f t="shared" si="58"/>
        <v>#DIV/0!</v>
      </c>
      <c r="J651" s="81"/>
      <c r="K651" s="4">
        <v>0</v>
      </c>
      <c r="L651" s="59">
        <f>Recreation!L643</f>
        <v>0</v>
      </c>
      <c r="M651" s="53">
        <f t="shared" si="59"/>
        <v>0</v>
      </c>
    </row>
    <row r="652" spans="1:16" ht="12.75" customHeight="1" x14ac:dyDescent="0.35">
      <c r="A652" s="714"/>
      <c r="B652" s="714"/>
      <c r="C652" s="3" t="s">
        <v>167</v>
      </c>
      <c r="D652" s="4">
        <v>182.99</v>
      </c>
      <c r="E652" s="4">
        <v>1915.37</v>
      </c>
      <c r="F652" s="19">
        <v>2116.88</v>
      </c>
      <c r="G652" s="10">
        <v>1000</v>
      </c>
      <c r="H652" s="24">
        <f t="shared" si="57"/>
        <v>2823</v>
      </c>
      <c r="I652" s="29">
        <f t="shared" si="58"/>
        <v>2.823</v>
      </c>
      <c r="J652" s="81"/>
      <c r="K652" s="4">
        <v>1000</v>
      </c>
      <c r="L652" s="59">
        <f>Recreation!L644</f>
        <v>0</v>
      </c>
      <c r="M652" s="53">
        <f t="shared" si="59"/>
        <v>1000</v>
      </c>
    </row>
    <row r="653" spans="1:16" ht="12.75" customHeight="1" x14ac:dyDescent="0.35">
      <c r="A653" s="714"/>
      <c r="B653" s="714"/>
      <c r="C653" s="3" t="s">
        <v>169</v>
      </c>
      <c r="D653" s="4">
        <v>0</v>
      </c>
      <c r="E653" s="4">
        <v>36.619999999999997</v>
      </c>
      <c r="F653" s="19">
        <v>0</v>
      </c>
      <c r="G653" s="10">
        <v>0</v>
      </c>
      <c r="H653" s="24">
        <f t="shared" si="57"/>
        <v>0</v>
      </c>
      <c r="I653" s="29" t="e">
        <f t="shared" si="58"/>
        <v>#DIV/0!</v>
      </c>
      <c r="J653" s="81"/>
      <c r="K653" s="4">
        <v>0</v>
      </c>
      <c r="L653" s="59">
        <f>Recreation!L645</f>
        <v>0</v>
      </c>
      <c r="M653" s="53">
        <f t="shared" si="59"/>
        <v>0</v>
      </c>
    </row>
    <row r="654" spans="1:16" ht="12.75" customHeight="1" x14ac:dyDescent="0.35">
      <c r="A654" s="714"/>
      <c r="B654" s="714"/>
      <c r="C654" s="3" t="s">
        <v>170</v>
      </c>
      <c r="D654" s="4">
        <v>0</v>
      </c>
      <c r="E654" s="4">
        <v>297</v>
      </c>
      <c r="F654" s="19">
        <v>0</v>
      </c>
      <c r="G654" s="10">
        <v>200</v>
      </c>
      <c r="H654" s="24">
        <f t="shared" si="57"/>
        <v>0</v>
      </c>
      <c r="I654" s="29">
        <f t="shared" si="58"/>
        <v>0</v>
      </c>
      <c r="J654" s="81"/>
      <c r="K654" s="4">
        <v>200</v>
      </c>
      <c r="L654" s="59">
        <f>Recreation!L646</f>
        <v>0</v>
      </c>
      <c r="M654" s="53">
        <f t="shared" si="59"/>
        <v>200</v>
      </c>
    </row>
    <row r="655" spans="1:16" ht="12.75" customHeight="1" x14ac:dyDescent="0.35">
      <c r="A655" s="714"/>
      <c r="B655" s="714"/>
      <c r="C655" s="3" t="s">
        <v>171</v>
      </c>
      <c r="D655" s="4">
        <v>27.18</v>
      </c>
      <c r="E655" s="4">
        <v>120</v>
      </c>
      <c r="F655" s="19">
        <v>150</v>
      </c>
      <c r="G655" s="10">
        <v>230</v>
      </c>
      <c r="H655" s="24">
        <f t="shared" si="57"/>
        <v>200</v>
      </c>
      <c r="I655" s="29">
        <f t="shared" si="58"/>
        <v>0.86956521739130432</v>
      </c>
      <c r="J655" s="81"/>
      <c r="K655" s="4">
        <v>230</v>
      </c>
      <c r="L655" s="59">
        <f>Recreation!L647</f>
        <v>0</v>
      </c>
      <c r="M655" s="53">
        <f t="shared" si="59"/>
        <v>230</v>
      </c>
    </row>
    <row r="656" spans="1:16" ht="12.75" customHeight="1" x14ac:dyDescent="0.35">
      <c r="A656" s="714"/>
      <c r="B656" s="714"/>
      <c r="C656" s="3" t="s">
        <v>175</v>
      </c>
      <c r="D656" s="4">
        <v>4449.95</v>
      </c>
      <c r="E656" s="4">
        <v>3544.2</v>
      </c>
      <c r="F656" s="19">
        <v>1774.79</v>
      </c>
      <c r="G656" s="10">
        <v>3400</v>
      </c>
      <c r="H656" s="24">
        <f t="shared" si="57"/>
        <v>2366</v>
      </c>
      <c r="I656" s="29">
        <f t="shared" si="58"/>
        <v>0.69588235294117651</v>
      </c>
      <c r="J656" s="81"/>
      <c r="K656" s="4">
        <v>3400</v>
      </c>
      <c r="L656" s="59">
        <f>Recreation!L648</f>
        <v>0</v>
      </c>
      <c r="M656" s="53">
        <f t="shared" si="59"/>
        <v>3400</v>
      </c>
    </row>
    <row r="657" spans="1:13" ht="12.75" customHeight="1" x14ac:dyDescent="0.35">
      <c r="A657" s="714"/>
      <c r="B657" s="714"/>
      <c r="C657" s="3" t="s">
        <v>177</v>
      </c>
      <c r="D657" s="4">
        <v>6399.95</v>
      </c>
      <c r="E657" s="4">
        <v>7782.07</v>
      </c>
      <c r="F657" s="19">
        <v>6197.78</v>
      </c>
      <c r="G657" s="10">
        <v>8000</v>
      </c>
      <c r="H657" s="24">
        <f t="shared" si="57"/>
        <v>8264</v>
      </c>
      <c r="I657" s="29">
        <f t="shared" si="58"/>
        <v>1.0329999999999999</v>
      </c>
      <c r="J657" s="81"/>
      <c r="K657" s="4">
        <v>8000</v>
      </c>
      <c r="L657" s="59">
        <f>Recreation!L649</f>
        <v>0</v>
      </c>
      <c r="M657" s="53">
        <f t="shared" si="59"/>
        <v>8000</v>
      </c>
    </row>
    <row r="658" spans="1:13" ht="12.75" customHeight="1" x14ac:dyDescent="0.35">
      <c r="A658" s="714"/>
      <c r="B658" s="714"/>
      <c r="C658" s="3" t="s">
        <v>180</v>
      </c>
      <c r="D658" s="4">
        <v>4050.72</v>
      </c>
      <c r="E658" s="4">
        <v>1543.47</v>
      </c>
      <c r="F658" s="19">
        <v>0</v>
      </c>
      <c r="G658" s="10">
        <v>3500</v>
      </c>
      <c r="H658" s="24">
        <f t="shared" si="57"/>
        <v>0</v>
      </c>
      <c r="I658" s="29">
        <f t="shared" si="58"/>
        <v>0</v>
      </c>
      <c r="J658" s="81"/>
      <c r="K658" s="4">
        <v>3500</v>
      </c>
      <c r="L658" s="59">
        <f>Recreation!L650</f>
        <v>0</v>
      </c>
      <c r="M658" s="53">
        <f t="shared" si="59"/>
        <v>3500</v>
      </c>
    </row>
    <row r="659" spans="1:13" ht="12.75" customHeight="1" x14ac:dyDescent="0.35">
      <c r="A659" s="714"/>
      <c r="B659" s="719" t="s">
        <v>143</v>
      </c>
      <c r="C659" s="714"/>
      <c r="D659" s="7">
        <v>213129.04</v>
      </c>
      <c r="E659" s="7">
        <v>267569.2</v>
      </c>
      <c r="F659" s="20">
        <f>SUM(F638:F658)</f>
        <v>175069.35</v>
      </c>
      <c r="G659" s="11">
        <v>211465</v>
      </c>
      <c r="H659" s="25">
        <f>SUM(H638:H658)</f>
        <v>233426</v>
      </c>
      <c r="I659" s="30">
        <f t="shared" si="58"/>
        <v>1.1038517012271534</v>
      </c>
      <c r="J659" s="54">
        <f>SUM(J638:J658)</f>
        <v>0</v>
      </c>
      <c r="K659" s="7">
        <v>215422</v>
      </c>
      <c r="L659" s="54">
        <f>SUM(L638:L658)</f>
        <v>180</v>
      </c>
      <c r="M659" s="54">
        <f>SUM(M638:M658)</f>
        <v>215242</v>
      </c>
    </row>
    <row r="660" spans="1:13" ht="12.75" customHeight="1" thickBot="1" x14ac:dyDescent="0.4">
      <c r="A660" s="719" t="s">
        <v>234</v>
      </c>
      <c r="B660" s="714"/>
      <c r="C660" s="714"/>
      <c r="D660" s="8">
        <v>-213129.04</v>
      </c>
      <c r="E660" s="8">
        <v>-267569.2</v>
      </c>
      <c r="F660" s="21">
        <f>-F659</f>
        <v>-175069.35</v>
      </c>
      <c r="G660" s="12">
        <v>-211465</v>
      </c>
      <c r="H660" s="26">
        <f t="shared" si="57"/>
        <v>-233426</v>
      </c>
      <c r="I660" s="31">
        <f t="shared" si="58"/>
        <v>1.1038517012271534</v>
      </c>
      <c r="J660" s="55">
        <f>-J659</f>
        <v>0</v>
      </c>
      <c r="K660" s="8">
        <v>-215422</v>
      </c>
      <c r="L660" s="55">
        <f>-L659</f>
        <v>-180</v>
      </c>
      <c r="M660" s="55">
        <f>-M659</f>
        <v>-215242</v>
      </c>
    </row>
    <row r="661" spans="1:13" s="110" customFormat="1" ht="29.25" customHeight="1" thickTop="1" x14ac:dyDescent="0.35">
      <c r="A661" s="727" t="s">
        <v>235</v>
      </c>
      <c r="B661" s="728"/>
      <c r="C661" s="728"/>
      <c r="D661" s="728"/>
      <c r="E661" s="728"/>
      <c r="F661" s="728"/>
      <c r="G661" s="728"/>
      <c r="H661" s="728"/>
      <c r="I661" s="728"/>
      <c r="J661" s="728"/>
      <c r="K661" s="728"/>
      <c r="L661" s="728"/>
      <c r="M661" s="728"/>
    </row>
    <row r="662" spans="1:13" ht="12.75" customHeight="1" x14ac:dyDescent="0.35">
      <c r="A662" s="714"/>
      <c r="B662" s="722" t="s">
        <v>141</v>
      </c>
      <c r="C662" s="714"/>
      <c r="D662" s="714"/>
      <c r="E662" s="714"/>
      <c r="F662" s="714"/>
      <c r="G662" s="714"/>
      <c r="H662" s="714"/>
      <c r="I662" s="714"/>
      <c r="J662" s="714"/>
      <c r="K662" s="714"/>
      <c r="L662" s="714"/>
      <c r="M662" s="714"/>
    </row>
    <row r="663" spans="1:13" ht="12.75" customHeight="1" x14ac:dyDescent="0.35">
      <c r="A663" s="714"/>
      <c r="B663" s="714"/>
      <c r="C663" s="3" t="s">
        <v>146</v>
      </c>
      <c r="D663" s="4">
        <v>28967.99</v>
      </c>
      <c r="E663" s="4">
        <v>35288.699999999997</v>
      </c>
      <c r="F663" s="19">
        <v>24619.71</v>
      </c>
      <c r="G663" s="10">
        <v>39054</v>
      </c>
      <c r="H663" s="24">
        <f t="shared" ref="H663:H681" si="60">ROUND(F663/9*12,0)</f>
        <v>32826</v>
      </c>
      <c r="I663" s="29">
        <f t="shared" ref="I663:I681" si="61">H663/G663</f>
        <v>0.84052849900138271</v>
      </c>
      <c r="J663" s="81"/>
      <c r="K663" s="4">
        <v>45568</v>
      </c>
      <c r="L663" s="59">
        <f>K663-M663</f>
        <v>-29080</v>
      </c>
      <c r="M663" s="53">
        <f>'#2 RC'!B17</f>
        <v>74648</v>
      </c>
    </row>
    <row r="664" spans="1:13" ht="12.75" customHeight="1" x14ac:dyDescent="0.35">
      <c r="A664" s="714"/>
      <c r="B664" s="714"/>
      <c r="C664" s="3" t="s">
        <v>147</v>
      </c>
      <c r="D664" s="4">
        <v>0</v>
      </c>
      <c r="E664" s="4">
        <v>310.5</v>
      </c>
      <c r="F664" s="19">
        <v>0</v>
      </c>
      <c r="G664" s="10">
        <v>0</v>
      </c>
      <c r="H664" s="24">
        <f t="shared" si="60"/>
        <v>0</v>
      </c>
      <c r="I664" s="29" t="e">
        <f t="shared" si="61"/>
        <v>#DIV/0!</v>
      </c>
      <c r="J664" s="81"/>
      <c r="K664" s="4">
        <v>0</v>
      </c>
      <c r="L664" s="59">
        <f>Recreation!L656</f>
        <v>0</v>
      </c>
      <c r="M664" s="53">
        <f t="shared" ref="M664:M679" si="62">K664-L664</f>
        <v>0</v>
      </c>
    </row>
    <row r="665" spans="1:13" ht="12.75" customHeight="1" x14ac:dyDescent="0.35">
      <c r="A665" s="714"/>
      <c r="B665" s="714"/>
      <c r="C665" s="3" t="s">
        <v>148</v>
      </c>
      <c r="D665" s="4">
        <v>250.72</v>
      </c>
      <c r="E665" s="4">
        <v>0</v>
      </c>
      <c r="F665" s="19">
        <v>0</v>
      </c>
      <c r="G665" s="10">
        <v>0</v>
      </c>
      <c r="H665" s="24">
        <f t="shared" si="60"/>
        <v>0</v>
      </c>
      <c r="I665" s="29" t="e">
        <f t="shared" si="61"/>
        <v>#DIV/0!</v>
      </c>
      <c r="J665" s="81"/>
      <c r="K665" s="4">
        <v>0</v>
      </c>
      <c r="L665" s="59">
        <f>Recreation!L657</f>
        <v>0</v>
      </c>
      <c r="M665" s="53">
        <f t="shared" si="62"/>
        <v>0</v>
      </c>
    </row>
    <row r="666" spans="1:13" ht="12.75" customHeight="1" x14ac:dyDescent="0.35">
      <c r="A666" s="714"/>
      <c r="B666" s="714"/>
      <c r="C666" s="3" t="s">
        <v>187</v>
      </c>
      <c r="D666" s="4">
        <v>6166.85</v>
      </c>
      <c r="E666" s="4">
        <v>436.5</v>
      </c>
      <c r="F666" s="19">
        <v>0</v>
      </c>
      <c r="G666" s="10">
        <v>0</v>
      </c>
      <c r="H666" s="24">
        <f t="shared" si="60"/>
        <v>0</v>
      </c>
      <c r="I666" s="29" t="e">
        <f t="shared" si="61"/>
        <v>#DIV/0!</v>
      </c>
      <c r="J666" s="81"/>
      <c r="K666" s="4">
        <v>0</v>
      </c>
      <c r="L666" s="59">
        <f>Recreation!L658</f>
        <v>0</v>
      </c>
      <c r="M666" s="53">
        <f t="shared" si="62"/>
        <v>0</v>
      </c>
    </row>
    <row r="667" spans="1:13" ht="12.75" customHeight="1" x14ac:dyDescent="0.35">
      <c r="A667" s="714"/>
      <c r="B667" s="714"/>
      <c r="C667" s="3" t="s">
        <v>150</v>
      </c>
      <c r="D667" s="4">
        <v>15202.73</v>
      </c>
      <c r="E667" s="4">
        <v>3339.7</v>
      </c>
      <c r="F667" s="19">
        <v>0</v>
      </c>
      <c r="G667" s="10">
        <v>4000</v>
      </c>
      <c r="H667" s="24">
        <f t="shared" si="60"/>
        <v>0</v>
      </c>
      <c r="I667" s="29">
        <f t="shared" si="61"/>
        <v>0</v>
      </c>
      <c r="J667" s="81"/>
      <c r="K667" s="4">
        <v>4000</v>
      </c>
      <c r="L667" s="59">
        <f>Recreation!L659</f>
        <v>0</v>
      </c>
      <c r="M667" s="53">
        <f t="shared" si="62"/>
        <v>4000</v>
      </c>
    </row>
    <row r="668" spans="1:13" ht="12.75" customHeight="1" x14ac:dyDescent="0.35">
      <c r="A668" s="714"/>
      <c r="B668" s="714"/>
      <c r="C668" s="3" t="s">
        <v>151</v>
      </c>
      <c r="D668" s="4">
        <v>1381.4</v>
      </c>
      <c r="E668" s="4">
        <v>2300.9299999999998</v>
      </c>
      <c r="F668" s="19">
        <v>1691.44</v>
      </c>
      <c r="G668" s="10">
        <v>2732</v>
      </c>
      <c r="H668" s="24">
        <f t="shared" si="60"/>
        <v>2255</v>
      </c>
      <c r="I668" s="29">
        <f t="shared" si="61"/>
        <v>0.82540263543191805</v>
      </c>
      <c r="J668" s="81"/>
      <c r="K668" s="4">
        <v>3197</v>
      </c>
      <c r="L668" s="59">
        <f>K668-M668</f>
        <v>-2575</v>
      </c>
      <c r="M668" s="53">
        <f>'#2 RC'!B110</f>
        <v>5772</v>
      </c>
    </row>
    <row r="669" spans="1:13" ht="12.75" customHeight="1" x14ac:dyDescent="0.35">
      <c r="A669" s="714"/>
      <c r="B669" s="714"/>
      <c r="C669" s="3" t="s">
        <v>152</v>
      </c>
      <c r="D669" s="4">
        <v>4356.43</v>
      </c>
      <c r="E669" s="4">
        <v>5576</v>
      </c>
      <c r="F669" s="19">
        <v>4911</v>
      </c>
      <c r="G669" s="10">
        <v>6224</v>
      </c>
      <c r="H669" s="24">
        <f t="shared" si="60"/>
        <v>6548</v>
      </c>
      <c r="I669" s="29">
        <f t="shared" si="61"/>
        <v>1.0520565552699228</v>
      </c>
      <c r="J669" s="81"/>
      <c r="K669" s="4">
        <v>6956</v>
      </c>
      <c r="L669" s="59">
        <f>K669-M669</f>
        <v>-8484</v>
      </c>
      <c r="M669" s="53">
        <f>'#2 RC'!B141</f>
        <v>15440</v>
      </c>
    </row>
    <row r="670" spans="1:13" ht="12.75" customHeight="1" x14ac:dyDescent="0.35">
      <c r="A670" s="714"/>
      <c r="B670" s="714"/>
      <c r="C670" s="3" t="s">
        <v>153</v>
      </c>
      <c r="D670" s="4">
        <v>659.49</v>
      </c>
      <c r="E670" s="4">
        <v>123.54</v>
      </c>
      <c r="F670" s="19">
        <v>0</v>
      </c>
      <c r="G670" s="10">
        <v>0</v>
      </c>
      <c r="H670" s="24">
        <f t="shared" si="60"/>
        <v>0</v>
      </c>
      <c r="I670" s="29" t="e">
        <f t="shared" si="61"/>
        <v>#DIV/0!</v>
      </c>
      <c r="J670" s="81"/>
      <c r="K670" s="4">
        <v>0</v>
      </c>
      <c r="L670" s="59">
        <f>Recreation!L662</f>
        <v>0</v>
      </c>
      <c r="M670" s="53">
        <f t="shared" si="62"/>
        <v>0</v>
      </c>
    </row>
    <row r="671" spans="1:13" ht="12.75" customHeight="1" x14ac:dyDescent="0.35">
      <c r="A671" s="714"/>
      <c r="B671" s="714"/>
      <c r="C671" s="3" t="s">
        <v>154</v>
      </c>
      <c r="D671" s="4">
        <v>900</v>
      </c>
      <c r="E671" s="4">
        <v>450</v>
      </c>
      <c r="F671" s="19">
        <v>0</v>
      </c>
      <c r="G671" s="10">
        <v>957</v>
      </c>
      <c r="H671" s="24">
        <f t="shared" si="60"/>
        <v>0</v>
      </c>
      <c r="I671" s="29">
        <f t="shared" si="61"/>
        <v>0</v>
      </c>
      <c r="J671" s="81"/>
      <c r="K671" s="4">
        <v>986</v>
      </c>
      <c r="L671" s="59">
        <f>K671-M671</f>
        <v>-985</v>
      </c>
      <c r="M671" s="53">
        <f>'#2 RC'!B172</f>
        <v>1971</v>
      </c>
    </row>
    <row r="672" spans="1:13" ht="12.75" customHeight="1" x14ac:dyDescent="0.35">
      <c r="A672" s="714"/>
      <c r="B672" s="714"/>
      <c r="C672" s="3" t="s">
        <v>155</v>
      </c>
      <c r="D672" s="4">
        <v>11441.32</v>
      </c>
      <c r="E672" s="4">
        <v>12030</v>
      </c>
      <c r="F672" s="19">
        <v>6991.52</v>
      </c>
      <c r="G672" s="10">
        <v>12884</v>
      </c>
      <c r="H672" s="24">
        <f t="shared" si="60"/>
        <v>9322</v>
      </c>
      <c r="I672" s="29">
        <f t="shared" si="61"/>
        <v>0.72353306426575603</v>
      </c>
      <c r="J672" s="81"/>
      <c r="K672" s="4">
        <v>13850</v>
      </c>
      <c r="L672" s="59">
        <f>K672-M672</f>
        <v>2209</v>
      </c>
      <c r="M672" s="53">
        <f>'#2 RC'!B203</f>
        <v>11641</v>
      </c>
    </row>
    <row r="673" spans="1:16" ht="12.75" customHeight="1" x14ac:dyDescent="0.35">
      <c r="A673" s="714"/>
      <c r="B673" s="714"/>
      <c r="C673" s="3" t="s">
        <v>157</v>
      </c>
      <c r="D673" s="4">
        <v>139.79</v>
      </c>
      <c r="E673" s="4">
        <v>150.35</v>
      </c>
      <c r="F673" s="19">
        <v>86.65</v>
      </c>
      <c r="G673" s="10">
        <v>149</v>
      </c>
      <c r="H673" s="24">
        <f t="shared" si="60"/>
        <v>116</v>
      </c>
      <c r="I673" s="29">
        <f t="shared" si="61"/>
        <v>0.77852348993288589</v>
      </c>
      <c r="J673" s="81"/>
      <c r="K673" s="4">
        <v>149</v>
      </c>
      <c r="L673" s="59">
        <f>K673-M673</f>
        <v>-127</v>
      </c>
      <c r="M673" s="53">
        <f>'#2 RC'!B265</f>
        <v>276</v>
      </c>
    </row>
    <row r="674" spans="1:16" ht="12.75" customHeight="1" x14ac:dyDescent="0.35">
      <c r="A674" s="714"/>
      <c r="B674" s="714"/>
      <c r="C674" s="3" t="s">
        <v>160</v>
      </c>
      <c r="D674" s="4">
        <v>600</v>
      </c>
      <c r="E674" s="4">
        <v>600</v>
      </c>
      <c r="F674" s="19">
        <v>0</v>
      </c>
      <c r="G674" s="10">
        <v>0</v>
      </c>
      <c r="H674" s="24">
        <f t="shared" si="60"/>
        <v>0</v>
      </c>
      <c r="I674" s="29" t="e">
        <f t="shared" si="61"/>
        <v>#DIV/0!</v>
      </c>
      <c r="J674" s="81"/>
      <c r="K674" s="4">
        <v>0</v>
      </c>
      <c r="L674" s="59">
        <f>Recreation!L666</f>
        <v>0</v>
      </c>
      <c r="M674" s="53">
        <f t="shared" si="62"/>
        <v>0</v>
      </c>
    </row>
    <row r="675" spans="1:16" ht="12.75" customHeight="1" x14ac:dyDescent="0.35">
      <c r="A675" s="714"/>
      <c r="B675" s="714"/>
      <c r="C675" s="3" t="s">
        <v>161</v>
      </c>
      <c r="D675" s="4">
        <v>1095</v>
      </c>
      <c r="E675" s="4">
        <v>1077</v>
      </c>
      <c r="F675" s="19">
        <v>0</v>
      </c>
      <c r="G675" s="10">
        <v>0</v>
      </c>
      <c r="H675" s="24">
        <f t="shared" si="60"/>
        <v>0</v>
      </c>
      <c r="I675" s="29" t="e">
        <f t="shared" si="61"/>
        <v>#DIV/0!</v>
      </c>
      <c r="J675" s="81"/>
      <c r="K675" s="4">
        <v>0</v>
      </c>
      <c r="L675" s="59">
        <f>Recreation!L667</f>
        <v>0</v>
      </c>
      <c r="M675" s="53">
        <f t="shared" si="62"/>
        <v>0</v>
      </c>
    </row>
    <row r="676" spans="1:16" ht="12.75" customHeight="1" x14ac:dyDescent="0.35">
      <c r="A676" s="714"/>
      <c r="B676" s="714"/>
      <c r="C676" s="3" t="s">
        <v>162</v>
      </c>
      <c r="D676" s="4">
        <v>733.81</v>
      </c>
      <c r="E676" s="4">
        <v>558.17999999999995</v>
      </c>
      <c r="F676" s="19">
        <v>342.35</v>
      </c>
      <c r="G676" s="10">
        <v>567</v>
      </c>
      <c r="H676" s="24">
        <f t="shared" si="60"/>
        <v>456</v>
      </c>
      <c r="I676" s="29">
        <f t="shared" si="61"/>
        <v>0.80423280423280419</v>
      </c>
      <c r="J676" s="81"/>
      <c r="K676" s="4">
        <v>618</v>
      </c>
      <c r="L676" s="59">
        <f>K676-M676</f>
        <v>-464</v>
      </c>
      <c r="M676" s="53">
        <f>'#2 RC'!B358</f>
        <v>1082</v>
      </c>
      <c r="N676" s="517">
        <f>SUM(K663:K676)</f>
        <v>75324</v>
      </c>
      <c r="O676" s="426">
        <f>SUM(M663:M676)</f>
        <v>114830</v>
      </c>
      <c r="P676" s="426">
        <f>N676-O676</f>
        <v>-39506</v>
      </c>
    </row>
    <row r="677" spans="1:16" ht="12.75" customHeight="1" x14ac:dyDescent="0.35">
      <c r="A677" s="714"/>
      <c r="B677" s="714"/>
      <c r="C677" s="3" t="s">
        <v>177</v>
      </c>
      <c r="D677" s="4">
        <v>3718.22</v>
      </c>
      <c r="E677" s="4">
        <v>189.26</v>
      </c>
      <c r="F677" s="19">
        <v>337.54</v>
      </c>
      <c r="G677" s="10">
        <v>1500</v>
      </c>
      <c r="H677" s="24">
        <f t="shared" si="60"/>
        <v>450</v>
      </c>
      <c r="I677" s="29">
        <f t="shared" si="61"/>
        <v>0.3</v>
      </c>
      <c r="J677" s="81"/>
      <c r="K677" s="4">
        <v>1500</v>
      </c>
      <c r="L677" s="59">
        <f>Recreation!L669</f>
        <v>0</v>
      </c>
      <c r="M677" s="53">
        <f t="shared" si="62"/>
        <v>1500</v>
      </c>
    </row>
    <row r="678" spans="1:16" ht="12.75" customHeight="1" x14ac:dyDescent="0.35">
      <c r="A678" s="714"/>
      <c r="B678" s="714"/>
      <c r="C678" s="3" t="s">
        <v>179</v>
      </c>
      <c r="D678" s="4">
        <v>0</v>
      </c>
      <c r="E678" s="4">
        <v>463</v>
      </c>
      <c r="F678" s="19">
        <v>0</v>
      </c>
      <c r="G678" s="10">
        <v>1000</v>
      </c>
      <c r="H678" s="24">
        <f t="shared" si="60"/>
        <v>0</v>
      </c>
      <c r="I678" s="29">
        <f t="shared" si="61"/>
        <v>0</v>
      </c>
      <c r="J678" s="81"/>
      <c r="K678" s="4">
        <v>1000</v>
      </c>
      <c r="L678" s="59">
        <f>Recreation!L670</f>
        <v>0</v>
      </c>
      <c r="M678" s="53">
        <f t="shared" si="62"/>
        <v>1000</v>
      </c>
    </row>
    <row r="679" spans="1:16" ht="12.75" customHeight="1" x14ac:dyDescent="0.35">
      <c r="A679" s="714"/>
      <c r="B679" s="714"/>
      <c r="C679" s="3" t="s">
        <v>180</v>
      </c>
      <c r="D679" s="4">
        <v>329.68</v>
      </c>
      <c r="E679" s="4">
        <v>149.99</v>
      </c>
      <c r="F679" s="19">
        <v>0</v>
      </c>
      <c r="G679" s="10">
        <v>500</v>
      </c>
      <c r="H679" s="24">
        <f t="shared" si="60"/>
        <v>0</v>
      </c>
      <c r="I679" s="29">
        <f t="shared" si="61"/>
        <v>0</v>
      </c>
      <c r="J679" s="81"/>
      <c r="K679" s="4">
        <v>500</v>
      </c>
      <c r="L679" s="59">
        <f>Recreation!L671</f>
        <v>0</v>
      </c>
      <c r="M679" s="53">
        <f t="shared" si="62"/>
        <v>500</v>
      </c>
    </row>
    <row r="680" spans="1:16" ht="12.75" customHeight="1" x14ac:dyDescent="0.35">
      <c r="A680" s="714"/>
      <c r="B680" s="719" t="s">
        <v>143</v>
      </c>
      <c r="C680" s="714"/>
      <c r="D680" s="7">
        <v>75943.429999999993</v>
      </c>
      <c r="E680" s="7">
        <v>63043.65</v>
      </c>
      <c r="F680" s="20">
        <f>SUM(F663:F679)</f>
        <v>38980.21</v>
      </c>
      <c r="G680" s="11">
        <v>69567</v>
      </c>
      <c r="H680" s="25">
        <f>SUM(H663:H679)</f>
        <v>51973</v>
      </c>
      <c r="I680" s="30">
        <f t="shared" si="61"/>
        <v>0.74709273074877458</v>
      </c>
      <c r="J680" s="54">
        <f>SUM(J663:J679)</f>
        <v>0</v>
      </c>
      <c r="K680" s="7">
        <v>78324</v>
      </c>
      <c r="L680" s="54">
        <f>SUM(L663:L679)</f>
        <v>-39506</v>
      </c>
      <c r="M680" s="54">
        <f>SUM(M663:M679)</f>
        <v>117830</v>
      </c>
    </row>
    <row r="681" spans="1:16" ht="12.75" customHeight="1" thickBot="1" x14ac:dyDescent="0.4">
      <c r="A681" s="719" t="s">
        <v>236</v>
      </c>
      <c r="B681" s="714"/>
      <c r="C681" s="714"/>
      <c r="D681" s="8">
        <v>-75943.429999999993</v>
      </c>
      <c r="E681" s="8">
        <v>-63043.65</v>
      </c>
      <c r="F681" s="21">
        <f>-F680</f>
        <v>-38980.21</v>
      </c>
      <c r="G681" s="12">
        <v>-69567</v>
      </c>
      <c r="H681" s="26">
        <f t="shared" si="60"/>
        <v>-51974</v>
      </c>
      <c r="I681" s="31">
        <f t="shared" si="61"/>
        <v>0.74710710538042457</v>
      </c>
      <c r="J681" s="55">
        <f>-J680</f>
        <v>0</v>
      </c>
      <c r="K681" s="8">
        <v>-78324</v>
      </c>
      <c r="L681" s="55">
        <f>-L680</f>
        <v>39506</v>
      </c>
      <c r="M681" s="55">
        <f>-M680</f>
        <v>-117830</v>
      </c>
    </row>
    <row r="682" spans="1:16" s="110" customFormat="1" ht="27.7" customHeight="1" thickTop="1" x14ac:dyDescent="0.35">
      <c r="A682" s="727" t="s">
        <v>237</v>
      </c>
      <c r="B682" s="728"/>
      <c r="C682" s="728"/>
      <c r="D682" s="728"/>
      <c r="E682" s="728"/>
      <c r="F682" s="728"/>
      <c r="G682" s="728"/>
      <c r="H682" s="728"/>
      <c r="I682" s="728"/>
      <c r="J682" s="728"/>
      <c r="K682" s="728"/>
      <c r="L682" s="728"/>
      <c r="M682" s="728"/>
    </row>
    <row r="683" spans="1:16" ht="12.75" customHeight="1" x14ac:dyDescent="0.35">
      <c r="A683" s="714"/>
      <c r="B683" s="722" t="s">
        <v>141</v>
      </c>
      <c r="C683" s="714"/>
      <c r="D683" s="714"/>
      <c r="E683" s="714"/>
      <c r="F683" s="714"/>
      <c r="G683" s="714"/>
      <c r="H683" s="714"/>
      <c r="I683" s="714"/>
      <c r="J683" s="714"/>
      <c r="K683" s="714"/>
      <c r="L683" s="714"/>
      <c r="M683" s="714"/>
    </row>
    <row r="684" spans="1:16" ht="12.75" customHeight="1" x14ac:dyDescent="0.35">
      <c r="A684" s="714"/>
      <c r="B684" s="714"/>
    </row>
    <row r="685" spans="1:16" ht="12.75" customHeight="1" x14ac:dyDescent="0.35">
      <c r="A685" s="714"/>
      <c r="B685" s="714"/>
      <c r="C685" s="3" t="s">
        <v>163</v>
      </c>
      <c r="D685" s="4">
        <v>1227.07</v>
      </c>
      <c r="E685" s="4">
        <v>1265.3499999999999</v>
      </c>
      <c r="F685" s="19">
        <v>1037.73</v>
      </c>
      <c r="G685" s="10">
        <v>1400</v>
      </c>
      <c r="H685" s="24">
        <f>ROUND(F685/9*12,0)</f>
        <v>1384</v>
      </c>
      <c r="I685" s="29">
        <f>H685/G685</f>
        <v>0.98857142857142855</v>
      </c>
      <c r="J685" s="81"/>
      <c r="K685" s="4">
        <v>1400</v>
      </c>
      <c r="L685" s="59">
        <f>Recreation!L677</f>
        <v>0</v>
      </c>
      <c r="M685" s="53">
        <f>K685-L685</f>
        <v>1400</v>
      </c>
    </row>
    <row r="686" spans="1:16" ht="12.75" customHeight="1" x14ac:dyDescent="0.35">
      <c r="A686" s="714"/>
      <c r="B686" s="714"/>
      <c r="C686" s="3" t="s">
        <v>175</v>
      </c>
      <c r="D686" s="4">
        <v>0</v>
      </c>
      <c r="E686" s="4">
        <v>0</v>
      </c>
      <c r="F686" s="19">
        <v>0</v>
      </c>
      <c r="G686" s="10">
        <v>1500</v>
      </c>
      <c r="H686" s="24">
        <f>ROUND(F686/9*12,0)</f>
        <v>0</v>
      </c>
      <c r="I686" s="29">
        <f>H686/G686</f>
        <v>0</v>
      </c>
      <c r="J686" s="81"/>
      <c r="K686" s="4">
        <v>1500</v>
      </c>
      <c r="L686" s="59">
        <f>Recreation!L678</f>
        <v>0</v>
      </c>
      <c r="M686" s="53">
        <f>K686-L686</f>
        <v>1500</v>
      </c>
    </row>
    <row r="687" spans="1:16" ht="12.75" customHeight="1" x14ac:dyDescent="0.35">
      <c r="A687" s="714"/>
      <c r="B687" s="719" t="s">
        <v>143</v>
      </c>
      <c r="C687" s="714"/>
      <c r="D687" s="7">
        <v>1227.07</v>
      </c>
      <c r="E687" s="7">
        <v>1265.3499999999999</v>
      </c>
      <c r="F687" s="20">
        <v>1037.73</v>
      </c>
      <c r="G687" s="11">
        <v>2900</v>
      </c>
      <c r="H687" s="25">
        <f>ROUND(F687/9*12,0)</f>
        <v>1384</v>
      </c>
      <c r="I687" s="30">
        <f>H687/G687</f>
        <v>0.47724137931034483</v>
      </c>
      <c r="J687" s="54">
        <f>SUM(J685:J686)</f>
        <v>0</v>
      </c>
      <c r="K687" s="7">
        <v>2900</v>
      </c>
      <c r="L687" s="54">
        <f>SUM(L685:L686)</f>
        <v>0</v>
      </c>
      <c r="M687" s="54">
        <f>SUM(M685:M686)</f>
        <v>2900</v>
      </c>
    </row>
    <row r="688" spans="1:16" ht="12.75" customHeight="1" thickBot="1" x14ac:dyDescent="0.4">
      <c r="A688" s="719" t="s">
        <v>238</v>
      </c>
      <c r="B688" s="714"/>
      <c r="C688" s="714"/>
      <c r="D688" s="8">
        <v>-1227.07</v>
      </c>
      <c r="E688" s="8">
        <v>-1265.3499999999999</v>
      </c>
      <c r="F688" s="21">
        <v>-1037.73</v>
      </c>
      <c r="G688" s="12">
        <v>-2900</v>
      </c>
      <c r="H688" s="26">
        <f>ROUND(F688/9*12,0)</f>
        <v>-1384</v>
      </c>
      <c r="I688" s="31">
        <f>H688/G688</f>
        <v>0.47724137931034483</v>
      </c>
      <c r="J688" s="55">
        <f>-J687</f>
        <v>0</v>
      </c>
      <c r="K688" s="8">
        <v>-2900</v>
      </c>
      <c r="L688" s="55">
        <f>-L687</f>
        <v>0</v>
      </c>
      <c r="M688" s="55">
        <f>-M687</f>
        <v>-2900</v>
      </c>
    </row>
    <row r="689" spans="1:13" s="110" customFormat="1" ht="27.7" customHeight="1" thickTop="1" x14ac:dyDescent="0.35">
      <c r="A689" s="727" t="s">
        <v>239</v>
      </c>
      <c r="B689" s="728"/>
      <c r="C689" s="728"/>
      <c r="D689" s="728"/>
      <c r="E689" s="728"/>
      <c r="F689" s="728"/>
      <c r="G689" s="728"/>
      <c r="H689" s="728"/>
      <c r="I689" s="728"/>
      <c r="J689" s="728"/>
      <c r="K689" s="728"/>
      <c r="L689" s="728"/>
      <c r="M689" s="728"/>
    </row>
    <row r="690" spans="1:13" ht="12.75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  <c r="M690" s="714"/>
    </row>
    <row r="691" spans="1:13" ht="12.75" customHeight="1" x14ac:dyDescent="0.35">
      <c r="A691" s="714"/>
      <c r="B691" s="714"/>
    </row>
    <row r="692" spans="1:13" ht="12.75" customHeight="1" x14ac:dyDescent="0.35">
      <c r="A692" s="714"/>
      <c r="B692" s="714"/>
      <c r="C692" s="3" t="s">
        <v>163</v>
      </c>
      <c r="D692" s="4">
        <v>8746.7800000000007</v>
      </c>
      <c r="E692" s="4">
        <v>5488.53</v>
      </c>
      <c r="F692" s="19">
        <v>0</v>
      </c>
      <c r="G692" s="10">
        <v>10000</v>
      </c>
      <c r="H692" s="24">
        <f>ROUND(F692/9*12,0)</f>
        <v>0</v>
      </c>
      <c r="I692" s="29">
        <f>H692/G692</f>
        <v>0</v>
      </c>
      <c r="J692" s="81"/>
      <c r="K692" s="4">
        <v>10000</v>
      </c>
      <c r="L692" s="59">
        <f>Recreation!L684</f>
        <v>0</v>
      </c>
      <c r="M692" s="53">
        <f>K692-L692</f>
        <v>10000</v>
      </c>
    </row>
    <row r="693" spans="1:13" ht="12.75" customHeight="1" x14ac:dyDescent="0.35">
      <c r="A693" s="714"/>
      <c r="B693" s="714"/>
      <c r="C693" s="3" t="s">
        <v>175</v>
      </c>
      <c r="D693" s="4">
        <v>40837.96</v>
      </c>
      <c r="E693" s="4">
        <v>45687.040000000001</v>
      </c>
      <c r="F693" s="19">
        <v>42490.63</v>
      </c>
      <c r="G693" s="10">
        <v>45000</v>
      </c>
      <c r="H693" s="24">
        <f>ROUND(F693/9*12,0)</f>
        <v>56654</v>
      </c>
      <c r="I693" s="29">
        <f>H693/G693</f>
        <v>1.2589777777777778</v>
      </c>
      <c r="J693" s="81"/>
      <c r="K693" s="4">
        <v>45000</v>
      </c>
      <c r="L693" s="59">
        <f>Recreation!L685</f>
        <v>0</v>
      </c>
      <c r="M693" s="53">
        <f>K693-L693</f>
        <v>45000</v>
      </c>
    </row>
    <row r="694" spans="1:13" ht="12.75" customHeight="1" x14ac:dyDescent="0.35">
      <c r="A694" s="714"/>
      <c r="B694" s="714"/>
      <c r="C694" s="3" t="s">
        <v>177</v>
      </c>
      <c r="D694" s="4">
        <v>0</v>
      </c>
      <c r="E694" s="4">
        <v>0</v>
      </c>
      <c r="F694" s="19">
        <v>0</v>
      </c>
      <c r="G694" s="10">
        <v>1000</v>
      </c>
      <c r="H694" s="24">
        <f>ROUND(F694/9*12,0)</f>
        <v>0</v>
      </c>
      <c r="I694" s="29">
        <f>H694/G694</f>
        <v>0</v>
      </c>
      <c r="J694" s="81"/>
      <c r="K694" s="4">
        <v>1000</v>
      </c>
      <c r="L694" s="59">
        <f>Recreation!L686</f>
        <v>0</v>
      </c>
      <c r="M694" s="53">
        <f>K694-L694</f>
        <v>1000</v>
      </c>
    </row>
    <row r="695" spans="1:13" ht="12.75" customHeight="1" x14ac:dyDescent="0.35">
      <c r="A695" s="714"/>
      <c r="B695" s="719" t="s">
        <v>143</v>
      </c>
      <c r="C695" s="714"/>
      <c r="D695" s="7">
        <v>49584.74</v>
      </c>
      <c r="E695" s="7">
        <v>51175.57</v>
      </c>
      <c r="F695" s="20">
        <v>42490.63</v>
      </c>
      <c r="G695" s="11">
        <v>56000</v>
      </c>
      <c r="H695" s="25">
        <f>SUM(H692:H694)</f>
        <v>56654</v>
      </c>
      <c r="I695" s="30">
        <f>H695/G695</f>
        <v>1.0116785714285714</v>
      </c>
      <c r="J695" s="54">
        <f>SUM(J692:J694)</f>
        <v>0</v>
      </c>
      <c r="K695" s="7">
        <v>56000</v>
      </c>
      <c r="L695" s="54">
        <f>SUM(L692:L694)</f>
        <v>0</v>
      </c>
      <c r="M695" s="54">
        <f>SUM(M692:M694)</f>
        <v>56000</v>
      </c>
    </row>
    <row r="696" spans="1:13" ht="12.75" customHeight="1" thickBot="1" x14ac:dyDescent="0.4">
      <c r="A696" s="719" t="s">
        <v>240</v>
      </c>
      <c r="B696" s="714"/>
      <c r="C696" s="714"/>
      <c r="D696" s="8">
        <v>-49584.74</v>
      </c>
      <c r="E696" s="8">
        <v>-51175.57</v>
      </c>
      <c r="F696" s="21">
        <v>-42490.63</v>
      </c>
      <c r="G696" s="12">
        <v>-56000</v>
      </c>
      <c r="H696" s="26">
        <f>ROUND(F696/9*12,0)</f>
        <v>-56654</v>
      </c>
      <c r="I696" s="31">
        <f>H696/G696</f>
        <v>1.0116785714285714</v>
      </c>
      <c r="J696" s="55">
        <f>-J695</f>
        <v>0</v>
      </c>
      <c r="K696" s="8">
        <v>-56000</v>
      </c>
      <c r="L696" s="55">
        <f>-L695</f>
        <v>0</v>
      </c>
      <c r="M696" s="55">
        <f>-M695</f>
        <v>-56000</v>
      </c>
    </row>
    <row r="697" spans="1:13" s="110" customFormat="1" ht="27.7" customHeight="1" thickTop="1" x14ac:dyDescent="0.35">
      <c r="A697" s="727" t="s">
        <v>241</v>
      </c>
      <c r="B697" s="728"/>
      <c r="C697" s="728"/>
      <c r="D697" s="728"/>
      <c r="E697" s="728"/>
      <c r="F697" s="728"/>
      <c r="G697" s="728"/>
      <c r="H697" s="728"/>
      <c r="I697" s="728"/>
      <c r="J697" s="728"/>
      <c r="K697" s="728"/>
      <c r="L697" s="728"/>
      <c r="M697" s="728"/>
    </row>
    <row r="698" spans="1:13" ht="12.75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  <c r="M698" s="714"/>
    </row>
    <row r="699" spans="1:13" ht="12.75" customHeight="1" x14ac:dyDescent="0.35">
      <c r="A699" s="714"/>
      <c r="B699" s="714"/>
      <c r="H699" s="23">
        <f t="shared" ref="H699:H704" si="63">ROUND(F699/9*12,0)</f>
        <v>0</v>
      </c>
      <c r="I699" s="28" t="e">
        <f t="shared" ref="I699:I704" si="64">H699/G699</f>
        <v>#DIV/0!</v>
      </c>
    </row>
    <row r="700" spans="1:13" ht="12.75" customHeight="1" x14ac:dyDescent="0.35">
      <c r="A700" s="714"/>
      <c r="B700" s="714"/>
      <c r="C700" s="3" t="s">
        <v>163</v>
      </c>
      <c r="D700" s="4">
        <v>8440.07</v>
      </c>
      <c r="E700" s="4">
        <v>10132.120000000001</v>
      </c>
      <c r="F700" s="19">
        <v>0</v>
      </c>
      <c r="G700" s="10">
        <v>10000</v>
      </c>
      <c r="H700" s="24">
        <f t="shared" si="63"/>
        <v>0</v>
      </c>
      <c r="I700" s="29">
        <f t="shared" si="64"/>
        <v>0</v>
      </c>
      <c r="J700" s="81"/>
      <c r="K700" s="4">
        <v>10000</v>
      </c>
      <c r="L700" s="59">
        <f>Recreation!L692</f>
        <v>0</v>
      </c>
      <c r="M700" s="53">
        <f>K700-L700</f>
        <v>10000</v>
      </c>
    </row>
    <row r="701" spans="1:13" ht="12.75" customHeight="1" x14ac:dyDescent="0.35">
      <c r="A701" s="714"/>
      <c r="B701" s="714"/>
      <c r="C701" s="3" t="s">
        <v>175</v>
      </c>
      <c r="D701" s="4">
        <v>41521.53</v>
      </c>
      <c r="E701" s="4">
        <v>42222.61</v>
      </c>
      <c r="F701" s="19">
        <v>37031.54</v>
      </c>
      <c r="G701" s="10">
        <v>45000</v>
      </c>
      <c r="H701" s="24">
        <f t="shared" si="63"/>
        <v>49375</v>
      </c>
      <c r="I701" s="29">
        <f t="shared" si="64"/>
        <v>1.0972222222222223</v>
      </c>
      <c r="J701" s="81"/>
      <c r="K701" s="4">
        <v>45000</v>
      </c>
      <c r="L701" s="59">
        <f>Recreation!L693</f>
        <v>0</v>
      </c>
      <c r="M701" s="53">
        <f>K701-L701</f>
        <v>45000</v>
      </c>
    </row>
    <row r="702" spans="1:13" ht="12.75" customHeight="1" x14ac:dyDescent="0.35">
      <c r="A702" s="714"/>
      <c r="B702" s="714"/>
      <c r="C702" s="3" t="s">
        <v>177</v>
      </c>
      <c r="D702" s="4">
        <v>-103.72</v>
      </c>
      <c r="E702" s="4">
        <v>0</v>
      </c>
      <c r="F702" s="19">
        <v>0</v>
      </c>
      <c r="G702" s="10">
        <v>350</v>
      </c>
      <c r="H702" s="24">
        <f t="shared" si="63"/>
        <v>0</v>
      </c>
      <c r="I702" s="29">
        <f t="shared" si="64"/>
        <v>0</v>
      </c>
      <c r="J702" s="81"/>
      <c r="K702" s="4">
        <v>350</v>
      </c>
      <c r="L702" s="59">
        <f>Recreation!L694</f>
        <v>0</v>
      </c>
      <c r="M702" s="53">
        <f>K702-L702</f>
        <v>350</v>
      </c>
    </row>
    <row r="703" spans="1:13" ht="12.75" customHeight="1" x14ac:dyDescent="0.35">
      <c r="A703" s="714"/>
      <c r="B703" s="719" t="s">
        <v>143</v>
      </c>
      <c r="C703" s="714"/>
      <c r="D703" s="7">
        <v>49857.88</v>
      </c>
      <c r="E703" s="7">
        <v>52354.73</v>
      </c>
      <c r="F703" s="20">
        <v>37031.54</v>
      </c>
      <c r="G703" s="11">
        <v>55350</v>
      </c>
      <c r="H703" s="25">
        <f>SUM(H699:H702)</f>
        <v>49375</v>
      </c>
      <c r="I703" s="30">
        <f t="shared" si="64"/>
        <v>0.89205058717253838</v>
      </c>
      <c r="J703" s="54">
        <f>SUM(J700:J702)</f>
        <v>0</v>
      </c>
      <c r="K703" s="7">
        <v>55350</v>
      </c>
      <c r="L703" s="54">
        <f>SUM(L700:L702)</f>
        <v>0</v>
      </c>
      <c r="M703" s="54">
        <f>SUM(M700:M702)</f>
        <v>55350</v>
      </c>
    </row>
    <row r="704" spans="1:13" ht="12.75" customHeight="1" thickBot="1" x14ac:dyDescent="0.4">
      <c r="A704" s="719" t="s">
        <v>242</v>
      </c>
      <c r="B704" s="714"/>
      <c r="C704" s="714"/>
      <c r="D704" s="8">
        <v>-49857.88</v>
      </c>
      <c r="E704" s="8">
        <v>-52354.73</v>
      </c>
      <c r="F704" s="21">
        <v>-37031.54</v>
      </c>
      <c r="G704" s="12">
        <v>-55350</v>
      </c>
      <c r="H704" s="26">
        <f t="shared" si="63"/>
        <v>-49375</v>
      </c>
      <c r="I704" s="31">
        <f t="shared" si="64"/>
        <v>0.89205058717253838</v>
      </c>
      <c r="J704" s="55">
        <f>-J703</f>
        <v>0</v>
      </c>
      <c r="K704" s="8">
        <v>-55350</v>
      </c>
      <c r="L704" s="55">
        <f>-L703</f>
        <v>0</v>
      </c>
      <c r="M704" s="55">
        <f>-M703</f>
        <v>-55350</v>
      </c>
    </row>
    <row r="705" spans="1:13" s="110" customFormat="1" ht="23.65" customHeight="1" thickTop="1" x14ac:dyDescent="0.35">
      <c r="A705" s="727" t="s">
        <v>243</v>
      </c>
      <c r="B705" s="728"/>
      <c r="C705" s="728"/>
      <c r="D705" s="728"/>
      <c r="E705" s="728"/>
      <c r="F705" s="728"/>
      <c r="G705" s="728"/>
      <c r="H705" s="728"/>
      <c r="I705" s="728"/>
      <c r="J705" s="728"/>
      <c r="K705" s="728"/>
      <c r="L705" s="728"/>
      <c r="M705" s="728"/>
    </row>
    <row r="706" spans="1:13" ht="12.75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  <c r="M706" s="714"/>
    </row>
    <row r="707" spans="1:13" ht="12.75" customHeight="1" x14ac:dyDescent="0.35">
      <c r="A707" s="714"/>
      <c r="B707" s="714"/>
      <c r="H707" s="23">
        <f t="shared" ref="H707:H712" si="65">ROUND(F707/9*12,0)</f>
        <v>0</v>
      </c>
      <c r="I707" s="28" t="e">
        <f t="shared" ref="I707:I712" si="66">H707/G707</f>
        <v>#DIV/0!</v>
      </c>
    </row>
    <row r="708" spans="1:13" ht="12.75" customHeight="1" x14ac:dyDescent="0.35">
      <c r="A708" s="714"/>
      <c r="B708" s="714"/>
      <c r="C708" s="3" t="s">
        <v>167</v>
      </c>
      <c r="D708" s="4">
        <v>471.93</v>
      </c>
      <c r="E708" s="4">
        <v>0</v>
      </c>
      <c r="F708" s="19">
        <v>0</v>
      </c>
      <c r="G708" s="10">
        <v>0</v>
      </c>
      <c r="H708" s="24">
        <f t="shared" si="65"/>
        <v>0</v>
      </c>
      <c r="I708" s="29" t="e">
        <f t="shared" si="66"/>
        <v>#DIV/0!</v>
      </c>
      <c r="J708" s="81"/>
      <c r="K708" s="4">
        <v>0</v>
      </c>
      <c r="L708" s="59">
        <f>Recreation!L700</f>
        <v>0</v>
      </c>
      <c r="M708" s="53">
        <f>K708-L708</f>
        <v>0</v>
      </c>
    </row>
    <row r="709" spans="1:13" ht="12.75" customHeight="1" x14ac:dyDescent="0.35">
      <c r="A709" s="714"/>
      <c r="B709" s="714"/>
      <c r="C709" s="3" t="s">
        <v>177</v>
      </c>
      <c r="D709" s="4">
        <v>2095.15</v>
      </c>
      <c r="E709" s="4">
        <v>0</v>
      </c>
      <c r="F709" s="19">
        <v>0</v>
      </c>
      <c r="G709" s="10">
        <v>0</v>
      </c>
      <c r="H709" s="24">
        <f t="shared" si="65"/>
        <v>0</v>
      </c>
      <c r="I709" s="29" t="e">
        <f t="shared" si="66"/>
        <v>#DIV/0!</v>
      </c>
      <c r="J709" s="81"/>
      <c r="K709" s="4">
        <v>0</v>
      </c>
      <c r="L709" s="59">
        <f>Recreation!L701</f>
        <v>0</v>
      </c>
      <c r="M709" s="53">
        <f>K709-L709</f>
        <v>0</v>
      </c>
    </row>
    <row r="710" spans="1:13" ht="12.75" customHeight="1" x14ac:dyDescent="0.35">
      <c r="A710" s="714"/>
      <c r="B710" s="714"/>
      <c r="C710" s="3" t="s">
        <v>179</v>
      </c>
      <c r="D710" s="4">
        <v>80312.399999999994</v>
      </c>
      <c r="E710" s="4">
        <v>80010.2</v>
      </c>
      <c r="F710" s="19">
        <v>38139.1</v>
      </c>
      <c r="G710" s="10">
        <v>150000</v>
      </c>
      <c r="H710" s="24">
        <f t="shared" si="65"/>
        <v>50852</v>
      </c>
      <c r="I710" s="29">
        <f t="shared" si="66"/>
        <v>0.33901333333333333</v>
      </c>
      <c r="J710" s="81"/>
      <c r="K710" s="4">
        <v>150000</v>
      </c>
      <c r="L710" s="59">
        <f>Recreation!L702</f>
        <v>25000</v>
      </c>
      <c r="M710" s="53">
        <f>K710-L710</f>
        <v>125000</v>
      </c>
    </row>
    <row r="711" spans="1:13" ht="12.75" customHeight="1" x14ac:dyDescent="0.35">
      <c r="A711" s="714"/>
      <c r="B711" s="719" t="s">
        <v>143</v>
      </c>
      <c r="C711" s="714"/>
      <c r="D711" s="7">
        <v>82879.48</v>
      </c>
      <c r="E711" s="7">
        <v>80010.2</v>
      </c>
      <c r="F711" s="20">
        <v>38139.1</v>
      </c>
      <c r="G711" s="11">
        <v>150000</v>
      </c>
      <c r="H711" s="25">
        <f t="shared" si="65"/>
        <v>50852</v>
      </c>
      <c r="I711" s="30">
        <f t="shared" si="66"/>
        <v>0.33901333333333333</v>
      </c>
      <c r="J711" s="54">
        <f>SUM(J708:J710)</f>
        <v>0</v>
      </c>
      <c r="K711" s="7">
        <v>150000</v>
      </c>
      <c r="L711" s="54">
        <f>SUM(L708:L710)</f>
        <v>25000</v>
      </c>
      <c r="M711" s="54">
        <f>SUM(M708:M710)</f>
        <v>125000</v>
      </c>
    </row>
    <row r="712" spans="1:13" ht="12.75" customHeight="1" thickBot="1" x14ac:dyDescent="0.4">
      <c r="A712" s="719" t="s">
        <v>244</v>
      </c>
      <c r="B712" s="714"/>
      <c r="C712" s="714"/>
      <c r="D712" s="8">
        <v>-82879.48</v>
      </c>
      <c r="E712" s="8">
        <v>-80010.2</v>
      </c>
      <c r="F712" s="21">
        <v>-38139.1</v>
      </c>
      <c r="G712" s="12">
        <v>-150000</v>
      </c>
      <c r="H712" s="26">
        <f t="shared" si="65"/>
        <v>-50852</v>
      </c>
      <c r="I712" s="31">
        <f t="shared" si="66"/>
        <v>0.33901333333333333</v>
      </c>
      <c r="J712" s="55">
        <f>-J711</f>
        <v>0</v>
      </c>
      <c r="K712" s="8">
        <v>-150000</v>
      </c>
      <c r="L712" s="55">
        <f>-L711</f>
        <v>-25000</v>
      </c>
      <c r="M712" s="55">
        <f>-M711</f>
        <v>-125000</v>
      </c>
    </row>
    <row r="713" spans="1:13" s="110" customFormat="1" ht="26.65" customHeight="1" thickTop="1" x14ac:dyDescent="0.35">
      <c r="A713" s="727" t="s">
        <v>245</v>
      </c>
      <c r="B713" s="728"/>
      <c r="C713" s="728"/>
      <c r="D713" s="728"/>
      <c r="E713" s="728"/>
      <c r="F713" s="728"/>
      <c r="G713" s="728"/>
      <c r="H713" s="728"/>
      <c r="I713" s="728"/>
      <c r="J713" s="728"/>
      <c r="K713" s="728"/>
      <c r="L713" s="728"/>
      <c r="M713" s="728"/>
    </row>
    <row r="714" spans="1:13" ht="12.75" customHeight="1" x14ac:dyDescent="0.35">
      <c r="A714" s="714"/>
      <c r="B714" s="722" t="s">
        <v>141</v>
      </c>
      <c r="C714" s="714"/>
      <c r="D714" s="714"/>
      <c r="E714" s="714"/>
      <c r="F714" s="714"/>
      <c r="G714" s="714"/>
      <c r="H714" s="714"/>
      <c r="I714" s="714"/>
      <c r="J714" s="714"/>
      <c r="K714" s="714"/>
      <c r="L714" s="714"/>
      <c r="M714" s="714"/>
    </row>
    <row r="715" spans="1:13" ht="12.75" customHeight="1" x14ac:dyDescent="0.35">
      <c r="A715" s="714"/>
      <c r="B715" s="714"/>
      <c r="C715" s="3" t="s">
        <v>146</v>
      </c>
      <c r="D715" s="4">
        <v>29622.15</v>
      </c>
      <c r="E715" s="4">
        <v>38379.32</v>
      </c>
      <c r="F715" s="19">
        <v>28496.83</v>
      </c>
      <c r="G715" s="10">
        <v>40445</v>
      </c>
      <c r="H715" s="24">
        <f t="shared" ref="H715:H731" si="67">ROUND(F715/9*12,0)</f>
        <v>37996</v>
      </c>
      <c r="I715" s="29">
        <f t="shared" ref="I715:I731" si="68">H715/G715</f>
        <v>0.93944863394733591</v>
      </c>
      <c r="J715" s="81"/>
      <c r="K715" s="4">
        <v>35285</v>
      </c>
      <c r="L715" s="59">
        <f>K715-M715</f>
        <v>14299</v>
      </c>
      <c r="M715" s="53">
        <f>'#2 RC'!B24</f>
        <v>20986</v>
      </c>
    </row>
    <row r="716" spans="1:13" ht="12.75" customHeight="1" x14ac:dyDescent="0.35">
      <c r="A716" s="714"/>
      <c r="B716" s="714"/>
      <c r="C716" s="3" t="s">
        <v>148</v>
      </c>
      <c r="D716" s="4">
        <v>125.36</v>
      </c>
      <c r="E716" s="4">
        <v>20.25</v>
      </c>
      <c r="F716" s="19">
        <v>0</v>
      </c>
      <c r="G716" s="10">
        <v>0</v>
      </c>
      <c r="H716" s="24">
        <f t="shared" si="67"/>
        <v>0</v>
      </c>
      <c r="I716" s="29" t="e">
        <f t="shared" si="68"/>
        <v>#DIV/0!</v>
      </c>
      <c r="J716" s="81"/>
      <c r="K716" s="4">
        <v>0</v>
      </c>
      <c r="L716" s="59">
        <f>Recreation!L708</f>
        <v>0</v>
      </c>
      <c r="M716" s="53">
        <f t="shared" ref="M716:M729" si="69">K716-L716</f>
        <v>0</v>
      </c>
    </row>
    <row r="717" spans="1:13" ht="12.75" customHeight="1" x14ac:dyDescent="0.35">
      <c r="A717" s="714"/>
      <c r="B717" s="714"/>
      <c r="C717" s="3" t="s">
        <v>150</v>
      </c>
      <c r="D717" s="4">
        <v>63801.25</v>
      </c>
      <c r="E717" s="4">
        <v>56059.06</v>
      </c>
      <c r="F717" s="19">
        <v>53758.14</v>
      </c>
      <c r="G717" s="10">
        <v>70000</v>
      </c>
      <c r="H717" s="24">
        <f t="shared" si="67"/>
        <v>71678</v>
      </c>
      <c r="I717" s="29">
        <f t="shared" si="68"/>
        <v>1.0239714285714285</v>
      </c>
      <c r="J717" s="81"/>
      <c r="K717" s="4">
        <v>70000</v>
      </c>
      <c r="L717" s="59">
        <f>Recreation!L709</f>
        <v>25000</v>
      </c>
      <c r="M717" s="53">
        <f t="shared" si="69"/>
        <v>45000</v>
      </c>
    </row>
    <row r="718" spans="1:13" ht="12.75" customHeight="1" x14ac:dyDescent="0.35">
      <c r="A718" s="714"/>
      <c r="B718" s="714"/>
      <c r="C718" s="3" t="s">
        <v>151</v>
      </c>
      <c r="D718" s="4">
        <v>2670.16</v>
      </c>
      <c r="E718" s="4">
        <v>3518.65</v>
      </c>
      <c r="F718" s="19">
        <v>2922.27</v>
      </c>
      <c r="G718" s="10">
        <v>4078</v>
      </c>
      <c r="H718" s="24">
        <f t="shared" si="67"/>
        <v>3896</v>
      </c>
      <c r="I718" s="29">
        <f t="shared" si="68"/>
        <v>0.95537027954879838</v>
      </c>
      <c r="J718" s="81"/>
      <c r="K718" s="4">
        <v>4594</v>
      </c>
      <c r="L718" s="59">
        <f>K718-M718</f>
        <v>1615</v>
      </c>
      <c r="M718" s="53">
        <f>'#2 RC'!B117</f>
        <v>2979</v>
      </c>
    </row>
    <row r="719" spans="1:13" ht="12.75" customHeight="1" x14ac:dyDescent="0.35">
      <c r="A719" s="714"/>
      <c r="B719" s="714"/>
      <c r="C719" s="3" t="s">
        <v>152</v>
      </c>
      <c r="D719" s="4">
        <v>4356.43</v>
      </c>
      <c r="E719" s="4">
        <v>5576</v>
      </c>
      <c r="F719" s="19">
        <v>4911</v>
      </c>
      <c r="G719" s="10">
        <v>6224</v>
      </c>
      <c r="H719" s="24">
        <f t="shared" si="67"/>
        <v>6548</v>
      </c>
      <c r="I719" s="29">
        <f t="shared" si="68"/>
        <v>1.0520565552699228</v>
      </c>
      <c r="J719" s="81"/>
      <c r="K719" s="4">
        <v>6956</v>
      </c>
      <c r="L719" s="59">
        <f>K719-M719</f>
        <v>3096</v>
      </c>
      <c r="M719" s="53">
        <f>'#2 RC'!B148</f>
        <v>3860</v>
      </c>
    </row>
    <row r="720" spans="1:13" ht="12.75" customHeight="1" x14ac:dyDescent="0.35">
      <c r="A720" s="714"/>
      <c r="B720" s="714"/>
      <c r="C720" s="3" t="s">
        <v>153</v>
      </c>
      <c r="D720" s="4">
        <v>2388.2800000000002</v>
      </c>
      <c r="E720" s="4">
        <v>2134.85</v>
      </c>
      <c r="F720" s="19">
        <v>2029.45</v>
      </c>
      <c r="G720" s="10">
        <v>0</v>
      </c>
      <c r="H720" s="24">
        <f t="shared" si="67"/>
        <v>2706</v>
      </c>
      <c r="I720" s="29" t="e">
        <f t="shared" si="68"/>
        <v>#DIV/0!</v>
      </c>
      <c r="J720" s="81"/>
      <c r="K720" s="4">
        <v>0</v>
      </c>
      <c r="L720" s="59">
        <f>Recreation!L712</f>
        <v>0</v>
      </c>
      <c r="M720" s="53">
        <f t="shared" si="69"/>
        <v>0</v>
      </c>
    </row>
    <row r="721" spans="1:16" ht="12.75" customHeight="1" x14ac:dyDescent="0.35">
      <c r="A721" s="714"/>
      <c r="B721" s="714"/>
      <c r="C721" s="3" t="s">
        <v>154</v>
      </c>
      <c r="D721" s="4">
        <v>1800</v>
      </c>
      <c r="E721" s="4">
        <v>450</v>
      </c>
      <c r="F721" s="19">
        <v>0</v>
      </c>
      <c r="G721" s="10">
        <v>958</v>
      </c>
      <c r="H721" s="24">
        <f t="shared" si="67"/>
        <v>0</v>
      </c>
      <c r="I721" s="29">
        <f t="shared" si="68"/>
        <v>0</v>
      </c>
      <c r="J721" s="81"/>
      <c r="K721" s="4">
        <v>986</v>
      </c>
      <c r="L721" s="59">
        <f>K721-M721</f>
        <v>493</v>
      </c>
      <c r="M721" s="53">
        <f>'#2 RC'!B179</f>
        <v>493</v>
      </c>
    </row>
    <row r="722" spans="1:16" ht="12.75" customHeight="1" x14ac:dyDescent="0.35">
      <c r="A722" s="714"/>
      <c r="B722" s="714"/>
      <c r="C722" s="3" t="s">
        <v>155</v>
      </c>
      <c r="D722" s="4">
        <v>9475.16</v>
      </c>
      <c r="E722" s="4">
        <v>12075.36</v>
      </c>
      <c r="F722" s="19">
        <v>7990.62</v>
      </c>
      <c r="G722" s="10">
        <v>12884</v>
      </c>
      <c r="H722" s="24">
        <f t="shared" si="67"/>
        <v>10654</v>
      </c>
      <c r="I722" s="29">
        <f t="shared" si="68"/>
        <v>0.82691710648866812</v>
      </c>
      <c r="J722" s="81"/>
      <c r="K722" s="4">
        <v>13850</v>
      </c>
      <c r="L722" s="59">
        <f>K722-M722</f>
        <v>6974</v>
      </c>
      <c r="M722" s="53">
        <f>'#2 RC'!B210</f>
        <v>6876</v>
      </c>
    </row>
    <row r="723" spans="1:16" ht="12.75" customHeight="1" x14ac:dyDescent="0.35">
      <c r="A723" s="714"/>
      <c r="B723" s="714"/>
      <c r="C723" s="3" t="s">
        <v>157</v>
      </c>
      <c r="D723" s="4">
        <v>126.27</v>
      </c>
      <c r="E723" s="4">
        <v>156.1</v>
      </c>
      <c r="F723" s="19">
        <v>101.53</v>
      </c>
      <c r="G723" s="10">
        <v>156</v>
      </c>
      <c r="H723" s="24">
        <f t="shared" si="67"/>
        <v>135</v>
      </c>
      <c r="I723" s="29">
        <f t="shared" si="68"/>
        <v>0.86538461538461542</v>
      </c>
      <c r="J723" s="81"/>
      <c r="K723" s="4">
        <v>156</v>
      </c>
      <c r="L723" s="59">
        <f>K723-M723</f>
        <v>99</v>
      </c>
      <c r="M723" s="53">
        <f>'#2 RC'!B272</f>
        <v>57</v>
      </c>
    </row>
    <row r="724" spans="1:16" ht="12.75" customHeight="1" x14ac:dyDescent="0.35">
      <c r="A724" s="714"/>
      <c r="B724" s="714"/>
      <c r="C724" s="3" t="s">
        <v>160</v>
      </c>
      <c r="D724" s="4">
        <v>500</v>
      </c>
      <c r="E724" s="4">
        <v>500</v>
      </c>
      <c r="F724" s="19">
        <v>0</v>
      </c>
      <c r="G724" s="10">
        <v>0</v>
      </c>
      <c r="H724" s="24">
        <f t="shared" si="67"/>
        <v>0</v>
      </c>
      <c r="I724" s="29" t="e">
        <f t="shared" si="68"/>
        <v>#DIV/0!</v>
      </c>
      <c r="J724" s="81"/>
      <c r="K724" s="4">
        <v>0</v>
      </c>
      <c r="L724" s="59">
        <f>Recreation!L716</f>
        <v>0</v>
      </c>
      <c r="M724" s="53">
        <f t="shared" si="69"/>
        <v>0</v>
      </c>
    </row>
    <row r="725" spans="1:16" ht="12.75" customHeight="1" x14ac:dyDescent="0.35">
      <c r="A725" s="714"/>
      <c r="B725" s="714"/>
      <c r="C725" s="3" t="s">
        <v>161</v>
      </c>
      <c r="D725" s="4">
        <v>1092</v>
      </c>
      <c r="E725" s="4">
        <v>1132</v>
      </c>
      <c r="F725" s="19">
        <v>0</v>
      </c>
      <c r="G725" s="10">
        <v>0</v>
      </c>
      <c r="H725" s="24">
        <f t="shared" si="67"/>
        <v>0</v>
      </c>
      <c r="I725" s="29" t="e">
        <f t="shared" si="68"/>
        <v>#DIV/0!</v>
      </c>
      <c r="J725" s="81"/>
      <c r="K725" s="4">
        <v>0</v>
      </c>
      <c r="L725" s="59">
        <f>Recreation!L717</f>
        <v>0</v>
      </c>
      <c r="M725" s="53">
        <f t="shared" si="69"/>
        <v>0</v>
      </c>
    </row>
    <row r="726" spans="1:16" ht="12.75" customHeight="1" x14ac:dyDescent="0.35">
      <c r="A726" s="714"/>
      <c r="B726" s="714"/>
      <c r="C726" s="3" t="s">
        <v>162</v>
      </c>
      <c r="D726" s="4">
        <v>1356.79</v>
      </c>
      <c r="E726" s="4">
        <v>1363.33</v>
      </c>
      <c r="F726" s="19">
        <v>1185.5999999999999</v>
      </c>
      <c r="G726" s="10">
        <v>582</v>
      </c>
      <c r="H726" s="24">
        <f t="shared" si="67"/>
        <v>1581</v>
      </c>
      <c r="I726" s="29">
        <f t="shared" si="68"/>
        <v>2.7164948453608249</v>
      </c>
      <c r="J726" s="81"/>
      <c r="K726" s="4">
        <v>619</v>
      </c>
      <c r="L726" s="59">
        <f>K726-M726</f>
        <v>315</v>
      </c>
      <c r="M726" s="53">
        <f>'#2 RC'!B365</f>
        <v>304</v>
      </c>
      <c r="N726" s="517">
        <f>SUM(K715:K726)</f>
        <v>132446</v>
      </c>
      <c r="O726" s="426">
        <f>SUM(M715:M726)</f>
        <v>80555</v>
      </c>
      <c r="P726" s="426">
        <f>N726-O726</f>
        <v>51891</v>
      </c>
    </row>
    <row r="727" spans="1:16" ht="12.75" customHeight="1" x14ac:dyDescent="0.35">
      <c r="A727" s="714"/>
      <c r="B727" s="714"/>
      <c r="C727" s="3" t="s">
        <v>177</v>
      </c>
      <c r="D727" s="4">
        <v>7798.52</v>
      </c>
      <c r="E727" s="4">
        <v>10535.06</v>
      </c>
      <c r="F727" s="19">
        <v>2976.58</v>
      </c>
      <c r="G727" s="10">
        <v>10500</v>
      </c>
      <c r="H727" s="24">
        <f t="shared" si="67"/>
        <v>3969</v>
      </c>
      <c r="I727" s="29">
        <f t="shared" si="68"/>
        <v>0.378</v>
      </c>
      <c r="J727" s="81"/>
      <c r="K727" s="4">
        <v>10500</v>
      </c>
      <c r="L727" s="59">
        <f>Recreation!L719</f>
        <v>7000</v>
      </c>
      <c r="M727" s="53">
        <f t="shared" si="69"/>
        <v>3500</v>
      </c>
    </row>
    <row r="728" spans="1:16" ht="12.75" customHeight="1" x14ac:dyDescent="0.35">
      <c r="A728" s="714"/>
      <c r="B728" s="714"/>
      <c r="C728" s="3" t="s">
        <v>179</v>
      </c>
      <c r="D728" s="4">
        <v>0</v>
      </c>
      <c r="E728" s="4">
        <v>0</v>
      </c>
      <c r="F728" s="19">
        <v>0</v>
      </c>
      <c r="G728" s="10">
        <v>1500</v>
      </c>
      <c r="H728" s="24">
        <f t="shared" si="67"/>
        <v>0</v>
      </c>
      <c r="I728" s="29">
        <f t="shared" si="68"/>
        <v>0</v>
      </c>
      <c r="J728" s="81"/>
      <c r="K728" s="4">
        <v>1500</v>
      </c>
      <c r="L728" s="59">
        <f>Recreation!L720</f>
        <v>1500</v>
      </c>
      <c r="M728" s="53">
        <f t="shared" si="69"/>
        <v>0</v>
      </c>
    </row>
    <row r="729" spans="1:16" ht="12.75" customHeight="1" x14ac:dyDescent="0.35">
      <c r="A729" s="714"/>
      <c r="B729" s="714"/>
      <c r="C729" s="3" t="s">
        <v>180</v>
      </c>
      <c r="D729" s="4">
        <v>8725.99</v>
      </c>
      <c r="E729" s="4">
        <v>6125</v>
      </c>
      <c r="F729" s="19">
        <v>5790</v>
      </c>
      <c r="G729" s="10">
        <v>10000</v>
      </c>
      <c r="H729" s="24">
        <f t="shared" si="67"/>
        <v>7720</v>
      </c>
      <c r="I729" s="29">
        <f t="shared" si="68"/>
        <v>0.77200000000000002</v>
      </c>
      <c r="J729" s="81"/>
      <c r="K729" s="4">
        <v>10000</v>
      </c>
      <c r="L729" s="59">
        <f>Recreation!L721</f>
        <v>7000</v>
      </c>
      <c r="M729" s="53">
        <f t="shared" si="69"/>
        <v>3000</v>
      </c>
    </row>
    <row r="730" spans="1:16" ht="12.75" customHeight="1" x14ac:dyDescent="0.35">
      <c r="A730" s="714"/>
      <c r="B730" s="719" t="s">
        <v>143</v>
      </c>
      <c r="C730" s="714"/>
      <c r="D730" s="7">
        <v>133838.35999999999</v>
      </c>
      <c r="E730" s="7">
        <v>138024.98000000001</v>
      </c>
      <c r="F730" s="20">
        <f>SUM(F715:F729)</f>
        <v>110162.02</v>
      </c>
      <c r="G730" s="11">
        <v>157327</v>
      </c>
      <c r="H730" s="25">
        <f>SUM(H715:H729)</f>
        <v>146883</v>
      </c>
      <c r="I730" s="30">
        <f t="shared" si="68"/>
        <v>0.9336159718293745</v>
      </c>
      <c r="J730" s="54">
        <f>SUM(J715:J729)</f>
        <v>0</v>
      </c>
      <c r="K730" s="7">
        <v>154446</v>
      </c>
      <c r="L730" s="54">
        <f>SUM(L715:L729)</f>
        <v>67391</v>
      </c>
      <c r="M730" s="54">
        <f>SUM(M715:M729)</f>
        <v>87055</v>
      </c>
    </row>
    <row r="731" spans="1:16" ht="12.75" customHeight="1" thickBot="1" x14ac:dyDescent="0.4">
      <c r="A731" s="719" t="s">
        <v>246</v>
      </c>
      <c r="B731" s="714"/>
      <c r="C731" s="714"/>
      <c r="D731" s="8">
        <v>-133838.35999999999</v>
      </c>
      <c r="E731" s="8">
        <v>-138024.98000000001</v>
      </c>
      <c r="F731" s="21">
        <f>-F730</f>
        <v>-110162.02</v>
      </c>
      <c r="G731" s="12">
        <v>-157327</v>
      </c>
      <c r="H731" s="26">
        <f t="shared" si="67"/>
        <v>-146883</v>
      </c>
      <c r="I731" s="31">
        <f t="shared" si="68"/>
        <v>0.9336159718293745</v>
      </c>
      <c r="J731" s="55">
        <f>-J730</f>
        <v>0</v>
      </c>
      <c r="K731" s="8">
        <v>-154446</v>
      </c>
      <c r="L731" s="55">
        <f>-L730</f>
        <v>-67391</v>
      </c>
      <c r="M731" s="55">
        <f>-M730</f>
        <v>-87055</v>
      </c>
    </row>
    <row r="732" spans="1:16" s="110" customFormat="1" ht="27.7" customHeight="1" thickTop="1" x14ac:dyDescent="0.35">
      <c r="A732" s="727" t="s">
        <v>247</v>
      </c>
      <c r="B732" s="728"/>
      <c r="C732" s="728"/>
      <c r="D732" s="728"/>
      <c r="E732" s="728"/>
      <c r="F732" s="728"/>
      <c r="G732" s="728"/>
      <c r="H732" s="728"/>
      <c r="I732" s="728"/>
      <c r="J732" s="728"/>
      <c r="K732" s="728"/>
      <c r="L732" s="728"/>
      <c r="M732" s="728"/>
    </row>
    <row r="733" spans="1:16" ht="12.75" customHeight="1" x14ac:dyDescent="0.35">
      <c r="A733" s="714"/>
      <c r="B733" s="722" t="s">
        <v>141</v>
      </c>
      <c r="C733" s="714"/>
      <c r="D733" s="714"/>
      <c r="E733" s="714"/>
      <c r="F733" s="714"/>
      <c r="G733" s="714"/>
      <c r="H733" s="714"/>
      <c r="I733" s="714"/>
      <c r="J733" s="714"/>
      <c r="K733" s="714"/>
      <c r="L733" s="714"/>
      <c r="M733" s="714"/>
    </row>
    <row r="734" spans="1:16" ht="12.75" customHeight="1" x14ac:dyDescent="0.35">
      <c r="A734" s="714"/>
      <c r="B734" s="714"/>
      <c r="C734" s="3" t="s">
        <v>146</v>
      </c>
      <c r="D734" s="4">
        <v>36141.57</v>
      </c>
      <c r="E734" s="4">
        <v>42892.35</v>
      </c>
      <c r="F734" s="19">
        <v>32908.589999999997</v>
      </c>
      <c r="G734" s="10">
        <v>20544</v>
      </c>
      <c r="H734" s="24">
        <f t="shared" ref="H734:H746" si="70">ROUND(F734/9*12,0)</f>
        <v>43878</v>
      </c>
      <c r="I734" s="29">
        <f t="shared" ref="I734:I748" si="71">H734/G734</f>
        <v>2.135806074766355</v>
      </c>
      <c r="J734" s="81"/>
      <c r="K734" s="4">
        <v>21363</v>
      </c>
      <c r="L734" s="59">
        <f>K734-M734</f>
        <v>377</v>
      </c>
      <c r="M734" s="53">
        <f>'#2 RC'!B25</f>
        <v>20986</v>
      </c>
    </row>
    <row r="735" spans="1:16" ht="12.75" customHeight="1" x14ac:dyDescent="0.35">
      <c r="A735" s="714"/>
      <c r="B735" s="714"/>
      <c r="C735" s="3" t="s">
        <v>148</v>
      </c>
      <c r="D735" s="4">
        <v>1175.1600000000001</v>
      </c>
      <c r="E735" s="4">
        <v>0</v>
      </c>
      <c r="F735" s="19">
        <v>0</v>
      </c>
      <c r="G735" s="10">
        <v>0</v>
      </c>
      <c r="H735" s="24">
        <f t="shared" si="70"/>
        <v>0</v>
      </c>
      <c r="I735" s="29" t="e">
        <f t="shared" si="71"/>
        <v>#DIV/0!</v>
      </c>
      <c r="J735" s="81"/>
      <c r="K735" s="4">
        <v>0</v>
      </c>
      <c r="L735" s="59">
        <f>Recreation!L727</f>
        <v>0</v>
      </c>
      <c r="M735" s="53">
        <f t="shared" ref="M735:M746" si="72">K735-L735</f>
        <v>0</v>
      </c>
    </row>
    <row r="736" spans="1:16" ht="12.75" customHeight="1" x14ac:dyDescent="0.35">
      <c r="A736" s="714"/>
      <c r="B736" s="714"/>
      <c r="C736" s="3" t="s">
        <v>150</v>
      </c>
      <c r="D736" s="4">
        <v>0</v>
      </c>
      <c r="E736" s="4">
        <v>0</v>
      </c>
      <c r="F736" s="19">
        <v>0</v>
      </c>
      <c r="G736" s="10">
        <v>1200</v>
      </c>
      <c r="H736" s="24">
        <f t="shared" si="70"/>
        <v>0</v>
      </c>
      <c r="I736" s="29">
        <f t="shared" si="71"/>
        <v>0</v>
      </c>
      <c r="J736" s="81"/>
      <c r="K736" s="4">
        <v>1200</v>
      </c>
      <c r="L736" s="59">
        <f>Recreation!L728</f>
        <v>0</v>
      </c>
      <c r="M736" s="53">
        <f t="shared" si="72"/>
        <v>1200</v>
      </c>
    </row>
    <row r="737" spans="1:16" ht="12.75" customHeight="1" x14ac:dyDescent="0.35">
      <c r="A737" s="714"/>
      <c r="B737" s="714"/>
      <c r="C737" s="3" t="s">
        <v>151</v>
      </c>
      <c r="D737" s="4">
        <v>3277.4</v>
      </c>
      <c r="E737" s="4">
        <v>2906.93</v>
      </c>
      <c r="F737" s="19">
        <v>2465.46</v>
      </c>
      <c r="G737" s="10">
        <v>2712</v>
      </c>
      <c r="H737" s="24">
        <f t="shared" si="70"/>
        <v>3287</v>
      </c>
      <c r="I737" s="29">
        <f t="shared" si="71"/>
        <v>1.2120206489675516</v>
      </c>
      <c r="J737" s="81"/>
      <c r="K737" s="4">
        <v>2995</v>
      </c>
      <c r="L737" s="59">
        <f>K737-M737</f>
        <v>16</v>
      </c>
      <c r="M737" s="53">
        <f>'#2 RC'!B118</f>
        <v>2979</v>
      </c>
    </row>
    <row r="738" spans="1:16" ht="12.75" customHeight="1" x14ac:dyDescent="0.35">
      <c r="A738" s="714"/>
      <c r="B738" s="714"/>
      <c r="C738" s="3" t="s">
        <v>152</v>
      </c>
      <c r="D738" s="4">
        <v>2178.6999999999998</v>
      </c>
      <c r="E738" s="4">
        <v>2788</v>
      </c>
      <c r="F738" s="19">
        <v>2455</v>
      </c>
      <c r="G738" s="10">
        <v>3112</v>
      </c>
      <c r="H738" s="24">
        <f t="shared" si="70"/>
        <v>3273</v>
      </c>
      <c r="I738" s="29">
        <f t="shared" si="71"/>
        <v>1.0517352185089974</v>
      </c>
      <c r="J738" s="81"/>
      <c r="K738" s="4">
        <v>3478</v>
      </c>
      <c r="L738" s="59">
        <f>K738-M738</f>
        <v>-382</v>
      </c>
      <c r="M738" s="53">
        <f>'#2 RC'!B149</f>
        <v>3860</v>
      </c>
    </row>
    <row r="739" spans="1:16" ht="12.75" customHeight="1" x14ac:dyDescent="0.35">
      <c r="A739" s="714"/>
      <c r="B739" s="714"/>
      <c r="C739" s="3" t="s">
        <v>154</v>
      </c>
      <c r="D739" s="4">
        <v>900</v>
      </c>
      <c r="E739" s="4">
        <v>225</v>
      </c>
      <c r="F739" s="19">
        <v>0</v>
      </c>
      <c r="G739" s="10">
        <v>479</v>
      </c>
      <c r="H739" s="24">
        <f t="shared" si="70"/>
        <v>0</v>
      </c>
      <c r="I739" s="29">
        <f t="shared" si="71"/>
        <v>0</v>
      </c>
      <c r="J739" s="81"/>
      <c r="K739" s="4">
        <v>493</v>
      </c>
      <c r="L739" s="59">
        <f>K739-M739</f>
        <v>0</v>
      </c>
      <c r="M739" s="53">
        <f>'#2 RC'!B180</f>
        <v>493</v>
      </c>
    </row>
    <row r="740" spans="1:16" ht="12.75" customHeight="1" x14ac:dyDescent="0.35">
      <c r="A740" s="714"/>
      <c r="B740" s="714"/>
      <c r="C740" s="3" t="s">
        <v>155</v>
      </c>
      <c r="D740" s="4">
        <v>9781.2099999999991</v>
      </c>
      <c r="E740" s="4">
        <v>10488.82</v>
      </c>
      <c r="F740" s="19">
        <v>6953.24</v>
      </c>
      <c r="G740" s="10">
        <v>6442</v>
      </c>
      <c r="H740" s="24">
        <f t="shared" si="70"/>
        <v>9271</v>
      </c>
      <c r="I740" s="29">
        <f t="shared" si="71"/>
        <v>1.4391493325054332</v>
      </c>
      <c r="J740" s="81"/>
      <c r="K740" s="4">
        <v>6925</v>
      </c>
      <c r="L740" s="59">
        <f>K740-M740</f>
        <v>49</v>
      </c>
      <c r="M740" s="53">
        <f>'#2 RC'!B211</f>
        <v>6876</v>
      </c>
    </row>
    <row r="741" spans="1:16" ht="12.75" customHeight="1" x14ac:dyDescent="0.35">
      <c r="A741" s="714"/>
      <c r="B741" s="714"/>
      <c r="C741" s="3" t="s">
        <v>157</v>
      </c>
      <c r="D741" s="4">
        <v>217.69</v>
      </c>
      <c r="E741" s="4">
        <v>176.96</v>
      </c>
      <c r="F741" s="19">
        <v>113.6</v>
      </c>
      <c r="G741" s="10">
        <v>82</v>
      </c>
      <c r="H741" s="24">
        <f t="shared" si="70"/>
        <v>151</v>
      </c>
      <c r="I741" s="29">
        <f t="shared" si="71"/>
        <v>1.8414634146341464</v>
      </c>
      <c r="J741" s="81"/>
      <c r="K741" s="4">
        <v>82</v>
      </c>
      <c r="L741" s="59">
        <f>K741-M741</f>
        <v>25</v>
      </c>
      <c r="M741" s="53">
        <f>'#2 RC'!B273</f>
        <v>57</v>
      </c>
    </row>
    <row r="742" spans="1:16" ht="12.75" customHeight="1" x14ac:dyDescent="0.35">
      <c r="A742" s="714"/>
      <c r="B742" s="714"/>
      <c r="C742" s="3" t="s">
        <v>161</v>
      </c>
      <c r="D742" s="4">
        <v>544</v>
      </c>
      <c r="E742" s="4">
        <v>593</v>
      </c>
      <c r="F742" s="19">
        <v>0</v>
      </c>
      <c r="G742" s="10">
        <v>0</v>
      </c>
      <c r="H742" s="24">
        <f t="shared" si="70"/>
        <v>0</v>
      </c>
      <c r="I742" s="29" t="e">
        <f t="shared" si="71"/>
        <v>#DIV/0!</v>
      </c>
      <c r="J742" s="81"/>
      <c r="K742" s="4">
        <v>0</v>
      </c>
      <c r="L742" s="59">
        <f>Recreation!L734</f>
        <v>0</v>
      </c>
      <c r="M742" s="53">
        <f t="shared" si="72"/>
        <v>0</v>
      </c>
    </row>
    <row r="743" spans="1:16" ht="12.75" customHeight="1" x14ac:dyDescent="0.35">
      <c r="A743" s="714"/>
      <c r="B743" s="714"/>
      <c r="C743" s="3" t="s">
        <v>162</v>
      </c>
      <c r="D743" s="4">
        <v>541.57000000000005</v>
      </c>
      <c r="E743" s="4">
        <v>616.48</v>
      </c>
      <c r="F743" s="19">
        <v>470.34</v>
      </c>
      <c r="G743" s="10">
        <v>298</v>
      </c>
      <c r="H743" s="24">
        <f t="shared" si="70"/>
        <v>627</v>
      </c>
      <c r="I743" s="29">
        <f t="shared" si="71"/>
        <v>2.1040268456375837</v>
      </c>
      <c r="J743" s="81"/>
      <c r="K743" s="4">
        <v>310</v>
      </c>
      <c r="L743" s="59">
        <f>K743-M743</f>
        <v>6</v>
      </c>
      <c r="M743" s="53">
        <f>'#2 RC'!B366</f>
        <v>304</v>
      </c>
      <c r="N743" s="517">
        <f>SUM(K734:K743)</f>
        <v>36846</v>
      </c>
      <c r="O743" s="426">
        <f>SUM(M734:M743)</f>
        <v>36755</v>
      </c>
      <c r="P743" s="426">
        <f>N743-O743</f>
        <v>91</v>
      </c>
    </row>
    <row r="744" spans="1:16" ht="12.75" customHeight="1" x14ac:dyDescent="0.35">
      <c r="A744" s="714"/>
      <c r="B744" s="714"/>
      <c r="C744" s="3" t="s">
        <v>177</v>
      </c>
      <c r="D744" s="4">
        <v>6383.24</v>
      </c>
      <c r="E744" s="4">
        <v>885.19</v>
      </c>
      <c r="F744" s="19">
        <v>844.18</v>
      </c>
      <c r="G744" s="10">
        <v>1200</v>
      </c>
      <c r="H744" s="24">
        <f t="shared" si="70"/>
        <v>1126</v>
      </c>
      <c r="I744" s="29">
        <f t="shared" si="71"/>
        <v>0.93833333333333335</v>
      </c>
      <c r="J744" s="81"/>
      <c r="K744" s="4">
        <v>1200</v>
      </c>
      <c r="L744" s="59">
        <f>Recreation!L736</f>
        <v>0</v>
      </c>
      <c r="M744" s="53">
        <f t="shared" si="72"/>
        <v>1200</v>
      </c>
    </row>
    <row r="745" spans="1:16" ht="12.75" customHeight="1" x14ac:dyDescent="0.35">
      <c r="A745" s="714"/>
      <c r="B745" s="714"/>
      <c r="C745" s="3" t="s">
        <v>179</v>
      </c>
      <c r="D745" s="4">
        <v>6299.56</v>
      </c>
      <c r="E745" s="4">
        <v>5023.75</v>
      </c>
      <c r="F745" s="19">
        <v>5260</v>
      </c>
      <c r="G745" s="10">
        <v>0</v>
      </c>
      <c r="H745" s="24">
        <f t="shared" si="70"/>
        <v>7013</v>
      </c>
      <c r="I745" s="29" t="e">
        <f t="shared" si="71"/>
        <v>#DIV/0!</v>
      </c>
      <c r="J745" s="81"/>
      <c r="K745" s="4">
        <v>0</v>
      </c>
      <c r="L745" s="59">
        <f>Recreation!L737</f>
        <v>0</v>
      </c>
      <c r="M745" s="53">
        <f t="shared" si="72"/>
        <v>0</v>
      </c>
    </row>
    <row r="746" spans="1:16" ht="12.75" customHeight="1" x14ac:dyDescent="0.35">
      <c r="A746" s="714"/>
      <c r="B746" s="714"/>
      <c r="C746" s="3" t="s">
        <v>180</v>
      </c>
      <c r="D746" s="4">
        <v>62358.52</v>
      </c>
      <c r="E746" s="4">
        <v>58192.5</v>
      </c>
      <c r="F746" s="19">
        <v>40100</v>
      </c>
      <c r="G746" s="10">
        <v>63500</v>
      </c>
      <c r="H746" s="24">
        <f t="shared" si="70"/>
        <v>53467</v>
      </c>
      <c r="I746" s="29">
        <f t="shared" si="71"/>
        <v>0.84199999999999997</v>
      </c>
      <c r="J746" s="81"/>
      <c r="K746" s="4">
        <v>63500</v>
      </c>
      <c r="L746" s="59">
        <f>Recreation!L738</f>
        <v>0</v>
      </c>
      <c r="M746" s="53">
        <f t="shared" si="72"/>
        <v>63500</v>
      </c>
    </row>
    <row r="747" spans="1:16" ht="12.75" customHeight="1" x14ac:dyDescent="0.35">
      <c r="A747" s="714"/>
      <c r="B747" s="719" t="s">
        <v>143</v>
      </c>
      <c r="C747" s="714"/>
      <c r="D747" s="7">
        <v>129798.62</v>
      </c>
      <c r="E747" s="7">
        <v>124788.98</v>
      </c>
      <c r="F747" s="20">
        <f>SUM(F734:F746)</f>
        <v>91570.409999999989</v>
      </c>
      <c r="G747" s="11">
        <v>99569</v>
      </c>
      <c r="H747" s="25">
        <f>SUM(H734:H746)</f>
        <v>122093</v>
      </c>
      <c r="I747" s="30">
        <f t="shared" si="71"/>
        <v>1.2262149865922125</v>
      </c>
      <c r="J747" s="54">
        <f>SUM(J734:J746)</f>
        <v>0</v>
      </c>
      <c r="K747" s="7">
        <v>101546</v>
      </c>
      <c r="L747" s="54">
        <f>SUM(L734:L746)</f>
        <v>91</v>
      </c>
      <c r="M747" s="54">
        <f>SUM(M734:M746)</f>
        <v>101455</v>
      </c>
    </row>
    <row r="748" spans="1:16" ht="12.75" customHeight="1" thickBot="1" x14ac:dyDescent="0.4">
      <c r="A748" s="719" t="s">
        <v>248</v>
      </c>
      <c r="B748" s="714"/>
      <c r="C748" s="714"/>
      <c r="D748" s="8">
        <v>-129798.62</v>
      </c>
      <c r="E748" s="8">
        <v>-124788.98</v>
      </c>
      <c r="F748" s="21">
        <f>-F747</f>
        <v>-91570.409999999989</v>
      </c>
      <c r="G748" s="12">
        <v>-99569</v>
      </c>
      <c r="H748" s="26">
        <f>-H747</f>
        <v>-122093</v>
      </c>
      <c r="I748" s="31">
        <f t="shared" si="71"/>
        <v>1.2262149865922125</v>
      </c>
      <c r="J748" s="55">
        <f>-J747</f>
        <v>0</v>
      </c>
      <c r="K748" s="8">
        <v>-101546</v>
      </c>
      <c r="L748" s="55">
        <f>-L747</f>
        <v>-91</v>
      </c>
      <c r="M748" s="55">
        <f>-M747</f>
        <v>-101455</v>
      </c>
    </row>
    <row r="749" spans="1:16" s="110" customFormat="1" ht="26.65" customHeight="1" thickTop="1" x14ac:dyDescent="0.35">
      <c r="A749" s="727" t="s">
        <v>249</v>
      </c>
      <c r="B749" s="728"/>
      <c r="C749" s="728"/>
      <c r="D749" s="728"/>
      <c r="E749" s="728"/>
      <c r="F749" s="728"/>
      <c r="G749" s="728"/>
      <c r="H749" s="728"/>
      <c r="I749" s="728"/>
      <c r="J749" s="728"/>
      <c r="K749" s="728"/>
      <c r="L749" s="728"/>
      <c r="M749" s="728"/>
    </row>
    <row r="750" spans="1:16" ht="12.75" customHeight="1" x14ac:dyDescent="0.35">
      <c r="A750" s="714"/>
      <c r="B750" s="722" t="s">
        <v>141</v>
      </c>
      <c r="C750" s="714"/>
      <c r="D750" s="714"/>
      <c r="E750" s="714"/>
      <c r="F750" s="714"/>
      <c r="G750" s="714"/>
      <c r="H750" s="714"/>
      <c r="I750" s="714"/>
      <c r="J750" s="714"/>
      <c r="K750" s="714"/>
      <c r="L750" s="714"/>
      <c r="M750" s="714"/>
    </row>
    <row r="751" spans="1:16" ht="12.75" customHeight="1" x14ac:dyDescent="0.35">
      <c r="A751" s="714"/>
      <c r="B751" s="714"/>
      <c r="C751" s="3" t="s">
        <v>187</v>
      </c>
      <c r="D751" s="4">
        <v>80.209999999999994</v>
      </c>
      <c r="E751" s="4">
        <v>139.5</v>
      </c>
      <c r="F751" s="19">
        <v>0</v>
      </c>
      <c r="G751" s="10">
        <v>0</v>
      </c>
      <c r="H751" s="24">
        <f t="shared" ref="H751:H761" si="73">ROUND(F751/9*12,0)</f>
        <v>0</v>
      </c>
      <c r="I751" s="29" t="e">
        <f t="shared" ref="I751:I761" si="74">H751/G751</f>
        <v>#DIV/0!</v>
      </c>
      <c r="J751" s="81"/>
      <c r="K751" s="4">
        <v>0</v>
      </c>
      <c r="L751" s="59">
        <f>Recreation!L743</f>
        <v>0</v>
      </c>
      <c r="M751" s="53">
        <f t="shared" ref="M751:M759" si="75">K751-L751</f>
        <v>0</v>
      </c>
    </row>
    <row r="752" spans="1:16" ht="12.75" customHeight="1" x14ac:dyDescent="0.35">
      <c r="A752" s="714"/>
      <c r="B752" s="714"/>
      <c r="C752" s="3" t="s">
        <v>150</v>
      </c>
      <c r="D752" s="4">
        <v>275.99</v>
      </c>
      <c r="E752" s="4">
        <v>427.06</v>
      </c>
      <c r="F752" s="19">
        <v>0</v>
      </c>
      <c r="G752" s="10">
        <v>1200</v>
      </c>
      <c r="H752" s="24">
        <f t="shared" si="73"/>
        <v>0</v>
      </c>
      <c r="I752" s="29">
        <f t="shared" si="74"/>
        <v>0</v>
      </c>
      <c r="J752" s="81"/>
      <c r="K752" s="4">
        <v>1200</v>
      </c>
      <c r="L752" s="59">
        <f>Recreation!L744</f>
        <v>0</v>
      </c>
      <c r="M752" s="53">
        <f t="shared" si="75"/>
        <v>1200</v>
      </c>
    </row>
    <row r="753" spans="1:13" ht="12.75" customHeight="1" x14ac:dyDescent="0.35">
      <c r="A753" s="714"/>
      <c r="B753" s="714"/>
      <c r="C753" s="3" t="s">
        <v>151</v>
      </c>
      <c r="D753" s="4">
        <v>5.24</v>
      </c>
      <c r="E753" s="4">
        <v>9.5399999999999991</v>
      </c>
      <c r="F753" s="19">
        <v>0</v>
      </c>
      <c r="G753" s="10">
        <v>0</v>
      </c>
      <c r="H753" s="24">
        <f t="shared" si="73"/>
        <v>0</v>
      </c>
      <c r="I753" s="29" t="e">
        <f t="shared" si="74"/>
        <v>#DIV/0!</v>
      </c>
      <c r="J753" s="81"/>
      <c r="K753" s="4">
        <v>0</v>
      </c>
      <c r="L753" s="59">
        <f>Recreation!L745</f>
        <v>0</v>
      </c>
      <c r="M753" s="53">
        <f t="shared" si="75"/>
        <v>0</v>
      </c>
    </row>
    <row r="754" spans="1:13" ht="12.75" customHeight="1" x14ac:dyDescent="0.35">
      <c r="A754" s="714"/>
      <c r="B754" s="714"/>
      <c r="C754" s="3" t="s">
        <v>153</v>
      </c>
      <c r="D754" s="4">
        <v>10.35</v>
      </c>
      <c r="E754" s="4">
        <v>16.02</v>
      </c>
      <c r="F754" s="19">
        <v>0</v>
      </c>
      <c r="G754" s="10">
        <v>0</v>
      </c>
      <c r="H754" s="24">
        <f t="shared" si="73"/>
        <v>0</v>
      </c>
      <c r="I754" s="29" t="e">
        <f t="shared" si="74"/>
        <v>#DIV/0!</v>
      </c>
      <c r="J754" s="81"/>
      <c r="K754" s="4">
        <v>0</v>
      </c>
      <c r="L754" s="59">
        <f>Recreation!L746</f>
        <v>0</v>
      </c>
      <c r="M754" s="53">
        <f t="shared" si="75"/>
        <v>0</v>
      </c>
    </row>
    <row r="755" spans="1:13" ht="12.75" customHeight="1" x14ac:dyDescent="0.35">
      <c r="A755" s="714"/>
      <c r="B755" s="714"/>
      <c r="C755" s="3" t="s">
        <v>162</v>
      </c>
      <c r="D755" s="4">
        <v>5.17</v>
      </c>
      <c r="E755" s="4">
        <v>8.2100000000000009</v>
      </c>
      <c r="F755" s="19">
        <v>0</v>
      </c>
      <c r="G755" s="10">
        <v>0</v>
      </c>
      <c r="H755" s="24">
        <f t="shared" si="73"/>
        <v>0</v>
      </c>
      <c r="I755" s="29" t="e">
        <f t="shared" si="74"/>
        <v>#DIV/0!</v>
      </c>
      <c r="J755" s="81"/>
      <c r="K755" s="4">
        <v>0</v>
      </c>
      <c r="L755" s="59">
        <f>Recreation!L747</f>
        <v>0</v>
      </c>
      <c r="M755" s="53">
        <f t="shared" si="75"/>
        <v>0</v>
      </c>
    </row>
    <row r="756" spans="1:13" ht="12.75" customHeight="1" x14ac:dyDescent="0.35">
      <c r="A756" s="714"/>
      <c r="B756" s="714"/>
      <c r="C756" s="3" t="s">
        <v>171</v>
      </c>
      <c r="D756" s="4">
        <v>15</v>
      </c>
      <c r="E756" s="4">
        <v>0</v>
      </c>
      <c r="F756" s="19">
        <v>0</v>
      </c>
      <c r="G756" s="10">
        <v>80</v>
      </c>
      <c r="H756" s="24">
        <f t="shared" si="73"/>
        <v>0</v>
      </c>
      <c r="I756" s="29">
        <f t="shared" si="74"/>
        <v>0</v>
      </c>
      <c r="J756" s="81"/>
      <c r="K756" s="4">
        <v>80</v>
      </c>
      <c r="L756" s="59">
        <f>Recreation!L748</f>
        <v>0</v>
      </c>
      <c r="M756" s="53">
        <f t="shared" si="75"/>
        <v>80</v>
      </c>
    </row>
    <row r="757" spans="1:13" ht="12.75" customHeight="1" x14ac:dyDescent="0.35">
      <c r="A757" s="714"/>
      <c r="B757" s="714"/>
      <c r="C757" s="3" t="s">
        <v>177</v>
      </c>
      <c r="D757" s="4">
        <v>626.88</v>
      </c>
      <c r="E757" s="4">
        <v>488.3</v>
      </c>
      <c r="F757" s="19">
        <v>32.29</v>
      </c>
      <c r="G757" s="10">
        <v>1000</v>
      </c>
      <c r="H757" s="24">
        <f t="shared" si="73"/>
        <v>43</v>
      </c>
      <c r="I757" s="29">
        <f t="shared" si="74"/>
        <v>4.2999999999999997E-2</v>
      </c>
      <c r="J757" s="81"/>
      <c r="K757" s="4">
        <v>1000</v>
      </c>
      <c r="L757" s="59">
        <f>Recreation!L749</f>
        <v>0</v>
      </c>
      <c r="M757" s="53">
        <f t="shared" si="75"/>
        <v>1000</v>
      </c>
    </row>
    <row r="758" spans="1:13" ht="12.75" customHeight="1" x14ac:dyDescent="0.35">
      <c r="A758" s="714"/>
      <c r="B758" s="714"/>
      <c r="C758" s="3" t="s">
        <v>179</v>
      </c>
      <c r="D758" s="4">
        <v>12373.9</v>
      </c>
      <c r="E758" s="4">
        <v>3506.2</v>
      </c>
      <c r="F758" s="19">
        <v>0</v>
      </c>
      <c r="G758" s="10">
        <v>0</v>
      </c>
      <c r="H758" s="24">
        <f t="shared" si="73"/>
        <v>0</v>
      </c>
      <c r="I758" s="29" t="e">
        <f t="shared" si="74"/>
        <v>#DIV/0!</v>
      </c>
      <c r="J758" s="81"/>
      <c r="K758" s="4">
        <v>0</v>
      </c>
      <c r="L758" s="59">
        <f>Recreation!L750</f>
        <v>0</v>
      </c>
      <c r="M758" s="53">
        <f t="shared" si="75"/>
        <v>0</v>
      </c>
    </row>
    <row r="759" spans="1:13" ht="12.75" customHeight="1" x14ac:dyDescent="0.35">
      <c r="A759" s="714"/>
      <c r="B759" s="714"/>
      <c r="C759" s="3" t="s">
        <v>180</v>
      </c>
      <c r="D759" s="4">
        <v>42.48</v>
      </c>
      <c r="E759" s="4">
        <v>2450</v>
      </c>
      <c r="F759" s="19">
        <v>0</v>
      </c>
      <c r="G759" s="10">
        <v>2500</v>
      </c>
      <c r="H759" s="24">
        <f t="shared" si="73"/>
        <v>0</v>
      </c>
      <c r="I759" s="29">
        <f t="shared" si="74"/>
        <v>0</v>
      </c>
      <c r="J759" s="81"/>
      <c r="K759" s="4">
        <v>2500</v>
      </c>
      <c r="L759" s="59">
        <f>Recreation!L751</f>
        <v>0</v>
      </c>
      <c r="M759" s="53">
        <f t="shared" si="75"/>
        <v>2500</v>
      </c>
    </row>
    <row r="760" spans="1:13" ht="12.75" customHeight="1" x14ac:dyDescent="0.35">
      <c r="A760" s="714"/>
      <c r="B760" s="719" t="s">
        <v>143</v>
      </c>
      <c r="C760" s="714"/>
      <c r="D760" s="7">
        <v>13435.22</v>
      </c>
      <c r="E760" s="7">
        <v>7044.83</v>
      </c>
      <c r="F760" s="20">
        <v>32.29</v>
      </c>
      <c r="G760" s="11">
        <v>4780</v>
      </c>
      <c r="H760" s="25">
        <f t="shared" si="73"/>
        <v>43</v>
      </c>
      <c r="I760" s="30">
        <f t="shared" si="74"/>
        <v>8.9958158995815905E-3</v>
      </c>
      <c r="J760" s="54">
        <f>SUM(J751:J759)</f>
        <v>0</v>
      </c>
      <c r="K760" s="7">
        <v>4780</v>
      </c>
      <c r="L760" s="54">
        <f>SUM(L751:L759)</f>
        <v>0</v>
      </c>
      <c r="M760" s="54">
        <f>SUM(M751:M759)</f>
        <v>4780</v>
      </c>
    </row>
    <row r="761" spans="1:13" ht="12.75" customHeight="1" thickBot="1" x14ac:dyDescent="0.4">
      <c r="A761" s="719" t="s">
        <v>250</v>
      </c>
      <c r="B761" s="714"/>
      <c r="C761" s="714"/>
      <c r="D761" s="8">
        <v>-13435.22</v>
      </c>
      <c r="E761" s="8">
        <v>-7044.83</v>
      </c>
      <c r="F761" s="21">
        <v>-32.29</v>
      </c>
      <c r="G761" s="12">
        <v>-4780</v>
      </c>
      <c r="H761" s="26">
        <f t="shared" si="73"/>
        <v>-43</v>
      </c>
      <c r="I761" s="31">
        <f t="shared" si="74"/>
        <v>8.9958158995815905E-3</v>
      </c>
      <c r="J761" s="55">
        <f>-J760</f>
        <v>0</v>
      </c>
      <c r="K761" s="8">
        <v>-4780</v>
      </c>
      <c r="L761" s="55">
        <f>-L760</f>
        <v>0</v>
      </c>
      <c r="M761" s="55">
        <f>-M760</f>
        <v>-4780</v>
      </c>
    </row>
    <row r="762" spans="1:13" s="110" customFormat="1" ht="26.25" customHeight="1" thickTop="1" x14ac:dyDescent="0.35">
      <c r="A762" s="727" t="s">
        <v>251</v>
      </c>
      <c r="B762" s="728"/>
      <c r="C762" s="728"/>
      <c r="D762" s="728"/>
      <c r="E762" s="728"/>
      <c r="F762" s="728"/>
      <c r="G762" s="728"/>
      <c r="H762" s="728"/>
      <c r="I762" s="728"/>
      <c r="J762" s="728"/>
      <c r="K762" s="728"/>
      <c r="L762" s="728"/>
      <c r="M762" s="728"/>
    </row>
    <row r="763" spans="1:13" ht="12.75" customHeight="1" x14ac:dyDescent="0.35">
      <c r="A763" s="714"/>
      <c r="B763" s="722" t="s">
        <v>141</v>
      </c>
      <c r="C763" s="714"/>
      <c r="D763" s="714"/>
      <c r="E763" s="714"/>
      <c r="F763" s="714"/>
      <c r="G763" s="714"/>
      <c r="H763" s="714"/>
      <c r="I763" s="714"/>
      <c r="J763" s="714"/>
      <c r="K763" s="714"/>
      <c r="L763" s="714"/>
      <c r="M763" s="714"/>
    </row>
    <row r="764" spans="1:13" ht="12.75" customHeight="1" x14ac:dyDescent="0.35">
      <c r="A764" s="714"/>
      <c r="B764" s="714"/>
      <c r="C764" s="3" t="s">
        <v>146</v>
      </c>
      <c r="D764" s="4">
        <v>39312.53</v>
      </c>
      <c r="E764" s="4">
        <v>45114.46</v>
      </c>
      <c r="F764" s="19">
        <v>36425.760000000002</v>
      </c>
      <c r="G764" s="10">
        <v>19555</v>
      </c>
      <c r="H764" s="24">
        <f t="shared" ref="H764:H777" si="76">ROUND(F764/9*12,0)</f>
        <v>48568</v>
      </c>
      <c r="I764" s="29">
        <f t="shared" ref="I764:I779" si="77">H764/G764</f>
        <v>2.483661467655331</v>
      </c>
      <c r="J764" s="81"/>
      <c r="K764" s="4">
        <v>21315</v>
      </c>
      <c r="L764" s="59">
        <f>K764-M764</f>
        <v>21315</v>
      </c>
      <c r="M764" s="53">
        <f>'#2 RC'!B27</f>
        <v>0</v>
      </c>
    </row>
    <row r="765" spans="1:13" ht="12.75" customHeight="1" x14ac:dyDescent="0.35">
      <c r="A765" s="714"/>
      <c r="B765" s="714"/>
      <c r="C765" s="3" t="s">
        <v>148</v>
      </c>
      <c r="D765" s="4">
        <v>1049.8</v>
      </c>
      <c r="E765" s="4">
        <v>0</v>
      </c>
      <c r="F765" s="19">
        <v>0</v>
      </c>
      <c r="G765" s="10">
        <v>0</v>
      </c>
      <c r="H765" s="24">
        <f t="shared" si="76"/>
        <v>0</v>
      </c>
      <c r="I765" s="29" t="e">
        <f t="shared" si="77"/>
        <v>#DIV/0!</v>
      </c>
      <c r="J765" s="81"/>
      <c r="K765" s="4">
        <v>0</v>
      </c>
      <c r="L765" s="59">
        <f>Recreation!L757</f>
        <v>0</v>
      </c>
      <c r="M765" s="53">
        <f t="shared" ref="M765:M777" si="78">K765-L765</f>
        <v>0</v>
      </c>
    </row>
    <row r="766" spans="1:13" ht="12.75" customHeight="1" x14ac:dyDescent="0.35">
      <c r="A766" s="714"/>
      <c r="B766" s="714"/>
      <c r="C766" s="3" t="s">
        <v>151</v>
      </c>
      <c r="D766" s="4">
        <v>3464.98</v>
      </c>
      <c r="E766" s="4">
        <v>4319.09</v>
      </c>
      <c r="F766" s="19">
        <v>3758.63</v>
      </c>
      <c r="G766" s="10">
        <v>1366</v>
      </c>
      <c r="H766" s="24">
        <f t="shared" si="76"/>
        <v>5012</v>
      </c>
      <c r="I766" s="29">
        <f t="shared" si="77"/>
        <v>3.6691068814055638</v>
      </c>
      <c r="J766" s="81"/>
      <c r="K766" s="4">
        <v>1599</v>
      </c>
      <c r="L766" s="59">
        <f>K766-M766</f>
        <v>1599</v>
      </c>
      <c r="M766" s="53">
        <f>'#2 RC'!B120</f>
        <v>0</v>
      </c>
    </row>
    <row r="767" spans="1:13" ht="12.75" customHeight="1" x14ac:dyDescent="0.35">
      <c r="A767" s="714"/>
      <c r="B767" s="714"/>
      <c r="C767" s="3" t="s">
        <v>152</v>
      </c>
      <c r="D767" s="4">
        <v>4356.43</v>
      </c>
      <c r="E767" s="4">
        <v>5576</v>
      </c>
      <c r="F767" s="19">
        <v>2455</v>
      </c>
      <c r="G767" s="10">
        <v>3112</v>
      </c>
      <c r="H767" s="24">
        <f t="shared" si="76"/>
        <v>3273</v>
      </c>
      <c r="I767" s="29">
        <f t="shared" si="77"/>
        <v>1.0517352185089974</v>
      </c>
      <c r="J767" s="81"/>
      <c r="K767" s="4">
        <v>0</v>
      </c>
      <c r="L767" s="59">
        <f>Recreation!L759</f>
        <v>0</v>
      </c>
      <c r="M767" s="53">
        <f t="shared" si="78"/>
        <v>0</v>
      </c>
    </row>
    <row r="768" spans="1:13" ht="12.75" customHeight="1" x14ac:dyDescent="0.35">
      <c r="A768" s="714"/>
      <c r="B768" s="714"/>
      <c r="C768" s="3" t="s">
        <v>154</v>
      </c>
      <c r="D768" s="4">
        <v>1800</v>
      </c>
      <c r="E768" s="4">
        <v>450</v>
      </c>
      <c r="F768" s="19">
        <v>0</v>
      </c>
      <c r="G768" s="10">
        <v>479</v>
      </c>
      <c r="H768" s="24">
        <f t="shared" si="76"/>
        <v>0</v>
      </c>
      <c r="I768" s="29">
        <f t="shared" si="77"/>
        <v>0</v>
      </c>
      <c r="J768" s="81"/>
      <c r="K768" s="4">
        <v>493</v>
      </c>
      <c r="L768" s="59">
        <f>K768-M768</f>
        <v>493</v>
      </c>
      <c r="M768" s="53">
        <f>'#2 RC'!B182</f>
        <v>0</v>
      </c>
    </row>
    <row r="769" spans="1:16" ht="12.75" customHeight="1" x14ac:dyDescent="0.35">
      <c r="A769" s="714"/>
      <c r="B769" s="714"/>
      <c r="C769" s="3" t="s">
        <v>155</v>
      </c>
      <c r="D769" s="4">
        <v>10085.200000000001</v>
      </c>
      <c r="E769" s="4">
        <v>10681.8</v>
      </c>
      <c r="F769" s="19">
        <v>7952.34</v>
      </c>
      <c r="G769" s="10">
        <v>6442</v>
      </c>
      <c r="H769" s="24">
        <f t="shared" si="76"/>
        <v>10603</v>
      </c>
      <c r="I769" s="29">
        <f t="shared" si="77"/>
        <v>1.6459174169512574</v>
      </c>
      <c r="J769" s="81"/>
      <c r="K769" s="4">
        <v>6925</v>
      </c>
      <c r="L769" s="59">
        <f>K769-M769</f>
        <v>6925</v>
      </c>
      <c r="M769" s="53">
        <f>'#2 RC'!B213</f>
        <v>0</v>
      </c>
    </row>
    <row r="770" spans="1:16" ht="12.75" customHeight="1" x14ac:dyDescent="0.35">
      <c r="A770" s="714"/>
      <c r="B770" s="714"/>
      <c r="C770" s="3" t="s">
        <v>157</v>
      </c>
      <c r="D770" s="4">
        <v>502.14</v>
      </c>
      <c r="E770" s="4">
        <v>183.43</v>
      </c>
      <c r="F770" s="19">
        <v>128.30000000000001</v>
      </c>
      <c r="G770" s="10">
        <v>74</v>
      </c>
      <c r="H770" s="24">
        <f t="shared" si="76"/>
        <v>171</v>
      </c>
      <c r="I770" s="29">
        <f t="shared" si="77"/>
        <v>2.310810810810811</v>
      </c>
      <c r="J770" s="81"/>
      <c r="K770" s="4">
        <v>74</v>
      </c>
      <c r="L770" s="59">
        <f>K770-M770</f>
        <v>74</v>
      </c>
      <c r="M770" s="53">
        <f>'#2 RC'!B275</f>
        <v>0</v>
      </c>
    </row>
    <row r="771" spans="1:16" ht="12.75" customHeight="1" x14ac:dyDescent="0.35">
      <c r="A771" s="714"/>
      <c r="B771" s="714"/>
      <c r="C771" s="3" t="s">
        <v>159</v>
      </c>
      <c r="D771" s="4">
        <v>127.19</v>
      </c>
      <c r="E771" s="4">
        <v>0</v>
      </c>
      <c r="F771" s="19">
        <v>0</v>
      </c>
      <c r="G771" s="10">
        <v>0</v>
      </c>
      <c r="H771" s="24">
        <f t="shared" si="76"/>
        <v>0</v>
      </c>
      <c r="I771" s="29" t="e">
        <f t="shared" si="77"/>
        <v>#DIV/0!</v>
      </c>
      <c r="J771" s="81"/>
      <c r="K771" s="4">
        <v>0</v>
      </c>
      <c r="L771" s="59">
        <f>Recreation!L763</f>
        <v>0</v>
      </c>
      <c r="M771" s="53">
        <f t="shared" si="78"/>
        <v>0</v>
      </c>
    </row>
    <row r="772" spans="1:16" ht="12.75" customHeight="1" x14ac:dyDescent="0.35">
      <c r="A772" s="714"/>
      <c r="B772" s="714"/>
      <c r="C772" s="3" t="s">
        <v>161</v>
      </c>
      <c r="D772" s="4">
        <v>1269</v>
      </c>
      <c r="E772" s="4">
        <v>1247</v>
      </c>
      <c r="F772" s="19">
        <v>0</v>
      </c>
      <c r="G772" s="10">
        <v>0</v>
      </c>
      <c r="H772" s="24">
        <f t="shared" si="76"/>
        <v>0</v>
      </c>
      <c r="I772" s="29" t="e">
        <f t="shared" si="77"/>
        <v>#DIV/0!</v>
      </c>
      <c r="J772" s="81"/>
      <c r="K772" s="4">
        <v>0</v>
      </c>
      <c r="L772" s="59">
        <f>Recreation!L764</f>
        <v>0</v>
      </c>
      <c r="M772" s="53">
        <f t="shared" si="78"/>
        <v>0</v>
      </c>
    </row>
    <row r="773" spans="1:16" ht="12.75" customHeight="1" x14ac:dyDescent="0.35">
      <c r="A773" s="714"/>
      <c r="B773" s="714"/>
      <c r="C773" s="3" t="s">
        <v>162</v>
      </c>
      <c r="D773" s="4">
        <v>587.73</v>
      </c>
      <c r="E773" s="4">
        <v>654.39</v>
      </c>
      <c r="F773" s="19">
        <v>528.85</v>
      </c>
      <c r="G773" s="10">
        <v>284</v>
      </c>
      <c r="H773" s="24">
        <f t="shared" si="76"/>
        <v>705</v>
      </c>
      <c r="I773" s="29">
        <f t="shared" si="77"/>
        <v>2.482394366197183</v>
      </c>
      <c r="J773" s="81"/>
      <c r="K773" s="4">
        <v>309</v>
      </c>
      <c r="L773" s="59">
        <f>K773-M773</f>
        <v>309</v>
      </c>
      <c r="M773" s="53">
        <f>'#2 RC'!B368</f>
        <v>0</v>
      </c>
      <c r="N773" s="517">
        <f>SUM(K764:K773)</f>
        <v>30715</v>
      </c>
      <c r="O773" s="426">
        <f>SUM(M764:M773)</f>
        <v>0</v>
      </c>
      <c r="P773" s="426">
        <f>N773-O773</f>
        <v>30715</v>
      </c>
    </row>
    <row r="774" spans="1:16" ht="12.75" customHeight="1" x14ac:dyDescent="0.35">
      <c r="A774" s="714"/>
      <c r="B774" s="714"/>
      <c r="C774" s="3" t="s">
        <v>176</v>
      </c>
      <c r="D774" s="4">
        <v>1340</v>
      </c>
      <c r="E774" s="4">
        <v>1106</v>
      </c>
      <c r="F774" s="19">
        <v>1044</v>
      </c>
      <c r="G774" s="10">
        <v>1500</v>
      </c>
      <c r="H774" s="24">
        <f t="shared" si="76"/>
        <v>1392</v>
      </c>
      <c r="I774" s="29">
        <f t="shared" si="77"/>
        <v>0.92800000000000005</v>
      </c>
      <c r="J774" s="81"/>
      <c r="K774" s="4">
        <v>1500</v>
      </c>
      <c r="L774" s="59">
        <f>Recreation!L766</f>
        <v>0</v>
      </c>
      <c r="M774" s="53">
        <f t="shared" si="78"/>
        <v>1500</v>
      </c>
    </row>
    <row r="775" spans="1:16" ht="12.75" customHeight="1" x14ac:dyDescent="0.35">
      <c r="A775" s="714"/>
      <c r="B775" s="714"/>
      <c r="C775" s="3" t="s">
        <v>177</v>
      </c>
      <c r="D775" s="4">
        <v>12509.94</v>
      </c>
      <c r="E775" s="4">
        <v>0</v>
      </c>
      <c r="F775" s="19">
        <v>0</v>
      </c>
      <c r="G775" s="10">
        <v>600</v>
      </c>
      <c r="H775" s="24">
        <f t="shared" si="76"/>
        <v>0</v>
      </c>
      <c r="I775" s="29">
        <f t="shared" si="77"/>
        <v>0</v>
      </c>
      <c r="J775" s="81"/>
      <c r="K775" s="4">
        <v>600</v>
      </c>
      <c r="L775" s="59">
        <f>Recreation!L767</f>
        <v>0</v>
      </c>
      <c r="M775" s="53">
        <f t="shared" si="78"/>
        <v>600</v>
      </c>
    </row>
    <row r="776" spans="1:16" ht="12.75" customHeight="1" x14ac:dyDescent="0.35">
      <c r="A776" s="714"/>
      <c r="B776" s="714"/>
      <c r="C776" s="3" t="s">
        <v>179</v>
      </c>
      <c r="D776" s="4">
        <v>177975.91</v>
      </c>
      <c r="E776" s="4">
        <v>181767.41</v>
      </c>
      <c r="F776" s="19">
        <v>108537.4</v>
      </c>
      <c r="G776" s="10">
        <v>180000</v>
      </c>
      <c r="H776" s="24">
        <f t="shared" si="76"/>
        <v>144717</v>
      </c>
      <c r="I776" s="29">
        <f t="shared" si="77"/>
        <v>0.80398333333333338</v>
      </c>
      <c r="J776" s="81"/>
      <c r="K776" s="4">
        <v>180000</v>
      </c>
      <c r="L776" s="59">
        <f>Recreation!L768</f>
        <v>20000</v>
      </c>
      <c r="M776" s="53">
        <f t="shared" si="78"/>
        <v>160000</v>
      </c>
    </row>
    <row r="777" spans="1:16" ht="12.75" customHeight="1" x14ac:dyDescent="0.35">
      <c r="A777" s="714"/>
      <c r="B777" s="714"/>
      <c r="C777" s="3" t="s">
        <v>180</v>
      </c>
      <c r="D777" s="4">
        <v>0</v>
      </c>
      <c r="E777" s="4">
        <v>160</v>
      </c>
      <c r="F777" s="19">
        <v>0</v>
      </c>
      <c r="G777" s="10">
        <v>0</v>
      </c>
      <c r="H777" s="24">
        <f t="shared" si="76"/>
        <v>0</v>
      </c>
      <c r="I777" s="29" t="e">
        <f t="shared" si="77"/>
        <v>#DIV/0!</v>
      </c>
      <c r="J777" s="81"/>
      <c r="K777" s="4">
        <v>0</v>
      </c>
      <c r="L777" s="59">
        <f>Recreation!L769</f>
        <v>0</v>
      </c>
      <c r="M777" s="53">
        <f t="shared" si="78"/>
        <v>0</v>
      </c>
    </row>
    <row r="778" spans="1:16" ht="12.75" customHeight="1" x14ac:dyDescent="0.35">
      <c r="A778" s="714"/>
      <c r="B778" s="719" t="s">
        <v>143</v>
      </c>
      <c r="C778" s="714"/>
      <c r="D778" s="7">
        <v>254380.85</v>
      </c>
      <c r="E778" s="7">
        <v>251259.58</v>
      </c>
      <c r="F778" s="20">
        <f>SUM(F764:F777)</f>
        <v>160830.28</v>
      </c>
      <c r="G778" s="11">
        <v>213412</v>
      </c>
      <c r="H778" s="25">
        <f>SUM(H764:H777)</f>
        <v>214441</v>
      </c>
      <c r="I778" s="30">
        <f t="shared" si="77"/>
        <v>1.0048216595130546</v>
      </c>
      <c r="J778" s="54">
        <f>SUM(J764:J777)</f>
        <v>0</v>
      </c>
      <c r="K778" s="7">
        <v>212815</v>
      </c>
      <c r="L778" s="54">
        <f>SUM(L764:L777)</f>
        <v>50715</v>
      </c>
      <c r="M778" s="54">
        <f>SUM(M764:M777)</f>
        <v>162100</v>
      </c>
    </row>
    <row r="779" spans="1:16" ht="12.75" customHeight="1" thickBot="1" x14ac:dyDescent="0.4">
      <c r="A779" s="719" t="s">
        <v>252</v>
      </c>
      <c r="B779" s="714"/>
      <c r="C779" s="714"/>
      <c r="D779" s="8">
        <v>-254380.85</v>
      </c>
      <c r="E779" s="8">
        <v>-251259.58</v>
      </c>
      <c r="F779" s="21">
        <f>-F778</f>
        <v>-160830.28</v>
      </c>
      <c r="G779" s="12">
        <v>-213412</v>
      </c>
      <c r="H779" s="26">
        <f>-H778</f>
        <v>-214441</v>
      </c>
      <c r="I779" s="31">
        <f t="shared" si="77"/>
        <v>1.0048216595130546</v>
      </c>
      <c r="J779" s="55">
        <f>-J778</f>
        <v>0</v>
      </c>
      <c r="K779" s="8">
        <v>-212815</v>
      </c>
      <c r="L779" s="55">
        <f>-L778</f>
        <v>-50715</v>
      </c>
      <c r="M779" s="55">
        <f>-M778</f>
        <v>-162100</v>
      </c>
    </row>
    <row r="780" spans="1:16" s="110" customFormat="1" ht="27.7" customHeight="1" thickTop="1" x14ac:dyDescent="0.35">
      <c r="A780" s="727" t="s">
        <v>253</v>
      </c>
      <c r="B780" s="728"/>
      <c r="C780" s="728"/>
      <c r="D780" s="728"/>
      <c r="E780" s="728"/>
      <c r="F780" s="728"/>
      <c r="G780" s="728"/>
      <c r="H780" s="728"/>
      <c r="I780" s="728"/>
      <c r="J780" s="728"/>
      <c r="K780" s="728"/>
      <c r="L780" s="728"/>
      <c r="M780" s="728"/>
    </row>
    <row r="781" spans="1:16" ht="12.75" customHeight="1" x14ac:dyDescent="0.35">
      <c r="A781" s="714"/>
      <c r="B781" s="722" t="s">
        <v>141</v>
      </c>
      <c r="C781" s="714"/>
      <c r="D781" s="714"/>
      <c r="E781" s="714"/>
      <c r="F781" s="714"/>
      <c r="G781" s="714"/>
      <c r="H781" s="714"/>
      <c r="I781" s="714"/>
      <c r="J781" s="714"/>
      <c r="K781" s="714"/>
      <c r="L781" s="714"/>
      <c r="M781" s="714"/>
    </row>
    <row r="782" spans="1:16" ht="12.75" customHeight="1" x14ac:dyDescent="0.35">
      <c r="A782" s="714"/>
      <c r="B782" s="714"/>
      <c r="H782" s="23">
        <f>ROUND(F782/9*12,0)</f>
        <v>0</v>
      </c>
      <c r="I782" s="28" t="e">
        <f>H782/G782</f>
        <v>#DIV/0!</v>
      </c>
    </row>
    <row r="783" spans="1:16" ht="12.75" customHeight="1" x14ac:dyDescent="0.35">
      <c r="A783" s="714"/>
      <c r="B783" s="714"/>
      <c r="C783" s="3" t="s">
        <v>179</v>
      </c>
      <c r="D783" s="4">
        <v>88935.05</v>
      </c>
      <c r="E783" s="4">
        <v>97797.5</v>
      </c>
      <c r="F783" s="19">
        <v>78152.759999999995</v>
      </c>
      <c r="G783" s="10">
        <v>65000</v>
      </c>
      <c r="H783" s="24">
        <f>ROUND(F783/9*12,0)</f>
        <v>104204</v>
      </c>
      <c r="I783" s="29">
        <f>H783/G783</f>
        <v>1.6031384615384616</v>
      </c>
      <c r="J783" s="81"/>
      <c r="K783" s="4">
        <v>65000</v>
      </c>
      <c r="L783" s="59">
        <f>Recreation!L775</f>
        <v>0</v>
      </c>
      <c r="M783" s="53">
        <f>K783-L783</f>
        <v>65000</v>
      </c>
    </row>
    <row r="784" spans="1:16" ht="12.75" customHeight="1" x14ac:dyDescent="0.35">
      <c r="A784" s="714"/>
      <c r="B784" s="719" t="s">
        <v>143</v>
      </c>
      <c r="C784" s="714"/>
      <c r="D784" s="7">
        <v>88935.05</v>
      </c>
      <c r="E784" s="7">
        <v>97797.5</v>
      </c>
      <c r="F784" s="20">
        <v>78152.759999999995</v>
      </c>
      <c r="G784" s="11">
        <v>65000</v>
      </c>
      <c r="H784" s="25">
        <f>ROUND(F784/9*12,0)</f>
        <v>104204</v>
      </c>
      <c r="I784" s="30">
        <f>H784/G784</f>
        <v>1.6031384615384616</v>
      </c>
      <c r="J784" s="54">
        <f>SUM(J783)</f>
        <v>0</v>
      </c>
      <c r="K784" s="7">
        <v>65000</v>
      </c>
      <c r="L784" s="54">
        <f>SUM(L783)</f>
        <v>0</v>
      </c>
      <c r="M784" s="54">
        <f>SUM(M783)</f>
        <v>65000</v>
      </c>
    </row>
    <row r="785" spans="1:13" ht="12.75" customHeight="1" thickBot="1" x14ac:dyDescent="0.4">
      <c r="A785" s="719" t="s">
        <v>254</v>
      </c>
      <c r="B785" s="714"/>
      <c r="C785" s="714"/>
      <c r="D785" s="8">
        <v>-88935.05</v>
      </c>
      <c r="E785" s="8">
        <v>-97797.5</v>
      </c>
      <c r="F785" s="21">
        <v>-78152.759999999995</v>
      </c>
      <c r="G785" s="12">
        <v>-65000</v>
      </c>
      <c r="H785" s="26">
        <f>ROUND(F785/9*12,0)</f>
        <v>-104204</v>
      </c>
      <c r="I785" s="31">
        <f>H785/G785</f>
        <v>1.6031384615384616</v>
      </c>
      <c r="J785" s="55">
        <f>-J784</f>
        <v>0</v>
      </c>
      <c r="K785" s="8">
        <v>-65000</v>
      </c>
      <c r="L785" s="55">
        <f>-L784</f>
        <v>0</v>
      </c>
      <c r="M785" s="55">
        <f>-M784</f>
        <v>-65000</v>
      </c>
    </row>
    <row r="786" spans="1:13" s="110" customFormat="1" ht="26.25" customHeight="1" thickTop="1" x14ac:dyDescent="0.35">
      <c r="A786" s="727" t="s">
        <v>255</v>
      </c>
      <c r="B786" s="728"/>
      <c r="C786" s="728"/>
      <c r="D786" s="728"/>
      <c r="E786" s="728"/>
      <c r="F786" s="728"/>
      <c r="G786" s="728"/>
      <c r="H786" s="728"/>
      <c r="I786" s="728"/>
      <c r="J786" s="728"/>
      <c r="K786" s="728"/>
      <c r="L786" s="728"/>
      <c r="M786" s="728"/>
    </row>
    <row r="787" spans="1:13" ht="12.75" customHeight="1" x14ac:dyDescent="0.35">
      <c r="A787" s="714"/>
      <c r="B787" s="722" t="s">
        <v>141</v>
      </c>
      <c r="C787" s="714"/>
      <c r="D787" s="714"/>
      <c r="E787" s="714"/>
      <c r="F787" s="714"/>
      <c r="G787" s="714"/>
      <c r="H787" s="714"/>
      <c r="I787" s="714"/>
      <c r="J787" s="714"/>
      <c r="K787" s="714"/>
      <c r="L787" s="714"/>
      <c r="M787" s="714"/>
    </row>
    <row r="788" spans="1:13" ht="12.75" customHeight="1" x14ac:dyDescent="0.35">
      <c r="A788" s="714"/>
      <c r="B788" s="714"/>
      <c r="C788" s="3" t="s">
        <v>146</v>
      </c>
      <c r="D788" s="4">
        <v>91129.84</v>
      </c>
      <c r="E788" s="4">
        <v>88960</v>
      </c>
      <c r="F788" s="19">
        <v>81838.25</v>
      </c>
      <c r="G788" s="10">
        <v>129562</v>
      </c>
      <c r="H788" s="24">
        <f t="shared" ref="H788:H810" si="79">ROUND(F788/9*12,0)</f>
        <v>109118</v>
      </c>
      <c r="I788" s="29">
        <f t="shared" ref="I788:I810" si="80">H788/G788</f>
        <v>0.84220681990089685</v>
      </c>
      <c r="J788" s="81"/>
      <c r="K788" s="4">
        <v>141218</v>
      </c>
      <c r="L788" s="59">
        <f>K788-M788</f>
        <v>-58677</v>
      </c>
      <c r="M788" s="53">
        <f>'#2 RC'!B29</f>
        <v>199895</v>
      </c>
    </row>
    <row r="789" spans="1:13" ht="12.75" customHeight="1" x14ac:dyDescent="0.35">
      <c r="A789" s="714"/>
      <c r="B789" s="714"/>
      <c r="C789" s="3" t="s">
        <v>147</v>
      </c>
      <c r="D789" s="4">
        <v>0</v>
      </c>
      <c r="E789" s="4">
        <v>1662.5</v>
      </c>
      <c r="F789" s="19">
        <v>0</v>
      </c>
      <c r="G789" s="10">
        <v>0</v>
      </c>
      <c r="H789" s="24">
        <f t="shared" si="79"/>
        <v>0</v>
      </c>
      <c r="I789" s="29" t="e">
        <f t="shared" si="80"/>
        <v>#DIV/0!</v>
      </c>
      <c r="J789" s="81"/>
      <c r="K789" s="4">
        <v>0</v>
      </c>
      <c r="L789" s="59">
        <f>Recreation!L781</f>
        <v>0</v>
      </c>
      <c r="M789" s="53">
        <f t="shared" ref="M789:M808" si="81">K789-L789</f>
        <v>0</v>
      </c>
    </row>
    <row r="790" spans="1:13" ht="12.75" customHeight="1" x14ac:dyDescent="0.35">
      <c r="A790" s="714"/>
      <c r="B790" s="714"/>
      <c r="C790" s="3" t="s">
        <v>148</v>
      </c>
      <c r="D790" s="4">
        <v>2036.79</v>
      </c>
      <c r="E790" s="4">
        <v>0</v>
      </c>
      <c r="F790" s="19">
        <v>0</v>
      </c>
      <c r="G790" s="10">
        <v>0</v>
      </c>
      <c r="H790" s="24">
        <f t="shared" si="79"/>
        <v>0</v>
      </c>
      <c r="I790" s="29" t="e">
        <f t="shared" si="80"/>
        <v>#DIV/0!</v>
      </c>
      <c r="J790" s="81"/>
      <c r="K790" s="4">
        <v>0</v>
      </c>
      <c r="L790" s="59">
        <f>Recreation!L782</f>
        <v>0</v>
      </c>
      <c r="M790" s="53">
        <f t="shared" si="81"/>
        <v>0</v>
      </c>
    </row>
    <row r="791" spans="1:13" ht="12.75" customHeight="1" x14ac:dyDescent="0.35">
      <c r="A791" s="714"/>
      <c r="B791" s="714"/>
      <c r="C791" s="3" t="s">
        <v>187</v>
      </c>
      <c r="D791" s="4">
        <v>27347.64</v>
      </c>
      <c r="E791" s="4">
        <v>31202.34</v>
      </c>
      <c r="F791" s="19">
        <v>5057.68</v>
      </c>
      <c r="G791" s="10">
        <v>28000</v>
      </c>
      <c r="H791" s="24">
        <f t="shared" si="79"/>
        <v>6744</v>
      </c>
      <c r="I791" s="29">
        <f t="shared" si="80"/>
        <v>0.24085714285714285</v>
      </c>
      <c r="J791" s="81"/>
      <c r="K791" s="4">
        <v>28000</v>
      </c>
      <c r="L791" s="59">
        <f>Recreation!L783</f>
        <v>0</v>
      </c>
      <c r="M791" s="53">
        <f t="shared" si="81"/>
        <v>28000</v>
      </c>
    </row>
    <row r="792" spans="1:13" ht="12.75" customHeight="1" x14ac:dyDescent="0.35">
      <c r="A792" s="714"/>
      <c r="B792" s="714"/>
      <c r="C792" s="3" t="s">
        <v>150</v>
      </c>
      <c r="D792" s="4">
        <v>47300.54</v>
      </c>
      <c r="E792" s="4">
        <v>62578.76</v>
      </c>
      <c r="F792" s="19">
        <v>38168.82</v>
      </c>
      <c r="G792" s="10">
        <v>58000</v>
      </c>
      <c r="H792" s="24">
        <f t="shared" si="79"/>
        <v>50892</v>
      </c>
      <c r="I792" s="29">
        <f t="shared" si="80"/>
        <v>0.87744827586206897</v>
      </c>
      <c r="J792" s="81"/>
      <c r="K792" s="4">
        <v>58000</v>
      </c>
      <c r="L792" s="59">
        <f>Recreation!L784</f>
        <v>0</v>
      </c>
      <c r="M792" s="53">
        <f t="shared" si="81"/>
        <v>58000</v>
      </c>
    </row>
    <row r="793" spans="1:13" ht="12.75" customHeight="1" x14ac:dyDescent="0.35">
      <c r="A793" s="714"/>
      <c r="B793" s="714"/>
      <c r="C793" s="3" t="s">
        <v>151</v>
      </c>
      <c r="D793" s="4">
        <v>7905.5</v>
      </c>
      <c r="E793" s="4">
        <v>8631.6</v>
      </c>
      <c r="F793" s="327">
        <v>6154.71</v>
      </c>
      <c r="G793" s="10">
        <v>9626</v>
      </c>
      <c r="H793" s="24">
        <f t="shared" si="79"/>
        <v>8206</v>
      </c>
      <c r="I793" s="29">
        <f t="shared" si="80"/>
        <v>0.8524828589237482</v>
      </c>
      <c r="J793" s="81"/>
      <c r="K793" s="4">
        <v>11279</v>
      </c>
      <c r="L793" s="59">
        <f>K793-M793</f>
        <v>-5409</v>
      </c>
      <c r="M793" s="53">
        <f>'#2 RC'!B122</f>
        <v>16688</v>
      </c>
    </row>
    <row r="794" spans="1:13" ht="12.75" customHeight="1" x14ac:dyDescent="0.35">
      <c r="A794" s="714"/>
      <c r="B794" s="714"/>
      <c r="C794" s="3" t="s">
        <v>152</v>
      </c>
      <c r="D794" s="4">
        <v>10891.56</v>
      </c>
      <c r="E794" s="4">
        <v>16728</v>
      </c>
      <c r="F794" s="327">
        <v>14733</v>
      </c>
      <c r="G794" s="10">
        <v>18672</v>
      </c>
      <c r="H794" s="24">
        <f t="shared" si="79"/>
        <v>19644</v>
      </c>
      <c r="I794" s="29">
        <f t="shared" si="80"/>
        <v>1.0520565552699228</v>
      </c>
      <c r="J794" s="81"/>
      <c r="K794" s="4">
        <v>20868</v>
      </c>
      <c r="L794" s="59">
        <f>K794-M794</f>
        <v>-10012</v>
      </c>
      <c r="M794" s="53">
        <f>'#2 RC'!B153</f>
        <v>30880</v>
      </c>
    </row>
    <row r="795" spans="1:13" ht="12.75" customHeight="1" x14ac:dyDescent="0.35">
      <c r="A795" s="714"/>
      <c r="B795" s="714"/>
      <c r="C795" s="3" t="s">
        <v>153</v>
      </c>
      <c r="D795" s="4">
        <v>1773.81</v>
      </c>
      <c r="E795" s="4">
        <v>2369.31</v>
      </c>
      <c r="F795" s="19">
        <v>1482.83</v>
      </c>
      <c r="G795" s="10">
        <v>0</v>
      </c>
      <c r="H795" s="24">
        <f t="shared" si="79"/>
        <v>1977</v>
      </c>
      <c r="I795" s="29" t="e">
        <f t="shared" si="80"/>
        <v>#DIV/0!</v>
      </c>
      <c r="J795" s="81"/>
      <c r="K795" s="4">
        <v>0</v>
      </c>
      <c r="L795" s="59">
        <f>Recreation!L787</f>
        <v>0</v>
      </c>
      <c r="M795" s="53">
        <f t="shared" si="81"/>
        <v>0</v>
      </c>
    </row>
    <row r="796" spans="1:13" ht="12.75" customHeight="1" x14ac:dyDescent="0.35">
      <c r="A796" s="714"/>
      <c r="B796" s="714"/>
      <c r="C796" s="3" t="s">
        <v>154</v>
      </c>
      <c r="D796" s="4">
        <v>1800</v>
      </c>
      <c r="E796" s="4">
        <v>1350</v>
      </c>
      <c r="F796" s="19">
        <v>0</v>
      </c>
      <c r="G796" s="10">
        <v>2871</v>
      </c>
      <c r="H796" s="24">
        <f t="shared" si="79"/>
        <v>0</v>
      </c>
      <c r="I796" s="29">
        <f t="shared" si="80"/>
        <v>0</v>
      </c>
      <c r="J796" s="81"/>
      <c r="K796" s="4">
        <v>2957</v>
      </c>
      <c r="L796" s="59">
        <f>K796-M796</f>
        <v>-985</v>
      </c>
      <c r="M796" s="53">
        <f>'#2 RC'!B184</f>
        <v>3942</v>
      </c>
    </row>
    <row r="797" spans="1:13" ht="12.75" customHeight="1" x14ac:dyDescent="0.35">
      <c r="A797" s="714"/>
      <c r="B797" s="714"/>
      <c r="C797" s="3" t="s">
        <v>155</v>
      </c>
      <c r="D797" s="4">
        <v>23236.080000000002</v>
      </c>
      <c r="E797" s="4">
        <v>19379.560000000001</v>
      </c>
      <c r="F797" s="19">
        <v>13647.79</v>
      </c>
      <c r="G797" s="10">
        <v>24510</v>
      </c>
      <c r="H797" s="24">
        <f t="shared" si="79"/>
        <v>18197</v>
      </c>
      <c r="I797" s="29">
        <f t="shared" si="80"/>
        <v>0.74243166054671561</v>
      </c>
      <c r="J797" s="81"/>
      <c r="K797" s="4">
        <v>26348</v>
      </c>
      <c r="L797" s="59">
        <f>K797-M797</f>
        <v>-11553</v>
      </c>
      <c r="M797" s="53">
        <f>'#2 RC'!B215</f>
        <v>37901</v>
      </c>
    </row>
    <row r="798" spans="1:13" ht="12.75" customHeight="1" x14ac:dyDescent="0.35">
      <c r="A798" s="714"/>
      <c r="B798" s="714"/>
      <c r="C798" s="3" t="s">
        <v>157</v>
      </c>
      <c r="D798" s="4">
        <v>423.55</v>
      </c>
      <c r="E798" s="4">
        <v>412.64</v>
      </c>
      <c r="F798" s="19">
        <v>299.27</v>
      </c>
      <c r="G798" s="10">
        <v>504</v>
      </c>
      <c r="H798" s="24">
        <f t="shared" si="79"/>
        <v>399</v>
      </c>
      <c r="I798" s="29">
        <f t="shared" si="80"/>
        <v>0.79166666666666663</v>
      </c>
      <c r="J798" s="81"/>
      <c r="K798" s="4">
        <v>504</v>
      </c>
      <c r="L798" s="59">
        <f>K798-M798</f>
        <v>0</v>
      </c>
      <c r="M798" s="53">
        <f>'#2 RC'!B277</f>
        <v>504</v>
      </c>
    </row>
    <row r="799" spans="1:13" ht="12.75" customHeight="1" x14ac:dyDescent="0.35">
      <c r="A799" s="714"/>
      <c r="B799" s="714"/>
      <c r="C799" s="3" t="s">
        <v>160</v>
      </c>
      <c r="D799" s="4">
        <v>600</v>
      </c>
      <c r="E799" s="4">
        <v>600</v>
      </c>
      <c r="F799" s="19">
        <v>0</v>
      </c>
      <c r="G799" s="10">
        <v>0</v>
      </c>
      <c r="H799" s="24">
        <f t="shared" si="79"/>
        <v>0</v>
      </c>
      <c r="I799" s="29" t="e">
        <f t="shared" si="80"/>
        <v>#DIV/0!</v>
      </c>
      <c r="J799" s="81"/>
      <c r="K799" s="4">
        <v>0</v>
      </c>
      <c r="L799" s="59">
        <f>Recreation!L791</f>
        <v>0</v>
      </c>
      <c r="M799" s="53">
        <f t="shared" si="81"/>
        <v>0</v>
      </c>
    </row>
    <row r="800" spans="1:13" ht="12.75" customHeight="1" x14ac:dyDescent="0.35">
      <c r="A800" s="714"/>
      <c r="B800" s="714"/>
      <c r="C800" s="3" t="s">
        <v>161</v>
      </c>
      <c r="D800" s="4">
        <v>2808</v>
      </c>
      <c r="E800" s="4">
        <v>3571</v>
      </c>
      <c r="F800" s="19">
        <v>0</v>
      </c>
      <c r="G800" s="10">
        <v>0</v>
      </c>
      <c r="H800" s="24">
        <f t="shared" si="79"/>
        <v>0</v>
      </c>
      <c r="I800" s="29" t="e">
        <f t="shared" si="80"/>
        <v>#DIV/0!</v>
      </c>
      <c r="J800" s="81"/>
      <c r="K800" s="4">
        <v>0</v>
      </c>
      <c r="L800" s="59">
        <f>Recreation!L792</f>
        <v>0</v>
      </c>
      <c r="M800" s="53">
        <f t="shared" si="81"/>
        <v>0</v>
      </c>
    </row>
    <row r="801" spans="1:16" ht="12.75" customHeight="1" x14ac:dyDescent="0.35">
      <c r="A801" s="714"/>
      <c r="B801" s="714"/>
      <c r="C801" s="3" t="s">
        <v>162</v>
      </c>
      <c r="D801" s="4">
        <v>2441.9499999999998</v>
      </c>
      <c r="E801" s="4">
        <v>2686.9</v>
      </c>
      <c r="F801" s="19">
        <v>1824.86</v>
      </c>
      <c r="G801" s="10">
        <v>1881</v>
      </c>
      <c r="H801" s="24">
        <f t="shared" si="79"/>
        <v>2433</v>
      </c>
      <c r="I801" s="29">
        <f t="shared" si="80"/>
        <v>1.2934609250398723</v>
      </c>
      <c r="J801" s="81"/>
      <c r="K801" s="4">
        <v>2050</v>
      </c>
      <c r="L801" s="59">
        <f>K801-M801</f>
        <v>-848</v>
      </c>
      <c r="M801" s="53">
        <f>'#2 RC'!B370</f>
        <v>2898</v>
      </c>
      <c r="N801" s="517">
        <f>SUM(K788:K801)</f>
        <v>291224</v>
      </c>
      <c r="O801" s="426">
        <f>SUM(M788:M801)</f>
        <v>378708</v>
      </c>
      <c r="P801" s="426">
        <f>N801-O801</f>
        <v>-87484</v>
      </c>
    </row>
    <row r="802" spans="1:16" ht="12.75" customHeight="1" x14ac:dyDescent="0.35">
      <c r="A802" s="714"/>
      <c r="B802" s="714"/>
      <c r="C802" s="3" t="s">
        <v>167</v>
      </c>
      <c r="D802" s="4">
        <v>1411.35</v>
      </c>
      <c r="E802" s="4">
        <v>3340.9</v>
      </c>
      <c r="F802" s="19">
        <v>165.84</v>
      </c>
      <c r="G802" s="10">
        <v>4000</v>
      </c>
      <c r="H802" s="24">
        <f t="shared" si="79"/>
        <v>221</v>
      </c>
      <c r="I802" s="29">
        <f t="shared" si="80"/>
        <v>5.525E-2</v>
      </c>
      <c r="J802" s="81"/>
      <c r="K802" s="4">
        <v>4000</v>
      </c>
      <c r="L802" s="59">
        <f>Recreation!L794</f>
        <v>0</v>
      </c>
      <c r="M802" s="53">
        <f t="shared" si="81"/>
        <v>4000</v>
      </c>
    </row>
    <row r="803" spans="1:16" ht="12.75" customHeight="1" x14ac:dyDescent="0.35">
      <c r="A803" s="714"/>
      <c r="B803" s="714"/>
      <c r="C803" s="3" t="s">
        <v>168</v>
      </c>
      <c r="D803" s="4">
        <v>0</v>
      </c>
      <c r="E803" s="4">
        <v>0</v>
      </c>
      <c r="F803" s="19">
        <v>11.43</v>
      </c>
      <c r="G803" s="10">
        <v>0</v>
      </c>
      <c r="H803" s="24">
        <f t="shared" si="79"/>
        <v>15</v>
      </c>
      <c r="I803" s="29" t="e">
        <f t="shared" si="80"/>
        <v>#DIV/0!</v>
      </c>
      <c r="J803" s="81"/>
      <c r="K803" s="4">
        <v>0</v>
      </c>
      <c r="L803" s="59">
        <f>Recreation!L795</f>
        <v>0</v>
      </c>
      <c r="M803" s="53">
        <f t="shared" si="81"/>
        <v>0</v>
      </c>
    </row>
    <row r="804" spans="1:16" ht="12.75" customHeight="1" x14ac:dyDescent="0.35">
      <c r="A804" s="714"/>
      <c r="B804" s="714"/>
      <c r="C804" s="3" t="s">
        <v>170</v>
      </c>
      <c r="D804" s="4">
        <v>0</v>
      </c>
      <c r="E804" s="4">
        <v>0</v>
      </c>
      <c r="F804" s="19">
        <v>0</v>
      </c>
      <c r="G804" s="10">
        <v>250</v>
      </c>
      <c r="H804" s="24">
        <f t="shared" si="79"/>
        <v>0</v>
      </c>
      <c r="I804" s="29">
        <f t="shared" si="80"/>
        <v>0</v>
      </c>
      <c r="J804" s="81"/>
      <c r="K804" s="4">
        <v>250</v>
      </c>
      <c r="L804" s="59">
        <f>Recreation!L796</f>
        <v>0</v>
      </c>
      <c r="M804" s="53">
        <f t="shared" si="81"/>
        <v>250</v>
      </c>
    </row>
    <row r="805" spans="1:16" ht="12.75" customHeight="1" x14ac:dyDescent="0.35">
      <c r="A805" s="714"/>
      <c r="B805" s="714"/>
      <c r="C805" s="3" t="s">
        <v>174</v>
      </c>
      <c r="D805" s="4">
        <v>491.25</v>
      </c>
      <c r="E805" s="4">
        <v>101.5</v>
      </c>
      <c r="F805" s="19">
        <v>0</v>
      </c>
      <c r="G805" s="10">
        <v>500</v>
      </c>
      <c r="H805" s="24">
        <f t="shared" si="79"/>
        <v>0</v>
      </c>
      <c r="I805" s="29">
        <f t="shared" si="80"/>
        <v>0</v>
      </c>
      <c r="J805" s="81"/>
      <c r="K805" s="4">
        <v>500</v>
      </c>
      <c r="L805" s="59">
        <f>Recreation!L797</f>
        <v>0</v>
      </c>
      <c r="M805" s="53">
        <f t="shared" si="81"/>
        <v>500</v>
      </c>
    </row>
    <row r="806" spans="1:16" ht="12.75" customHeight="1" x14ac:dyDescent="0.35">
      <c r="A806" s="714"/>
      <c r="B806" s="714"/>
      <c r="C806" s="3" t="s">
        <v>177</v>
      </c>
      <c r="D806" s="4">
        <v>904.15</v>
      </c>
      <c r="E806" s="4">
        <v>885.16</v>
      </c>
      <c r="F806" s="19">
        <v>415.61</v>
      </c>
      <c r="G806" s="10">
        <v>1500</v>
      </c>
      <c r="H806" s="24">
        <f t="shared" si="79"/>
        <v>554</v>
      </c>
      <c r="I806" s="29">
        <f t="shared" si="80"/>
        <v>0.36933333333333335</v>
      </c>
      <c r="J806" s="81"/>
      <c r="K806" s="4">
        <v>1500</v>
      </c>
      <c r="L806" s="59">
        <f>Recreation!L798</f>
        <v>0</v>
      </c>
      <c r="M806" s="53">
        <f t="shared" si="81"/>
        <v>1500</v>
      </c>
    </row>
    <row r="807" spans="1:16" ht="12.75" customHeight="1" x14ac:dyDescent="0.35">
      <c r="A807" s="714"/>
      <c r="B807" s="714"/>
      <c r="C807" s="3" t="s">
        <v>179</v>
      </c>
      <c r="D807" s="4">
        <v>2070.6999999999998</v>
      </c>
      <c r="E807" s="4">
        <v>16411.05</v>
      </c>
      <c r="F807" s="19">
        <v>3773</v>
      </c>
      <c r="G807" s="10">
        <v>16900</v>
      </c>
      <c r="H807" s="24">
        <f t="shared" si="79"/>
        <v>5031</v>
      </c>
      <c r="I807" s="29">
        <f t="shared" si="80"/>
        <v>0.2976923076923077</v>
      </c>
      <c r="J807" s="81"/>
      <c r="K807" s="4">
        <v>10500</v>
      </c>
      <c r="L807" s="59">
        <f>Recreation!L799</f>
        <v>0</v>
      </c>
      <c r="M807" s="53">
        <f t="shared" si="81"/>
        <v>10500</v>
      </c>
    </row>
    <row r="808" spans="1:16" ht="12.75" customHeight="1" x14ac:dyDescent="0.35">
      <c r="A808" s="714"/>
      <c r="B808" s="714"/>
      <c r="C808" s="3" t="s">
        <v>180</v>
      </c>
      <c r="D808" s="4">
        <v>71.650000000000006</v>
      </c>
      <c r="E808" s="4">
        <v>635</v>
      </c>
      <c r="F808" s="19">
        <v>65.099999999999994</v>
      </c>
      <c r="G808" s="10">
        <v>600</v>
      </c>
      <c r="H808" s="24">
        <f t="shared" si="79"/>
        <v>87</v>
      </c>
      <c r="I808" s="29">
        <f t="shared" si="80"/>
        <v>0.14499999999999999</v>
      </c>
      <c r="J808" s="81"/>
      <c r="K808" s="4">
        <v>600</v>
      </c>
      <c r="L808" s="59">
        <f>Recreation!L800</f>
        <v>0</v>
      </c>
      <c r="M808" s="53">
        <f t="shared" si="81"/>
        <v>600</v>
      </c>
    </row>
    <row r="809" spans="1:16" ht="12.75" customHeight="1" x14ac:dyDescent="0.35">
      <c r="A809" s="714"/>
      <c r="B809" s="719" t="s">
        <v>143</v>
      </c>
      <c r="C809" s="714"/>
      <c r="D809" s="7">
        <v>224644.36</v>
      </c>
      <c r="E809" s="7">
        <v>261506.22</v>
      </c>
      <c r="F809" s="20">
        <f>SUM(F788:F808)</f>
        <v>167638.18999999994</v>
      </c>
      <c r="G809" s="11">
        <v>297376</v>
      </c>
      <c r="H809" s="25">
        <f>SUM(H788:H808)</f>
        <v>223518</v>
      </c>
      <c r="I809" s="30">
        <f t="shared" si="80"/>
        <v>0.75163429463036691</v>
      </c>
      <c r="J809" s="54">
        <f>SUM(J788:J808)</f>
        <v>0</v>
      </c>
      <c r="K809" s="7">
        <v>308574</v>
      </c>
      <c r="L809" s="54">
        <f>SUM(L788:L808)</f>
        <v>-87484</v>
      </c>
      <c r="M809" s="54">
        <f>SUM(M788:M808)</f>
        <v>396058</v>
      </c>
    </row>
    <row r="810" spans="1:16" ht="12.75" customHeight="1" thickBot="1" x14ac:dyDescent="0.4">
      <c r="A810" s="719" t="s">
        <v>256</v>
      </c>
      <c r="B810" s="714"/>
      <c r="C810" s="714"/>
      <c r="D810" s="8">
        <v>-224644.36</v>
      </c>
      <c r="E810" s="8">
        <v>-261506.22</v>
      </c>
      <c r="F810" s="21">
        <f>-F809</f>
        <v>-167638.18999999994</v>
      </c>
      <c r="G810" s="12">
        <v>-297376</v>
      </c>
      <c r="H810" s="26">
        <f t="shared" si="79"/>
        <v>-223518</v>
      </c>
      <c r="I810" s="31">
        <f t="shared" si="80"/>
        <v>0.75163429463036691</v>
      </c>
      <c r="J810" s="55">
        <f>-J809</f>
        <v>0</v>
      </c>
      <c r="K810" s="8">
        <v>-308574</v>
      </c>
      <c r="L810" s="55">
        <f>-L809</f>
        <v>87484</v>
      </c>
      <c r="M810" s="55">
        <f>-M809</f>
        <v>-396058</v>
      </c>
    </row>
    <row r="811" spans="1:16" s="110" customFormat="1" ht="27.7" customHeight="1" thickTop="1" x14ac:dyDescent="0.35">
      <c r="A811" s="727" t="s">
        <v>257</v>
      </c>
      <c r="B811" s="728"/>
      <c r="C811" s="728"/>
      <c r="D811" s="728"/>
      <c r="E811" s="728"/>
      <c r="F811" s="728"/>
      <c r="G811" s="728"/>
      <c r="H811" s="728"/>
      <c r="I811" s="728"/>
      <c r="J811" s="728"/>
      <c r="K811" s="728"/>
      <c r="L811" s="728"/>
      <c r="M811" s="728"/>
    </row>
    <row r="812" spans="1:16" ht="12.75" customHeight="1" x14ac:dyDescent="0.35">
      <c r="A812" s="714"/>
      <c r="B812" s="722" t="s">
        <v>141</v>
      </c>
      <c r="C812" s="714"/>
      <c r="D812" s="714"/>
      <c r="E812" s="714"/>
      <c r="F812" s="714"/>
      <c r="G812" s="714"/>
      <c r="H812" s="714"/>
      <c r="I812" s="714"/>
      <c r="J812" s="714"/>
      <c r="K812" s="714"/>
      <c r="L812" s="714"/>
      <c r="M812" s="714"/>
    </row>
    <row r="813" spans="1:16" ht="12.75" customHeight="1" x14ac:dyDescent="0.35">
      <c r="A813" s="714"/>
      <c r="B813" s="714"/>
      <c r="H813" s="23">
        <f t="shared" ref="H813:H819" si="82">ROUND(F813/9*12,0)</f>
        <v>0</v>
      </c>
      <c r="I813" s="28" t="e">
        <f t="shared" ref="I813:I821" si="83">H813/G813</f>
        <v>#DIV/0!</v>
      </c>
    </row>
    <row r="814" spans="1:16" ht="12.75" customHeight="1" x14ac:dyDescent="0.35">
      <c r="A814" s="714"/>
      <c r="B814" s="714"/>
      <c r="C814" s="3" t="s">
        <v>167</v>
      </c>
      <c r="D814" s="4">
        <v>592.46</v>
      </c>
      <c r="E814" s="4">
        <v>60.2</v>
      </c>
      <c r="F814" s="19">
        <v>833.71</v>
      </c>
      <c r="G814" s="10">
        <v>750</v>
      </c>
      <c r="H814" s="24">
        <f t="shared" si="82"/>
        <v>1112</v>
      </c>
      <c r="I814" s="29">
        <f t="shared" si="83"/>
        <v>1.4826666666666666</v>
      </c>
      <c r="J814" s="81"/>
      <c r="K814" s="4">
        <v>750</v>
      </c>
      <c r="L814" s="59">
        <f>Recreation!L806</f>
        <v>0</v>
      </c>
      <c r="M814" s="53">
        <f t="shared" ref="M814:M819" si="84">K814-L814</f>
        <v>750</v>
      </c>
    </row>
    <row r="815" spans="1:16" ht="12.75" customHeight="1" x14ac:dyDescent="0.35">
      <c r="A815" s="714"/>
      <c r="B815" s="714"/>
      <c r="C815" s="3" t="s">
        <v>168</v>
      </c>
      <c r="D815" s="4">
        <v>702.93</v>
      </c>
      <c r="E815" s="4">
        <v>596.75</v>
      </c>
      <c r="F815" s="19">
        <v>358.5</v>
      </c>
      <c r="G815" s="10">
        <v>2100</v>
      </c>
      <c r="H815" s="24">
        <f t="shared" si="82"/>
        <v>478</v>
      </c>
      <c r="I815" s="29">
        <f t="shared" si="83"/>
        <v>0.22761904761904761</v>
      </c>
      <c r="J815" s="81"/>
      <c r="K815" s="4">
        <v>2100</v>
      </c>
      <c r="L815" s="59">
        <f>Recreation!L807</f>
        <v>0</v>
      </c>
      <c r="M815" s="53">
        <f t="shared" si="84"/>
        <v>2100</v>
      </c>
    </row>
    <row r="816" spans="1:16" ht="12.75" customHeight="1" x14ac:dyDescent="0.35">
      <c r="A816" s="714"/>
      <c r="B816" s="714"/>
      <c r="C816" s="3" t="s">
        <v>169</v>
      </c>
      <c r="D816" s="4">
        <v>0</v>
      </c>
      <c r="E816" s="4">
        <v>86.78</v>
      </c>
      <c r="F816" s="19">
        <v>260.52999999999997</v>
      </c>
      <c r="G816" s="10">
        <v>250</v>
      </c>
      <c r="H816" s="24">
        <f t="shared" si="82"/>
        <v>347</v>
      </c>
      <c r="I816" s="29">
        <f t="shared" si="83"/>
        <v>1.3879999999999999</v>
      </c>
      <c r="J816" s="81"/>
      <c r="K816" s="4">
        <v>250</v>
      </c>
      <c r="L816" s="59">
        <f>Recreation!L808</f>
        <v>0</v>
      </c>
      <c r="M816" s="53">
        <f t="shared" si="84"/>
        <v>250</v>
      </c>
    </row>
    <row r="817" spans="1:13" ht="12.75" customHeight="1" x14ac:dyDescent="0.35">
      <c r="A817" s="714"/>
      <c r="B817" s="714"/>
      <c r="C817" s="3" t="s">
        <v>177</v>
      </c>
      <c r="D817" s="4">
        <v>22771.88</v>
      </c>
      <c r="E817" s="4">
        <v>28408.53</v>
      </c>
      <c r="F817" s="19">
        <v>17090.900000000001</v>
      </c>
      <c r="G817" s="10">
        <v>12700</v>
      </c>
      <c r="H817" s="24">
        <f t="shared" si="82"/>
        <v>22788</v>
      </c>
      <c r="I817" s="29">
        <f t="shared" si="83"/>
        <v>1.7943307086614173</v>
      </c>
      <c r="J817" s="81"/>
      <c r="K817" s="4">
        <v>12700</v>
      </c>
      <c r="L817" s="59">
        <f>Recreation!L809</f>
        <v>0</v>
      </c>
      <c r="M817" s="53">
        <f t="shared" si="84"/>
        <v>12700</v>
      </c>
    </row>
    <row r="818" spans="1:13" ht="12.75" customHeight="1" x14ac:dyDescent="0.35">
      <c r="A818" s="714"/>
      <c r="B818" s="714"/>
      <c r="C818" s="3" t="s">
        <v>179</v>
      </c>
      <c r="D818" s="4">
        <v>700</v>
      </c>
      <c r="E818" s="4">
        <v>2226.79</v>
      </c>
      <c r="F818" s="19">
        <v>152.9</v>
      </c>
      <c r="G818" s="10">
        <v>2500</v>
      </c>
      <c r="H818" s="24">
        <f t="shared" si="82"/>
        <v>204</v>
      </c>
      <c r="I818" s="29">
        <f t="shared" si="83"/>
        <v>8.1600000000000006E-2</v>
      </c>
      <c r="J818" s="81"/>
      <c r="K818" s="4">
        <v>2500</v>
      </c>
      <c r="L818" s="59">
        <f>Recreation!L810</f>
        <v>0</v>
      </c>
      <c r="M818" s="53">
        <f t="shared" si="84"/>
        <v>2500</v>
      </c>
    </row>
    <row r="819" spans="1:13" ht="12.75" customHeight="1" x14ac:dyDescent="0.35">
      <c r="A819" s="714"/>
      <c r="B819" s="714"/>
      <c r="C819" s="3" t="s">
        <v>180</v>
      </c>
      <c r="D819" s="4">
        <v>22785.22</v>
      </c>
      <c r="E819" s="4">
        <v>40461.89</v>
      </c>
      <c r="F819" s="19">
        <v>23392.2</v>
      </c>
      <c r="G819" s="10">
        <v>66000</v>
      </c>
      <c r="H819" s="24">
        <f t="shared" si="82"/>
        <v>31190</v>
      </c>
      <c r="I819" s="29">
        <f t="shared" si="83"/>
        <v>0.47257575757575759</v>
      </c>
      <c r="J819" s="81"/>
      <c r="K819" s="4">
        <v>66000</v>
      </c>
      <c r="L819" s="59">
        <f>Recreation!L811</f>
        <v>28500</v>
      </c>
      <c r="M819" s="53">
        <f t="shared" si="84"/>
        <v>37500</v>
      </c>
    </row>
    <row r="820" spans="1:13" ht="12.75" customHeight="1" x14ac:dyDescent="0.35">
      <c r="A820" s="714"/>
      <c r="B820" s="719" t="s">
        <v>143</v>
      </c>
      <c r="C820" s="714"/>
      <c r="D820" s="7">
        <v>47552.49</v>
      </c>
      <c r="E820" s="7">
        <v>71840.94</v>
      </c>
      <c r="F820" s="20">
        <v>42088.74</v>
      </c>
      <c r="G820" s="11">
        <v>84300</v>
      </c>
      <c r="H820" s="25">
        <f>SUM(H813:H819)</f>
        <v>56119</v>
      </c>
      <c r="I820" s="30">
        <f t="shared" si="83"/>
        <v>0.66570581257413997</v>
      </c>
      <c r="J820" s="54">
        <f>SUM(J814:J819)</f>
        <v>0</v>
      </c>
      <c r="K820" s="7">
        <v>84300</v>
      </c>
      <c r="L820" s="54">
        <f>SUM(L814:L819)</f>
        <v>28500</v>
      </c>
      <c r="M820" s="54">
        <f>SUM(M814:M819)</f>
        <v>55800</v>
      </c>
    </row>
    <row r="821" spans="1:13" ht="12.75" customHeight="1" thickBot="1" x14ac:dyDescent="0.4">
      <c r="A821" s="719" t="s">
        <v>258</v>
      </c>
      <c r="B821" s="714"/>
      <c r="C821" s="714"/>
      <c r="D821" s="8">
        <v>-47552.49</v>
      </c>
      <c r="E821" s="8">
        <v>-71840.94</v>
      </c>
      <c r="F821" s="21">
        <v>-42088.74</v>
      </c>
      <c r="G821" s="12">
        <v>-84300</v>
      </c>
      <c r="H821" s="26">
        <f>-H820</f>
        <v>-56119</v>
      </c>
      <c r="I821" s="31">
        <f t="shared" si="83"/>
        <v>0.66570581257413997</v>
      </c>
      <c r="J821" s="55">
        <f>-J820</f>
        <v>0</v>
      </c>
      <c r="K821" s="8">
        <v>-84300</v>
      </c>
      <c r="L821" s="55">
        <f>-L820</f>
        <v>-28500</v>
      </c>
      <c r="M821" s="55">
        <f>-M820</f>
        <v>-55800</v>
      </c>
    </row>
    <row r="822" spans="1:13" s="91" customFormat="1" ht="12.75" customHeight="1" thickTop="1" x14ac:dyDescent="0.35">
      <c r="A822" s="90"/>
      <c r="D822" s="92"/>
      <c r="E822" s="92"/>
      <c r="F822" s="92"/>
      <c r="G822" s="92"/>
      <c r="H822" s="92"/>
      <c r="I822" s="93"/>
      <c r="J822" s="94"/>
      <c r="K822" s="92"/>
      <c r="L822" s="94"/>
      <c r="M822" s="94"/>
    </row>
    <row r="823" spans="1:13" s="114" customFormat="1" ht="30" customHeight="1" thickBot="1" x14ac:dyDescent="0.4">
      <c r="A823" s="115" t="s">
        <v>447</v>
      </c>
      <c r="B823" s="113"/>
      <c r="C823" s="113"/>
      <c r="D823" s="112">
        <f>SUM(D820,D809,D784,D778,D760,D747,D730,D711,D703,D695,D687,D680,D659,D634,D619,D610,D601,D593,D586,D577,D553)</f>
        <v>2484040.29</v>
      </c>
      <c r="E823" s="112">
        <f t="shared" ref="E823:M823" si="85">SUM(E820,E809,E784,E778,E760,E747,E730,E711,E703,E695,E687,E680,E659,E634,E619,E610,E601,E593,E586,E577,E553)</f>
        <v>2468894.5099999998</v>
      </c>
      <c r="F823" s="112">
        <f t="shared" si="85"/>
        <v>1863563.2299999997</v>
      </c>
      <c r="G823" s="112">
        <f>SUM(G820,G809,G784,G778,G760,G747,G730,G711,G703,G695,G687,G680,G659,G634,G619,G610,G601,G593,G586,G577,G553)</f>
        <v>2666978</v>
      </c>
      <c r="H823" s="112">
        <f t="shared" si="85"/>
        <v>2484751</v>
      </c>
      <c r="I823" s="111">
        <f>H823/G823</f>
        <v>0.93167285219450624</v>
      </c>
      <c r="J823" s="112">
        <f t="shared" si="85"/>
        <v>0</v>
      </c>
      <c r="K823" s="112">
        <f t="shared" si="85"/>
        <v>2782890</v>
      </c>
      <c r="L823" s="112">
        <f t="shared" si="85"/>
        <v>122866</v>
      </c>
      <c r="M823" s="112">
        <f t="shared" si="85"/>
        <v>2660024</v>
      </c>
    </row>
    <row r="824" spans="1:13" s="91" customFormat="1" ht="12.75" customHeight="1" x14ac:dyDescent="0.35">
      <c r="A824" s="90"/>
      <c r="D824" s="92"/>
      <c r="E824" s="92"/>
      <c r="F824" s="92"/>
      <c r="G824" s="92"/>
      <c r="H824" s="92"/>
      <c r="I824" s="93"/>
      <c r="J824" s="94"/>
      <c r="K824" s="92"/>
      <c r="L824" s="94"/>
      <c r="M824" s="94"/>
    </row>
    <row r="825" spans="1:13" s="116" customFormat="1" ht="28.45" customHeight="1" x14ac:dyDescent="0.35">
      <c r="A825" s="729" t="s">
        <v>259</v>
      </c>
      <c r="B825" s="730"/>
      <c r="C825" s="730"/>
      <c r="D825" s="730"/>
      <c r="E825" s="730"/>
      <c r="F825" s="730"/>
      <c r="G825" s="730"/>
      <c r="H825" s="730"/>
      <c r="I825" s="730"/>
      <c r="J825" s="730"/>
      <c r="K825" s="730"/>
      <c r="L825" s="730"/>
      <c r="M825" s="730"/>
    </row>
    <row r="826" spans="1:13" ht="12.75" customHeight="1" x14ac:dyDescent="0.35">
      <c r="A826" s="714"/>
      <c r="B826" s="722" t="s">
        <v>141</v>
      </c>
      <c r="C826" s="714"/>
      <c r="D826" s="714"/>
      <c r="E826" s="714"/>
      <c r="F826" s="714"/>
      <c r="G826" s="714"/>
      <c r="H826" s="714"/>
      <c r="I826" s="714"/>
      <c r="J826" s="714"/>
      <c r="K826" s="714"/>
      <c r="L826" s="714"/>
      <c r="M826" s="714"/>
    </row>
    <row r="827" spans="1:13" ht="12.75" customHeight="1" x14ac:dyDescent="0.35">
      <c r="A827" s="714"/>
      <c r="B827" s="714"/>
      <c r="C827" s="3" t="s">
        <v>146</v>
      </c>
      <c r="D827" s="4">
        <v>831990.25</v>
      </c>
      <c r="E827" s="4">
        <v>812588.39</v>
      </c>
      <c r="F827" s="19">
        <v>699609.49</v>
      </c>
      <c r="G827" s="10">
        <v>864003</v>
      </c>
      <c r="H827" s="24">
        <f t="shared" ref="H827:H856" si="86">ROUND(F827/9*12,0)</f>
        <v>932813</v>
      </c>
      <c r="I827" s="29">
        <f t="shared" ref="I827:I858" si="87">H827/G827</f>
        <v>1.0796409271727065</v>
      </c>
      <c r="J827" s="81"/>
      <c r="K827" s="4">
        <v>919043</v>
      </c>
      <c r="L827" s="59">
        <f>K827-M827</f>
        <v>-115631</v>
      </c>
      <c r="M827" s="53">
        <f>'#2 CD'!F6</f>
        <v>1034674</v>
      </c>
    </row>
    <row r="828" spans="1:13" ht="12.75" customHeight="1" x14ac:dyDescent="0.35">
      <c r="A828" s="714"/>
      <c r="B828" s="714"/>
      <c r="C828" s="3" t="s">
        <v>147</v>
      </c>
      <c r="D828" s="4">
        <v>74928.61</v>
      </c>
      <c r="E828" s="4">
        <v>4756.58</v>
      </c>
      <c r="F828" s="19">
        <v>37745.129999999997</v>
      </c>
      <c r="G828" s="10">
        <v>0</v>
      </c>
      <c r="H828" s="24">
        <f t="shared" si="86"/>
        <v>50327</v>
      </c>
      <c r="I828" s="29" t="e">
        <f t="shared" si="87"/>
        <v>#DIV/0!</v>
      </c>
      <c r="J828" s="81"/>
      <c r="K828" s="4">
        <v>0</v>
      </c>
      <c r="L828" s="59">
        <f>CDD!K820</f>
        <v>0</v>
      </c>
      <c r="M828" s="53">
        <f t="shared" ref="M828:M856" si="88">K828-L828</f>
        <v>0</v>
      </c>
    </row>
    <row r="829" spans="1:13" ht="12.75" customHeight="1" x14ac:dyDescent="0.35">
      <c r="A829" s="714"/>
      <c r="B829" s="714"/>
      <c r="C829" s="3" t="s">
        <v>148</v>
      </c>
      <c r="D829" s="4">
        <v>1349.61</v>
      </c>
      <c r="E829" s="4">
        <v>0</v>
      </c>
      <c r="F829" s="19">
        <v>0</v>
      </c>
      <c r="G829" s="10">
        <v>0</v>
      </c>
      <c r="H829" s="24">
        <f t="shared" si="86"/>
        <v>0</v>
      </c>
      <c r="I829" s="29" t="e">
        <f t="shared" si="87"/>
        <v>#DIV/0!</v>
      </c>
      <c r="J829" s="81"/>
      <c r="K829" s="4">
        <v>0</v>
      </c>
      <c r="L829" s="59">
        <f>CDD!K821</f>
        <v>0</v>
      </c>
      <c r="M829" s="53">
        <f t="shared" si="88"/>
        <v>0</v>
      </c>
    </row>
    <row r="830" spans="1:13" ht="12.75" customHeight="1" x14ac:dyDescent="0.35">
      <c r="A830" s="714"/>
      <c r="B830" s="714"/>
      <c r="C830" s="3" t="s">
        <v>150</v>
      </c>
      <c r="D830" s="4">
        <v>9752.36</v>
      </c>
      <c r="E830" s="4">
        <v>0</v>
      </c>
      <c r="F830" s="19">
        <v>0</v>
      </c>
      <c r="G830" s="10">
        <v>0</v>
      </c>
      <c r="H830" s="24">
        <f t="shared" si="86"/>
        <v>0</v>
      </c>
      <c r="I830" s="29" t="e">
        <f t="shared" si="87"/>
        <v>#DIV/0!</v>
      </c>
      <c r="J830" s="81"/>
      <c r="K830" s="4">
        <v>0</v>
      </c>
      <c r="L830" s="59">
        <f>CDD!K822</f>
        <v>0</v>
      </c>
      <c r="M830" s="53">
        <f t="shared" si="88"/>
        <v>0</v>
      </c>
    </row>
    <row r="831" spans="1:13" ht="12.75" customHeight="1" x14ac:dyDescent="0.35">
      <c r="A831" s="714"/>
      <c r="B831" s="714"/>
      <c r="C831" s="3" t="s">
        <v>151</v>
      </c>
      <c r="D831" s="4">
        <v>69561.259999999995</v>
      </c>
      <c r="E831" s="4">
        <v>69284.84</v>
      </c>
      <c r="F831" s="327">
        <v>59246.64</v>
      </c>
      <c r="G831" s="10">
        <v>82113</v>
      </c>
      <c r="H831" s="24">
        <f t="shared" si="86"/>
        <v>78996</v>
      </c>
      <c r="I831" s="29">
        <f t="shared" si="87"/>
        <v>0.96204011545065948</v>
      </c>
      <c r="J831" s="81"/>
      <c r="K831" s="4">
        <v>93886</v>
      </c>
      <c r="L831" s="59">
        <f>K831-M831</f>
        <v>1116</v>
      </c>
      <c r="M831" s="53">
        <f>'#2 CD'!B54</f>
        <v>92770</v>
      </c>
    </row>
    <row r="832" spans="1:13" ht="12.75" customHeight="1" x14ac:dyDescent="0.35">
      <c r="A832" s="714"/>
      <c r="B832" s="714"/>
      <c r="C832" s="3" t="s">
        <v>152</v>
      </c>
      <c r="D832" s="4">
        <v>60991.96</v>
      </c>
      <c r="E832" s="4">
        <v>78062</v>
      </c>
      <c r="F832" s="327">
        <v>68753</v>
      </c>
      <c r="G832" s="10">
        <v>87136</v>
      </c>
      <c r="H832" s="24">
        <f t="shared" si="86"/>
        <v>91671</v>
      </c>
      <c r="I832" s="29">
        <f t="shared" si="87"/>
        <v>1.0520450789570326</v>
      </c>
      <c r="J832" s="81"/>
      <c r="K832" s="4">
        <v>99970</v>
      </c>
      <c r="L832" s="59">
        <f>K832-M832</f>
        <v>-11970</v>
      </c>
      <c r="M832" s="53">
        <f>'#2 CD'!B70</f>
        <v>111940</v>
      </c>
    </row>
    <row r="833" spans="1:17" ht="12.75" customHeight="1" x14ac:dyDescent="0.35">
      <c r="A833" s="714"/>
      <c r="B833" s="714"/>
      <c r="C833" s="3" t="s">
        <v>153</v>
      </c>
      <c r="D833" s="4">
        <v>398.75</v>
      </c>
      <c r="E833" s="4">
        <v>0</v>
      </c>
      <c r="F833" s="19">
        <v>0</v>
      </c>
      <c r="G833" s="10">
        <v>0</v>
      </c>
      <c r="H833" s="24">
        <f t="shared" si="86"/>
        <v>0</v>
      </c>
      <c r="I833" s="29" t="e">
        <f t="shared" si="87"/>
        <v>#DIV/0!</v>
      </c>
      <c r="J833" s="81"/>
      <c r="K833" s="4">
        <v>0</v>
      </c>
      <c r="L833" s="59">
        <f>CDD!K825</f>
        <v>0</v>
      </c>
      <c r="M833" s="53">
        <f t="shared" si="88"/>
        <v>0</v>
      </c>
    </row>
    <row r="834" spans="1:17" ht="12.75" customHeight="1" x14ac:dyDescent="0.35">
      <c r="A834" s="714"/>
      <c r="B834" s="714"/>
      <c r="C834" s="3" t="s">
        <v>154</v>
      </c>
      <c r="D834" s="4">
        <v>6300</v>
      </c>
      <c r="E834" s="4">
        <v>6300</v>
      </c>
      <c r="F834" s="19">
        <v>0</v>
      </c>
      <c r="G834" s="10">
        <v>13398</v>
      </c>
      <c r="H834" s="24">
        <f t="shared" si="86"/>
        <v>0</v>
      </c>
      <c r="I834" s="29">
        <f t="shared" si="87"/>
        <v>0</v>
      </c>
      <c r="J834" s="81"/>
      <c r="K834" s="4">
        <v>14290</v>
      </c>
      <c r="L834" s="59">
        <f>K834-M834</f>
        <v>0</v>
      </c>
      <c r="M834" s="53">
        <f>'#2 CD'!B86</f>
        <v>14290</v>
      </c>
    </row>
    <row r="835" spans="1:17" ht="12.75" customHeight="1" x14ac:dyDescent="0.35">
      <c r="A835" s="714"/>
      <c r="B835" s="714"/>
      <c r="C835" s="3" t="s">
        <v>155</v>
      </c>
      <c r="D835" s="4">
        <v>69768.639999999999</v>
      </c>
      <c r="E835" s="4">
        <v>79160.78</v>
      </c>
      <c r="F835" s="19">
        <v>63549.120000000003</v>
      </c>
      <c r="G835" s="10">
        <v>95597</v>
      </c>
      <c r="H835" s="24">
        <f t="shared" si="86"/>
        <v>84732</v>
      </c>
      <c r="I835" s="29">
        <f t="shared" si="87"/>
        <v>0.88634580583072686</v>
      </c>
      <c r="J835" s="81"/>
      <c r="K835" s="4">
        <v>122151</v>
      </c>
      <c r="L835" s="59">
        <f>K835-M835</f>
        <v>21170</v>
      </c>
      <c r="M835" s="53">
        <f>'#2 CD'!B102</f>
        <v>100981</v>
      </c>
    </row>
    <row r="836" spans="1:17" ht="12.75" customHeight="1" x14ac:dyDescent="0.35">
      <c r="A836" s="714"/>
      <c r="B836" s="714"/>
      <c r="C836" s="3" t="s">
        <v>157</v>
      </c>
      <c r="D836" s="4">
        <v>3321.55</v>
      </c>
      <c r="E836" s="4">
        <v>2606.9</v>
      </c>
      <c r="F836" s="19">
        <v>1878.8</v>
      </c>
      <c r="G836" s="10">
        <v>2726</v>
      </c>
      <c r="H836" s="24">
        <f t="shared" si="86"/>
        <v>2505</v>
      </c>
      <c r="I836" s="29">
        <f t="shared" si="87"/>
        <v>0.9189288334556126</v>
      </c>
      <c r="J836" s="81"/>
      <c r="K836" s="4">
        <v>2825</v>
      </c>
      <c r="L836" s="59">
        <f>K836-M836</f>
        <v>859</v>
      </c>
      <c r="M836" s="53">
        <f>'#2 CD'!B134</f>
        <v>1966</v>
      </c>
    </row>
    <row r="837" spans="1:17" ht="12.75" customHeight="1" x14ac:dyDescent="0.35">
      <c r="A837" s="714"/>
      <c r="B837" s="714"/>
      <c r="C837" s="3" t="s">
        <v>158</v>
      </c>
      <c r="D837" s="4">
        <v>0</v>
      </c>
      <c r="E837" s="4">
        <v>0</v>
      </c>
      <c r="F837" s="19">
        <v>515.15</v>
      </c>
      <c r="G837" s="10">
        <v>0</v>
      </c>
      <c r="H837" s="24">
        <f t="shared" si="86"/>
        <v>687</v>
      </c>
      <c r="I837" s="29" t="e">
        <f t="shared" si="87"/>
        <v>#DIV/0!</v>
      </c>
      <c r="J837" s="81"/>
      <c r="K837" s="4">
        <v>0</v>
      </c>
      <c r="L837" s="59">
        <f>CDD!K829</f>
        <v>0</v>
      </c>
      <c r="M837" s="53">
        <f t="shared" si="88"/>
        <v>0</v>
      </c>
    </row>
    <row r="838" spans="1:17" ht="12.75" customHeight="1" x14ac:dyDescent="0.35">
      <c r="A838" s="714"/>
      <c r="B838" s="714"/>
      <c r="C838" s="3" t="s">
        <v>159</v>
      </c>
      <c r="D838" s="4">
        <v>41354.22</v>
      </c>
      <c r="E838" s="4">
        <v>28590.93</v>
      </c>
      <c r="F838" s="19">
        <v>16045.92</v>
      </c>
      <c r="G838" s="10">
        <v>20586</v>
      </c>
      <c r="H838" s="24">
        <f t="shared" si="86"/>
        <v>21395</v>
      </c>
      <c r="I838" s="29">
        <f t="shared" si="87"/>
        <v>1.0392985524142622</v>
      </c>
      <c r="J838" s="81"/>
      <c r="K838" s="4">
        <v>20586</v>
      </c>
      <c r="L838" s="59">
        <f>K838-M838</f>
        <v>-1512</v>
      </c>
      <c r="M838" s="53">
        <f>'#2 CD'!B150</f>
        <v>22098</v>
      </c>
    </row>
    <row r="839" spans="1:17" ht="12.75" customHeight="1" x14ac:dyDescent="0.35">
      <c r="A839" s="714"/>
      <c r="B839" s="714"/>
      <c r="C839" s="3" t="s">
        <v>160</v>
      </c>
      <c r="D839" s="4">
        <v>3580</v>
      </c>
      <c r="E839" s="4">
        <v>3580</v>
      </c>
      <c r="F839" s="19">
        <v>0</v>
      </c>
      <c r="G839" s="10">
        <v>0</v>
      </c>
      <c r="H839" s="24">
        <f t="shared" si="86"/>
        <v>0</v>
      </c>
      <c r="I839" s="29" t="e">
        <f t="shared" si="87"/>
        <v>#DIV/0!</v>
      </c>
      <c r="J839" s="81"/>
      <c r="K839" s="4">
        <v>0</v>
      </c>
      <c r="L839" s="59">
        <f>CDD!K831</f>
        <v>0</v>
      </c>
      <c r="M839" s="53">
        <f t="shared" si="88"/>
        <v>0</v>
      </c>
    </row>
    <row r="840" spans="1:17" ht="12.75" customHeight="1" x14ac:dyDescent="0.35">
      <c r="A840" s="714"/>
      <c r="B840" s="714"/>
      <c r="C840" s="3" t="s">
        <v>161</v>
      </c>
      <c r="D840" s="4">
        <v>58515</v>
      </c>
      <c r="E840" s="4">
        <v>35097</v>
      </c>
      <c r="F840" s="19">
        <v>0</v>
      </c>
      <c r="G840" s="10">
        <v>0</v>
      </c>
      <c r="H840" s="24">
        <f t="shared" si="86"/>
        <v>0</v>
      </c>
      <c r="I840" s="29" t="e">
        <f t="shared" si="87"/>
        <v>#DIV/0!</v>
      </c>
      <c r="J840" s="81"/>
      <c r="K840" s="4">
        <v>0</v>
      </c>
      <c r="L840" s="59">
        <f>CDD!K832</f>
        <v>0</v>
      </c>
      <c r="M840" s="53">
        <f t="shared" si="88"/>
        <v>0</v>
      </c>
    </row>
    <row r="841" spans="1:17" ht="12.75" customHeight="1" x14ac:dyDescent="0.35">
      <c r="A841" s="714"/>
      <c r="B841" s="714"/>
      <c r="C841" s="3" t="s">
        <v>162</v>
      </c>
      <c r="D841" s="4">
        <v>13741.23</v>
      </c>
      <c r="E841" s="4">
        <v>12234.18</v>
      </c>
      <c r="F841" s="19">
        <v>10922.52</v>
      </c>
      <c r="G841" s="10">
        <v>13488</v>
      </c>
      <c r="H841" s="24">
        <f t="shared" si="86"/>
        <v>14563</v>
      </c>
      <c r="I841" s="29">
        <f t="shared" si="87"/>
        <v>1.0797004744958481</v>
      </c>
      <c r="J841" s="81"/>
      <c r="K841" s="4">
        <v>14517</v>
      </c>
      <c r="L841" s="59">
        <f>K841-M841</f>
        <v>-870</v>
      </c>
      <c r="M841" s="53">
        <f>'#2 CD'!B182</f>
        <v>15387</v>
      </c>
      <c r="N841" s="517">
        <f>SUM(K827:K841)</f>
        <v>1287268</v>
      </c>
      <c r="P841" s="517">
        <f>SUM(M827:M841)</f>
        <v>1394106</v>
      </c>
      <c r="Q841" s="517">
        <f>N841-P841</f>
        <v>-106838</v>
      </c>
    </row>
    <row r="842" spans="1:17" ht="12.75" customHeight="1" x14ac:dyDescent="0.35">
      <c r="A842" s="714"/>
      <c r="B842" s="714"/>
      <c r="C842" s="3" t="s">
        <v>164</v>
      </c>
      <c r="D842" s="4">
        <v>361.07</v>
      </c>
      <c r="E842" s="4">
        <v>360.1</v>
      </c>
      <c r="F842" s="19">
        <v>401.65</v>
      </c>
      <c r="G842" s="10">
        <v>0</v>
      </c>
      <c r="H842" s="24">
        <f t="shared" si="86"/>
        <v>536</v>
      </c>
      <c r="I842" s="29" t="e">
        <f t="shared" si="87"/>
        <v>#DIV/0!</v>
      </c>
      <c r="J842" s="81"/>
      <c r="K842" s="4">
        <v>0</v>
      </c>
      <c r="L842" s="59">
        <f>CDD!K834</f>
        <v>0</v>
      </c>
      <c r="M842" s="53">
        <f t="shared" si="88"/>
        <v>0</v>
      </c>
    </row>
    <row r="843" spans="1:17" ht="12.75" customHeight="1" x14ac:dyDescent="0.35">
      <c r="A843" s="714"/>
      <c r="B843" s="714"/>
      <c r="C843" s="3" t="s">
        <v>260</v>
      </c>
      <c r="D843" s="4">
        <v>3473.14</v>
      </c>
      <c r="E843" s="4">
        <v>2261.83</v>
      </c>
      <c r="F843" s="19">
        <v>841.5</v>
      </c>
      <c r="G843" s="10">
        <v>4000</v>
      </c>
      <c r="H843" s="24">
        <f t="shared" si="86"/>
        <v>1122</v>
      </c>
      <c r="I843" s="29">
        <f t="shared" si="87"/>
        <v>0.28050000000000003</v>
      </c>
      <c r="J843" s="81"/>
      <c r="K843" s="4">
        <v>4000</v>
      </c>
      <c r="L843" s="59">
        <f>CDD!K835</f>
        <v>0</v>
      </c>
      <c r="M843" s="53">
        <f t="shared" si="88"/>
        <v>4000</v>
      </c>
    </row>
    <row r="844" spans="1:17" ht="12.75" customHeight="1" x14ac:dyDescent="0.35">
      <c r="A844" s="714"/>
      <c r="B844" s="714"/>
      <c r="C844" s="3" t="s">
        <v>167</v>
      </c>
      <c r="D844" s="4">
        <v>2162.27</v>
      </c>
      <c r="E844" s="4">
        <v>1737.09</v>
      </c>
      <c r="F844" s="19">
        <v>1454.38</v>
      </c>
      <c r="G844" s="10">
        <v>4000</v>
      </c>
      <c r="H844" s="24">
        <f t="shared" si="86"/>
        <v>1939</v>
      </c>
      <c r="I844" s="29">
        <f t="shared" si="87"/>
        <v>0.48475000000000001</v>
      </c>
      <c r="J844" s="81"/>
      <c r="K844" s="4">
        <v>4000</v>
      </c>
      <c r="L844" s="59">
        <f>CDD!K836</f>
        <v>1000</v>
      </c>
      <c r="M844" s="53">
        <f t="shared" si="88"/>
        <v>3000</v>
      </c>
    </row>
    <row r="845" spans="1:17" ht="12.75" customHeight="1" x14ac:dyDescent="0.35">
      <c r="A845" s="714"/>
      <c r="B845" s="714"/>
      <c r="C845" s="3" t="s">
        <v>168</v>
      </c>
      <c r="D845" s="4">
        <v>3585.39</v>
      </c>
      <c r="E845" s="4">
        <v>1362.53</v>
      </c>
      <c r="F845" s="19">
        <v>0</v>
      </c>
      <c r="G845" s="10">
        <v>3000</v>
      </c>
      <c r="H845" s="24">
        <f t="shared" si="86"/>
        <v>0</v>
      </c>
      <c r="I845" s="29">
        <f t="shared" si="87"/>
        <v>0</v>
      </c>
      <c r="J845" s="81"/>
      <c r="K845" s="4">
        <v>3000</v>
      </c>
      <c r="L845" s="59">
        <f>CDD!K837</f>
        <v>0</v>
      </c>
      <c r="M845" s="53">
        <f t="shared" si="88"/>
        <v>3000</v>
      </c>
    </row>
    <row r="846" spans="1:17" ht="12.75" customHeight="1" x14ac:dyDescent="0.35">
      <c r="A846" s="714"/>
      <c r="B846" s="714"/>
      <c r="C846" s="3" t="s">
        <v>169</v>
      </c>
      <c r="D846" s="4">
        <v>3756.71</v>
      </c>
      <c r="E846" s="4">
        <v>3721.76</v>
      </c>
      <c r="F846" s="19">
        <v>2882.36</v>
      </c>
      <c r="G846" s="10">
        <v>3000</v>
      </c>
      <c r="H846" s="24">
        <f t="shared" si="86"/>
        <v>3843</v>
      </c>
      <c r="I846" s="29">
        <f t="shared" si="87"/>
        <v>1.2809999999999999</v>
      </c>
      <c r="J846" s="81"/>
      <c r="K846" s="4">
        <v>3000</v>
      </c>
      <c r="L846" s="59">
        <f>CDD!K838</f>
        <v>0</v>
      </c>
      <c r="M846" s="53">
        <f t="shared" si="88"/>
        <v>3000</v>
      </c>
    </row>
    <row r="847" spans="1:17" ht="12.75" customHeight="1" x14ac:dyDescent="0.35">
      <c r="A847" s="714"/>
      <c r="B847" s="714"/>
      <c r="C847" s="3" t="s">
        <v>170</v>
      </c>
      <c r="D847" s="4">
        <v>8556.58</v>
      </c>
      <c r="E847" s="4">
        <v>5887.04</v>
      </c>
      <c r="F847" s="19">
        <v>2669.88</v>
      </c>
      <c r="G847" s="10">
        <v>5000</v>
      </c>
      <c r="H847" s="24">
        <f t="shared" si="86"/>
        <v>3560</v>
      </c>
      <c r="I847" s="29">
        <f t="shared" si="87"/>
        <v>0.71199999999999997</v>
      </c>
      <c r="J847" s="81"/>
      <c r="K847" s="4">
        <v>5500</v>
      </c>
      <c r="L847" s="59">
        <f>CDD!K839</f>
        <v>4500</v>
      </c>
      <c r="M847" s="53">
        <f t="shared" si="88"/>
        <v>1000</v>
      </c>
    </row>
    <row r="848" spans="1:17" ht="12.75" customHeight="1" x14ac:dyDescent="0.35">
      <c r="A848" s="714"/>
      <c r="B848" s="714"/>
      <c r="C848" s="3" t="s">
        <v>171</v>
      </c>
      <c r="D848" s="4">
        <v>3456</v>
      </c>
      <c r="E848" s="4">
        <v>2212.56</v>
      </c>
      <c r="F848" s="19">
        <v>2098.56</v>
      </c>
      <c r="G848" s="10">
        <v>5000</v>
      </c>
      <c r="H848" s="24">
        <f t="shared" si="86"/>
        <v>2798</v>
      </c>
      <c r="I848" s="29">
        <f t="shared" si="87"/>
        <v>0.55959999999999999</v>
      </c>
      <c r="J848" s="81"/>
      <c r="K848" s="4">
        <v>5500</v>
      </c>
      <c r="L848" s="59">
        <f>CDD!K840</f>
        <v>4500</v>
      </c>
      <c r="M848" s="53">
        <f t="shared" si="88"/>
        <v>1000</v>
      </c>
    </row>
    <row r="849" spans="1:13" ht="12.75" customHeight="1" x14ac:dyDescent="0.35">
      <c r="A849" s="714"/>
      <c r="B849" s="714"/>
      <c r="C849" s="3" t="s">
        <v>172</v>
      </c>
      <c r="D849" s="4">
        <v>774.31</v>
      </c>
      <c r="E849" s="4">
        <v>0</v>
      </c>
      <c r="F849" s="19">
        <v>0</v>
      </c>
      <c r="G849" s="10">
        <v>0</v>
      </c>
      <c r="H849" s="24">
        <f t="shared" si="86"/>
        <v>0</v>
      </c>
      <c r="I849" s="29" t="e">
        <f t="shared" si="87"/>
        <v>#DIV/0!</v>
      </c>
      <c r="J849" s="81"/>
      <c r="K849" s="4">
        <v>0</v>
      </c>
      <c r="L849" s="59">
        <f>CDD!K841</f>
        <v>0</v>
      </c>
      <c r="M849" s="53">
        <f t="shared" si="88"/>
        <v>0</v>
      </c>
    </row>
    <row r="850" spans="1:13" ht="12.75" customHeight="1" x14ac:dyDescent="0.35">
      <c r="A850" s="714"/>
      <c r="B850" s="714"/>
      <c r="C850" s="3" t="s">
        <v>173</v>
      </c>
      <c r="D850" s="4">
        <v>20</v>
      </c>
      <c r="E850" s="4">
        <v>0</v>
      </c>
      <c r="F850" s="19">
        <v>99.65</v>
      </c>
      <c r="G850" s="10">
        <v>0</v>
      </c>
      <c r="H850" s="24">
        <f t="shared" si="86"/>
        <v>133</v>
      </c>
      <c r="I850" s="29" t="e">
        <f t="shared" si="87"/>
        <v>#DIV/0!</v>
      </c>
      <c r="J850" s="81"/>
      <c r="K850" s="4">
        <v>0</v>
      </c>
      <c r="L850" s="59">
        <f>CDD!K842</f>
        <v>0</v>
      </c>
      <c r="M850" s="53">
        <f t="shared" si="88"/>
        <v>0</v>
      </c>
    </row>
    <row r="851" spans="1:13" ht="12.75" customHeight="1" x14ac:dyDescent="0.35">
      <c r="A851" s="714"/>
      <c r="B851" s="714"/>
      <c r="C851" s="3" t="s">
        <v>177</v>
      </c>
      <c r="D851" s="4">
        <v>4197.3</v>
      </c>
      <c r="E851" s="4">
        <v>3950.84</v>
      </c>
      <c r="F851" s="19">
        <v>1252.5999999999999</v>
      </c>
      <c r="G851" s="10">
        <v>8610</v>
      </c>
      <c r="H851" s="24">
        <f t="shared" si="86"/>
        <v>1670</v>
      </c>
      <c r="I851" s="29">
        <f t="shared" si="87"/>
        <v>0.19396051103368175</v>
      </c>
      <c r="J851" s="81"/>
      <c r="K851" s="4">
        <v>8610</v>
      </c>
      <c r="L851" s="59">
        <f>CDD!K843</f>
        <v>5000</v>
      </c>
      <c r="M851" s="53">
        <f t="shared" si="88"/>
        <v>3610</v>
      </c>
    </row>
    <row r="852" spans="1:13" ht="12.75" customHeight="1" x14ac:dyDescent="0.35">
      <c r="A852" s="714"/>
      <c r="B852" s="714"/>
      <c r="C852" s="3" t="s">
        <v>178</v>
      </c>
      <c r="D852" s="4">
        <v>136.66999999999999</v>
      </c>
      <c r="E852" s="4">
        <v>0</v>
      </c>
      <c r="F852" s="19">
        <v>173.1</v>
      </c>
      <c r="G852" s="10">
        <v>210</v>
      </c>
      <c r="H852" s="24">
        <f t="shared" si="86"/>
        <v>231</v>
      </c>
      <c r="I852" s="29">
        <f t="shared" si="87"/>
        <v>1.1000000000000001</v>
      </c>
      <c r="J852" s="81"/>
      <c r="K852" s="4">
        <v>0</v>
      </c>
      <c r="L852" s="59">
        <f>CDD!K844</f>
        <v>0</v>
      </c>
      <c r="M852" s="53">
        <f t="shared" si="88"/>
        <v>0</v>
      </c>
    </row>
    <row r="853" spans="1:13" ht="12.75" customHeight="1" x14ac:dyDescent="0.35">
      <c r="A853" s="714"/>
      <c r="B853" s="714"/>
      <c r="C853" s="3" t="s">
        <v>179</v>
      </c>
      <c r="D853" s="4">
        <v>84962.35</v>
      </c>
      <c r="E853" s="4">
        <v>229635.6</v>
      </c>
      <c r="F853" s="19">
        <v>110363.49</v>
      </c>
      <c r="G853" s="10">
        <v>338500</v>
      </c>
      <c r="H853" s="24">
        <f t="shared" si="86"/>
        <v>147151</v>
      </c>
      <c r="I853" s="29">
        <f t="shared" si="87"/>
        <v>0.43471491875923191</v>
      </c>
      <c r="J853" s="81"/>
      <c r="K853" s="4">
        <v>288500</v>
      </c>
      <c r="L853" s="59">
        <f>CDD!K845</f>
        <v>65000</v>
      </c>
      <c r="M853" s="53">
        <f t="shared" si="88"/>
        <v>223500</v>
      </c>
    </row>
    <row r="854" spans="1:13" ht="12.75" customHeight="1" x14ac:dyDescent="0.35">
      <c r="A854" s="714"/>
      <c r="B854" s="714"/>
      <c r="C854" s="3" t="s">
        <v>182</v>
      </c>
      <c r="D854" s="4">
        <v>-198.51</v>
      </c>
      <c r="E854" s="4">
        <v>0</v>
      </c>
      <c r="F854" s="19">
        <v>0</v>
      </c>
      <c r="G854" s="10">
        <v>0</v>
      </c>
      <c r="H854" s="24">
        <f t="shared" si="86"/>
        <v>0</v>
      </c>
      <c r="I854" s="29" t="e">
        <f t="shared" si="87"/>
        <v>#DIV/0!</v>
      </c>
      <c r="J854" s="81"/>
      <c r="K854" s="4">
        <v>0</v>
      </c>
      <c r="L854" s="59">
        <f>CDD!K846</f>
        <v>0</v>
      </c>
      <c r="M854" s="53">
        <f t="shared" si="88"/>
        <v>0</v>
      </c>
    </row>
    <row r="855" spans="1:13" ht="12.75" customHeight="1" x14ac:dyDescent="0.35">
      <c r="A855" s="714"/>
      <c r="B855" s="714"/>
      <c r="C855" s="3" t="s">
        <v>183</v>
      </c>
      <c r="D855" s="4">
        <v>25000</v>
      </c>
      <c r="E855" s="4">
        <v>12000</v>
      </c>
      <c r="F855" s="19">
        <v>0</v>
      </c>
      <c r="G855" s="10">
        <v>0</v>
      </c>
      <c r="H855" s="24">
        <f t="shared" si="86"/>
        <v>0</v>
      </c>
      <c r="I855" s="29" t="e">
        <f t="shared" si="87"/>
        <v>#DIV/0!</v>
      </c>
      <c r="J855" s="81"/>
      <c r="K855" s="4">
        <v>0</v>
      </c>
      <c r="L855" s="59">
        <f>CDD!K847</f>
        <v>0</v>
      </c>
      <c r="M855" s="53">
        <f t="shared" si="88"/>
        <v>0</v>
      </c>
    </row>
    <row r="856" spans="1:13" ht="12.75" customHeight="1" x14ac:dyDescent="0.35">
      <c r="A856" s="714"/>
      <c r="B856" s="714"/>
      <c r="C856" s="3" t="s">
        <v>210</v>
      </c>
      <c r="D856" s="4">
        <v>1509.73</v>
      </c>
      <c r="E856" s="4">
        <v>12311.2</v>
      </c>
      <c r="F856" s="19">
        <v>0</v>
      </c>
      <c r="G856" s="10">
        <v>5000</v>
      </c>
      <c r="H856" s="24">
        <f t="shared" si="86"/>
        <v>0</v>
      </c>
      <c r="I856" s="29">
        <f t="shared" si="87"/>
        <v>0</v>
      </c>
      <c r="J856" s="81"/>
      <c r="K856" s="4">
        <v>5000</v>
      </c>
      <c r="L856" s="59">
        <f>CDD!K848</f>
        <v>5000</v>
      </c>
      <c r="M856" s="53">
        <f t="shared" si="88"/>
        <v>0</v>
      </c>
    </row>
    <row r="857" spans="1:13" ht="12.75" customHeight="1" x14ac:dyDescent="0.35">
      <c r="A857" s="714"/>
      <c r="B857" s="719" t="s">
        <v>143</v>
      </c>
      <c r="C857" s="714"/>
      <c r="D857" s="7">
        <v>1387306.45</v>
      </c>
      <c r="E857" s="7">
        <v>1407702.15</v>
      </c>
      <c r="F857" s="20">
        <f>SUM(F827:F856)</f>
        <v>1080502.9400000002</v>
      </c>
      <c r="G857" s="11">
        <v>1555367</v>
      </c>
      <c r="H857" s="25">
        <f>SUM(H827:H856)</f>
        <v>1440672</v>
      </c>
      <c r="I857" s="30">
        <f t="shared" si="87"/>
        <v>0.92625856148420271</v>
      </c>
      <c r="J857" s="54">
        <f>SUM(J827:J856)</f>
        <v>0</v>
      </c>
      <c r="K857" s="7">
        <v>1614378</v>
      </c>
      <c r="L857" s="54">
        <f>SUM(L827:L856)</f>
        <v>-21838</v>
      </c>
      <c r="M857" s="54">
        <f>SUM(M827:M856)</f>
        <v>1636216</v>
      </c>
    </row>
    <row r="858" spans="1:13" ht="12.75" customHeight="1" thickBot="1" x14ac:dyDescent="0.4">
      <c r="A858" s="719" t="s">
        <v>261</v>
      </c>
      <c r="B858" s="714"/>
      <c r="C858" s="714"/>
      <c r="D858" s="8">
        <v>-1387306.45</v>
      </c>
      <c r="E858" s="8">
        <v>-1407702.15</v>
      </c>
      <c r="F858" s="21">
        <f>-F857</f>
        <v>-1080502.9400000002</v>
      </c>
      <c r="G858" s="12">
        <v>-1555367</v>
      </c>
      <c r="H858" s="26">
        <f>-H857</f>
        <v>-1440672</v>
      </c>
      <c r="I858" s="31">
        <f t="shared" si="87"/>
        <v>0.92625856148420271</v>
      </c>
      <c r="J858" s="55">
        <f>-J857</f>
        <v>0</v>
      </c>
      <c r="K858" s="8">
        <v>-1614378</v>
      </c>
      <c r="L858" s="55">
        <f>-L857</f>
        <v>21838</v>
      </c>
      <c r="M858" s="55">
        <f>-M857</f>
        <v>-1636216</v>
      </c>
    </row>
    <row r="859" spans="1:13" s="116" customFormat="1" ht="26.25" customHeight="1" thickTop="1" x14ac:dyDescent="0.35">
      <c r="A859" s="729" t="s">
        <v>262</v>
      </c>
      <c r="B859" s="730"/>
      <c r="C859" s="730"/>
      <c r="D859" s="730"/>
      <c r="E859" s="730"/>
      <c r="F859" s="730"/>
      <c r="G859" s="730"/>
      <c r="H859" s="730"/>
      <c r="I859" s="730"/>
      <c r="J859" s="730"/>
      <c r="K859" s="730"/>
      <c r="L859" s="730"/>
      <c r="M859" s="730"/>
    </row>
    <row r="860" spans="1:13" ht="12.75" customHeight="1" x14ac:dyDescent="0.35">
      <c r="A860" s="714"/>
      <c r="B860" s="722" t="s">
        <v>141</v>
      </c>
      <c r="C860" s="714"/>
      <c r="D860" s="714"/>
      <c r="E860" s="714"/>
      <c r="F860" s="714"/>
      <c r="G860" s="714"/>
      <c r="H860" s="714"/>
      <c r="I860" s="714"/>
      <c r="J860" s="714"/>
      <c r="K860" s="714"/>
      <c r="L860" s="714"/>
      <c r="M860" s="714"/>
    </row>
    <row r="861" spans="1:13" ht="12.75" customHeight="1" x14ac:dyDescent="0.35">
      <c r="A861" s="714"/>
      <c r="B861" s="714"/>
      <c r="C861" s="3" t="s">
        <v>146</v>
      </c>
      <c r="D861" s="4">
        <v>684174.83</v>
      </c>
      <c r="E861" s="4">
        <v>717954.99</v>
      </c>
      <c r="F861" s="19">
        <v>542680.85</v>
      </c>
      <c r="G861" s="10">
        <v>769996</v>
      </c>
      <c r="H861" s="24">
        <f t="shared" ref="H861:H887" si="89">ROUND(F861/9*12,0)</f>
        <v>723574</v>
      </c>
      <c r="I861" s="29">
        <f t="shared" ref="I861:I889" si="90">H861/G861</f>
        <v>0.93971137512402658</v>
      </c>
      <c r="J861" s="81"/>
      <c r="K861" s="4">
        <v>801201</v>
      </c>
      <c r="L861" s="59">
        <f>K861-M861</f>
        <v>22019</v>
      </c>
      <c r="M861" s="53">
        <f>'#2 CD'!B7</f>
        <v>779182</v>
      </c>
    </row>
    <row r="862" spans="1:13" ht="12.75" customHeight="1" x14ac:dyDescent="0.35">
      <c r="A862" s="714"/>
      <c r="B862" s="714"/>
      <c r="C862" s="3" t="s">
        <v>147</v>
      </c>
      <c r="D862" s="4">
        <v>523.45000000000005</v>
      </c>
      <c r="E862" s="4">
        <v>110.77</v>
      </c>
      <c r="F862" s="19">
        <v>0</v>
      </c>
      <c r="G862" s="10">
        <v>0</v>
      </c>
      <c r="H862" s="24">
        <f t="shared" si="89"/>
        <v>0</v>
      </c>
      <c r="I862" s="29" t="e">
        <f t="shared" si="90"/>
        <v>#DIV/0!</v>
      </c>
      <c r="J862" s="81"/>
      <c r="K862" s="4">
        <v>0</v>
      </c>
      <c r="L862" s="59">
        <f>CDD!K854</f>
        <v>0</v>
      </c>
      <c r="M862" s="53">
        <f t="shared" ref="M862:M887" si="91">K862-L862</f>
        <v>0</v>
      </c>
    </row>
    <row r="863" spans="1:13" ht="12.75" customHeight="1" x14ac:dyDescent="0.35">
      <c r="A863" s="714"/>
      <c r="B863" s="714"/>
      <c r="C863" s="3" t="s">
        <v>148</v>
      </c>
      <c r="D863" s="4">
        <v>5309.14</v>
      </c>
      <c r="E863" s="4">
        <v>965.88</v>
      </c>
      <c r="F863" s="19">
        <v>1181.69</v>
      </c>
      <c r="G863" s="10">
        <v>0</v>
      </c>
      <c r="H863" s="24">
        <f t="shared" si="89"/>
        <v>1576</v>
      </c>
      <c r="I863" s="29" t="e">
        <f t="shared" si="90"/>
        <v>#DIV/0!</v>
      </c>
      <c r="J863" s="81"/>
      <c r="K863" s="4">
        <v>0</v>
      </c>
      <c r="L863" s="59">
        <f>CDD!K855</f>
        <v>0</v>
      </c>
      <c r="M863" s="53">
        <f t="shared" si="91"/>
        <v>0</v>
      </c>
    </row>
    <row r="864" spans="1:13" s="384" customFormat="1" x14ac:dyDescent="0.35">
      <c r="A864" s="714"/>
      <c r="B864" s="714"/>
      <c r="C864" s="3" t="s">
        <v>149</v>
      </c>
      <c r="D864" s="4"/>
      <c r="E864" s="4"/>
      <c r="F864" s="19"/>
      <c r="G864" s="10"/>
      <c r="H864" s="24"/>
      <c r="I864" s="29"/>
      <c r="J864" s="81"/>
      <c r="K864" s="4">
        <v>0</v>
      </c>
      <c r="L864" s="106">
        <f t="shared" ref="L864:L869" si="92">K864-M864</f>
        <v>-11190</v>
      </c>
      <c r="M864" s="516">
        <f>'#2 CD'!B39</f>
        <v>11190</v>
      </c>
    </row>
    <row r="865" spans="1:17" ht="12.75" customHeight="1" x14ac:dyDescent="0.35">
      <c r="A865" s="714"/>
      <c r="B865" s="714"/>
      <c r="C865" s="3" t="s">
        <v>151</v>
      </c>
      <c r="D865" s="4">
        <v>71726.81</v>
      </c>
      <c r="E865" s="4">
        <v>75270.69</v>
      </c>
      <c r="F865" s="327">
        <v>61592.62</v>
      </c>
      <c r="G865" s="10">
        <v>88694</v>
      </c>
      <c r="H865" s="24">
        <f t="shared" si="89"/>
        <v>82123</v>
      </c>
      <c r="I865" s="29">
        <f t="shared" si="90"/>
        <v>0.92591381604167133</v>
      </c>
      <c r="J865" s="81"/>
      <c r="K865" s="4">
        <v>97983</v>
      </c>
      <c r="L865" s="59">
        <f t="shared" si="92"/>
        <v>12344</v>
      </c>
      <c r="M865" s="53">
        <f>'#2 CD'!B55</f>
        <v>85639</v>
      </c>
    </row>
    <row r="866" spans="1:17" ht="12.75" customHeight="1" x14ac:dyDescent="0.35">
      <c r="A866" s="714"/>
      <c r="B866" s="714"/>
      <c r="C866" s="3" t="s">
        <v>152</v>
      </c>
      <c r="D866" s="4">
        <v>60991.96</v>
      </c>
      <c r="E866" s="4">
        <v>78062</v>
      </c>
      <c r="F866" s="327">
        <v>68753</v>
      </c>
      <c r="G866" s="10">
        <v>87136</v>
      </c>
      <c r="H866" s="24">
        <f t="shared" si="89"/>
        <v>91671</v>
      </c>
      <c r="I866" s="29">
        <f t="shared" si="90"/>
        <v>1.0520450789570326</v>
      </c>
      <c r="J866" s="81"/>
      <c r="K866" s="4">
        <v>96523</v>
      </c>
      <c r="L866" s="59">
        <f t="shared" si="92"/>
        <v>-11557</v>
      </c>
      <c r="M866" s="53">
        <f>'#2 CD'!B71</f>
        <v>108080</v>
      </c>
    </row>
    <row r="867" spans="1:17" ht="12.75" customHeight="1" x14ac:dyDescent="0.35">
      <c r="A867" s="714"/>
      <c r="B867" s="714"/>
      <c r="C867" s="3" t="s">
        <v>154</v>
      </c>
      <c r="D867" s="4">
        <v>6300</v>
      </c>
      <c r="E867" s="4">
        <v>6300</v>
      </c>
      <c r="F867" s="19">
        <v>0</v>
      </c>
      <c r="G867" s="10">
        <v>13398</v>
      </c>
      <c r="H867" s="24">
        <f t="shared" si="89"/>
        <v>0</v>
      </c>
      <c r="I867" s="29">
        <f t="shared" si="90"/>
        <v>0</v>
      </c>
      <c r="J867" s="81"/>
      <c r="K867" s="4">
        <v>13797</v>
      </c>
      <c r="L867" s="59">
        <f t="shared" si="92"/>
        <v>0</v>
      </c>
      <c r="M867" s="53">
        <f>'#2 CD'!B87</f>
        <v>13797</v>
      </c>
    </row>
    <row r="868" spans="1:17" ht="12.75" customHeight="1" x14ac:dyDescent="0.35">
      <c r="A868" s="714"/>
      <c r="B868" s="714"/>
      <c r="C868" s="3" t="s">
        <v>155</v>
      </c>
      <c r="D868" s="4">
        <v>114736.26</v>
      </c>
      <c r="E868" s="4">
        <v>118524.08</v>
      </c>
      <c r="F868" s="19">
        <v>81596.56</v>
      </c>
      <c r="G868" s="10">
        <v>126853</v>
      </c>
      <c r="H868" s="24">
        <f t="shared" si="89"/>
        <v>108795</v>
      </c>
      <c r="I868" s="29">
        <f t="shared" si="90"/>
        <v>0.85764625196093114</v>
      </c>
      <c r="J868" s="81"/>
      <c r="K868" s="4">
        <v>148465</v>
      </c>
      <c r="L868" s="59">
        <f t="shared" si="92"/>
        <v>-11179</v>
      </c>
      <c r="M868" s="53">
        <f>'#2 CD'!B103</f>
        <v>159644</v>
      </c>
    </row>
    <row r="869" spans="1:17" ht="12.75" customHeight="1" x14ac:dyDescent="0.35">
      <c r="A869" s="714"/>
      <c r="B869" s="714"/>
      <c r="C869" s="3" t="s">
        <v>157</v>
      </c>
      <c r="D869" s="4">
        <v>5637.82</v>
      </c>
      <c r="E869" s="4">
        <v>2698.67</v>
      </c>
      <c r="F869" s="19">
        <v>1789.84</v>
      </c>
      <c r="G869" s="10">
        <v>2725</v>
      </c>
      <c r="H869" s="24">
        <f t="shared" si="89"/>
        <v>2386</v>
      </c>
      <c r="I869" s="29">
        <f t="shared" si="90"/>
        <v>0.87559633027522932</v>
      </c>
      <c r="J869" s="81"/>
      <c r="K869" s="4">
        <v>2725</v>
      </c>
      <c r="L869" s="59">
        <f t="shared" si="92"/>
        <v>870</v>
      </c>
      <c r="M869" s="53">
        <f>'#2 CD'!B135</f>
        <v>1855</v>
      </c>
    </row>
    <row r="870" spans="1:17" ht="12.75" customHeight="1" x14ac:dyDescent="0.35">
      <c r="A870" s="714"/>
      <c r="B870" s="714"/>
      <c r="C870" s="3" t="s">
        <v>158</v>
      </c>
      <c r="D870" s="4">
        <v>0</v>
      </c>
      <c r="E870" s="4">
        <v>0</v>
      </c>
      <c r="F870" s="19">
        <v>307.2</v>
      </c>
      <c r="G870" s="10">
        <v>0</v>
      </c>
      <c r="H870" s="24">
        <f t="shared" si="89"/>
        <v>410</v>
      </c>
      <c r="I870" s="29" t="e">
        <f t="shared" si="90"/>
        <v>#DIV/0!</v>
      </c>
      <c r="J870" s="81"/>
      <c r="K870" s="4">
        <v>0</v>
      </c>
      <c r="L870" s="59">
        <f>CDD!K861</f>
        <v>0</v>
      </c>
      <c r="M870" s="53">
        <f t="shared" si="91"/>
        <v>0</v>
      </c>
    </row>
    <row r="871" spans="1:17" ht="12.75" customHeight="1" x14ac:dyDescent="0.35">
      <c r="A871" s="714"/>
      <c r="B871" s="714"/>
      <c r="C871" s="3" t="s">
        <v>159</v>
      </c>
      <c r="D871" s="4">
        <v>33331.46</v>
      </c>
      <c r="E871" s="4">
        <v>25835.51</v>
      </c>
      <c r="F871" s="19">
        <v>16775.34</v>
      </c>
      <c r="G871" s="10">
        <v>25398</v>
      </c>
      <c r="H871" s="24">
        <f t="shared" si="89"/>
        <v>22367</v>
      </c>
      <c r="I871" s="29">
        <f t="shared" si="90"/>
        <v>0.88065989447988036</v>
      </c>
      <c r="J871" s="81"/>
      <c r="K871" s="4">
        <v>25398</v>
      </c>
      <c r="L871" s="59">
        <f>K871-M871</f>
        <v>10321</v>
      </c>
      <c r="M871" s="53">
        <f>'#2 CD'!B151</f>
        <v>15077</v>
      </c>
    </row>
    <row r="872" spans="1:17" ht="12.75" customHeight="1" x14ac:dyDescent="0.35">
      <c r="A872" s="714"/>
      <c r="B872" s="714"/>
      <c r="C872" s="3" t="s">
        <v>160</v>
      </c>
      <c r="D872" s="4">
        <v>4200</v>
      </c>
      <c r="E872" s="4">
        <v>4200</v>
      </c>
      <c r="F872" s="19">
        <v>0</v>
      </c>
      <c r="G872" s="10">
        <v>0</v>
      </c>
      <c r="H872" s="24">
        <f t="shared" si="89"/>
        <v>0</v>
      </c>
      <c r="I872" s="29" t="e">
        <f t="shared" si="90"/>
        <v>#DIV/0!</v>
      </c>
      <c r="J872" s="81"/>
      <c r="K872" s="4">
        <v>0</v>
      </c>
      <c r="L872" s="59">
        <f>CDD!K863</f>
        <v>0</v>
      </c>
      <c r="M872" s="53">
        <f t="shared" si="91"/>
        <v>0</v>
      </c>
    </row>
    <row r="873" spans="1:17" ht="12.75" customHeight="1" x14ac:dyDescent="0.35">
      <c r="A873" s="714"/>
      <c r="B873" s="714"/>
      <c r="C873" s="3" t="s">
        <v>161</v>
      </c>
      <c r="D873" s="4">
        <v>44669</v>
      </c>
      <c r="E873" s="4">
        <v>14349</v>
      </c>
      <c r="F873" s="19">
        <v>0</v>
      </c>
      <c r="G873" s="10">
        <v>0</v>
      </c>
      <c r="H873" s="24">
        <f t="shared" si="89"/>
        <v>0</v>
      </c>
      <c r="I873" s="29" t="e">
        <f t="shared" si="90"/>
        <v>#DIV/0!</v>
      </c>
      <c r="J873" s="81"/>
      <c r="K873" s="4">
        <v>0</v>
      </c>
      <c r="L873" s="59">
        <f>CDD!K864</f>
        <v>0</v>
      </c>
      <c r="M873" s="53">
        <f t="shared" si="91"/>
        <v>0</v>
      </c>
    </row>
    <row r="874" spans="1:17" ht="12.75" customHeight="1" x14ac:dyDescent="0.35">
      <c r="A874" s="714"/>
      <c r="B874" s="714"/>
      <c r="C874" s="3" t="s">
        <v>162</v>
      </c>
      <c r="D874" s="4">
        <v>10474.1</v>
      </c>
      <c r="E874" s="4">
        <v>10788.1</v>
      </c>
      <c r="F874" s="19">
        <v>8138.47</v>
      </c>
      <c r="G874" s="10">
        <v>11547</v>
      </c>
      <c r="H874" s="24">
        <f t="shared" si="89"/>
        <v>10851</v>
      </c>
      <c r="I874" s="29">
        <f t="shared" si="90"/>
        <v>0.939724603793193</v>
      </c>
      <c r="J874" s="81"/>
      <c r="K874" s="4">
        <v>12036</v>
      </c>
      <c r="L874" s="59">
        <f>K874-M874</f>
        <v>356</v>
      </c>
      <c r="M874" s="53">
        <f>'#2 CD'!B183</f>
        <v>11680</v>
      </c>
      <c r="N874" s="517">
        <f>SUM(K861:K874)</f>
        <v>1198128</v>
      </c>
      <c r="P874" s="517">
        <f>SUM(M861:M874)</f>
        <v>1186144</v>
      </c>
      <c r="Q874" s="517">
        <f>N874-P874</f>
        <v>11984</v>
      </c>
    </row>
    <row r="875" spans="1:17" ht="12.75" customHeight="1" x14ac:dyDescent="0.35">
      <c r="A875" s="714"/>
      <c r="B875" s="714"/>
      <c r="C875" s="3" t="s">
        <v>164</v>
      </c>
      <c r="D875" s="4">
        <v>38.01</v>
      </c>
      <c r="E875" s="4">
        <v>0</v>
      </c>
      <c r="F875" s="19">
        <v>0</v>
      </c>
      <c r="G875" s="10">
        <v>0</v>
      </c>
      <c r="H875" s="24">
        <f t="shared" si="89"/>
        <v>0</v>
      </c>
      <c r="I875" s="29" t="e">
        <f t="shared" si="90"/>
        <v>#DIV/0!</v>
      </c>
      <c r="J875" s="81"/>
      <c r="K875" s="4">
        <v>0</v>
      </c>
      <c r="L875" s="59">
        <f>CDD!K866</f>
        <v>0</v>
      </c>
      <c r="M875" s="53">
        <f t="shared" si="91"/>
        <v>0</v>
      </c>
    </row>
    <row r="876" spans="1:17" ht="12.75" customHeight="1" x14ac:dyDescent="0.35">
      <c r="A876" s="714"/>
      <c r="B876" s="714"/>
      <c r="C876" s="3" t="s">
        <v>167</v>
      </c>
      <c r="D876" s="4">
        <v>1578.6</v>
      </c>
      <c r="E876" s="4">
        <v>965.3</v>
      </c>
      <c r="F876" s="19">
        <v>721.66</v>
      </c>
      <c r="G876" s="10">
        <v>1500</v>
      </c>
      <c r="H876" s="24">
        <f t="shared" si="89"/>
        <v>962</v>
      </c>
      <c r="I876" s="29">
        <f t="shared" si="90"/>
        <v>0.64133333333333331</v>
      </c>
      <c r="J876" s="81"/>
      <c r="K876" s="4">
        <v>1500</v>
      </c>
      <c r="L876" s="59">
        <f>CDD!K867</f>
        <v>0</v>
      </c>
      <c r="M876" s="53">
        <f t="shared" si="91"/>
        <v>1500</v>
      </c>
    </row>
    <row r="877" spans="1:17" ht="12.75" customHeight="1" x14ac:dyDescent="0.35">
      <c r="A877" s="714"/>
      <c r="B877" s="714"/>
      <c r="C877" s="3" t="s">
        <v>168</v>
      </c>
      <c r="D877" s="4">
        <v>0</v>
      </c>
      <c r="E877" s="4">
        <v>20.6</v>
      </c>
      <c r="F877" s="19">
        <v>0</v>
      </c>
      <c r="G877" s="10">
        <v>25</v>
      </c>
      <c r="H877" s="24">
        <f t="shared" si="89"/>
        <v>0</v>
      </c>
      <c r="I877" s="29">
        <f t="shared" si="90"/>
        <v>0</v>
      </c>
      <c r="J877" s="81"/>
      <c r="K877" s="4">
        <v>25</v>
      </c>
      <c r="L877" s="59">
        <f>CDD!K868</f>
        <v>0</v>
      </c>
      <c r="M877" s="53">
        <f t="shared" si="91"/>
        <v>25</v>
      </c>
    </row>
    <row r="878" spans="1:17" ht="12.75" customHeight="1" x14ac:dyDescent="0.35">
      <c r="A878" s="714"/>
      <c r="B878" s="714"/>
      <c r="C878" s="3" t="s">
        <v>169</v>
      </c>
      <c r="D878" s="4">
        <v>47.88</v>
      </c>
      <c r="E878" s="4">
        <v>46.44</v>
      </c>
      <c r="F878" s="19">
        <v>0</v>
      </c>
      <c r="G878" s="10">
        <v>500</v>
      </c>
      <c r="H878" s="24">
        <f t="shared" si="89"/>
        <v>0</v>
      </c>
      <c r="I878" s="29">
        <f t="shared" si="90"/>
        <v>0</v>
      </c>
      <c r="J878" s="81"/>
      <c r="K878" s="4">
        <v>500</v>
      </c>
      <c r="L878" s="59">
        <f>CDD!K869</f>
        <v>0</v>
      </c>
      <c r="M878" s="53">
        <f t="shared" si="91"/>
        <v>500</v>
      </c>
    </row>
    <row r="879" spans="1:17" ht="12.75" customHeight="1" x14ac:dyDescent="0.35">
      <c r="A879" s="714"/>
      <c r="B879" s="714"/>
      <c r="C879" s="3" t="s">
        <v>170</v>
      </c>
      <c r="D879" s="4">
        <v>2720</v>
      </c>
      <c r="E879" s="4">
        <v>3354</v>
      </c>
      <c r="F879" s="19">
        <v>3604</v>
      </c>
      <c r="G879" s="10">
        <v>9700</v>
      </c>
      <c r="H879" s="24">
        <f t="shared" si="89"/>
        <v>4805</v>
      </c>
      <c r="I879" s="29">
        <f t="shared" si="90"/>
        <v>0.49536082474226806</v>
      </c>
      <c r="J879" s="81"/>
      <c r="K879" s="4">
        <v>9700</v>
      </c>
      <c r="L879" s="59">
        <f>CDD!K870</f>
        <v>6700</v>
      </c>
      <c r="M879" s="53">
        <f t="shared" si="91"/>
        <v>3000</v>
      </c>
    </row>
    <row r="880" spans="1:17" ht="12.75" customHeight="1" x14ac:dyDescent="0.35">
      <c r="A880" s="714"/>
      <c r="B880" s="714"/>
      <c r="C880" s="3" t="s">
        <v>171</v>
      </c>
      <c r="D880" s="4">
        <v>686.78</v>
      </c>
      <c r="E880" s="4">
        <v>705</v>
      </c>
      <c r="F880" s="19">
        <v>875</v>
      </c>
      <c r="G880" s="10">
        <v>1000</v>
      </c>
      <c r="H880" s="24">
        <f t="shared" si="89"/>
        <v>1167</v>
      </c>
      <c r="I880" s="29">
        <f t="shared" si="90"/>
        <v>1.167</v>
      </c>
      <c r="J880" s="81"/>
      <c r="K880" s="4">
        <v>1500</v>
      </c>
      <c r="L880" s="59">
        <f>CDD!K871</f>
        <v>0</v>
      </c>
      <c r="M880" s="53">
        <f t="shared" si="91"/>
        <v>1500</v>
      </c>
    </row>
    <row r="881" spans="1:13" ht="12.75" customHeight="1" x14ac:dyDescent="0.35">
      <c r="A881" s="714"/>
      <c r="B881" s="714"/>
      <c r="C881" s="3" t="s">
        <v>172</v>
      </c>
      <c r="D881" s="4">
        <v>1799.38</v>
      </c>
      <c r="E881" s="4">
        <v>2307.0100000000002</v>
      </c>
      <c r="F881" s="19">
        <v>128.69</v>
      </c>
      <c r="G881" s="10">
        <v>2000</v>
      </c>
      <c r="H881" s="24">
        <f t="shared" si="89"/>
        <v>172</v>
      </c>
      <c r="I881" s="29">
        <f t="shared" si="90"/>
        <v>8.5999999999999993E-2</v>
      </c>
      <c r="J881" s="81"/>
      <c r="K881" s="4">
        <v>2000</v>
      </c>
      <c r="L881" s="59">
        <f>CDD!K872</f>
        <v>0</v>
      </c>
      <c r="M881" s="53">
        <f t="shared" si="91"/>
        <v>2000</v>
      </c>
    </row>
    <row r="882" spans="1:13" ht="12.75" customHeight="1" x14ac:dyDescent="0.35">
      <c r="A882" s="714"/>
      <c r="B882" s="714"/>
      <c r="C882" s="3" t="s">
        <v>173</v>
      </c>
      <c r="D882" s="4">
        <v>2152.31</v>
      </c>
      <c r="E882" s="4">
        <v>940.17</v>
      </c>
      <c r="F882" s="19">
        <v>711.92</v>
      </c>
      <c r="G882" s="10">
        <v>5000</v>
      </c>
      <c r="H882" s="24">
        <f t="shared" si="89"/>
        <v>949</v>
      </c>
      <c r="I882" s="29">
        <f t="shared" si="90"/>
        <v>0.1898</v>
      </c>
      <c r="J882" s="81"/>
      <c r="K882" s="4">
        <v>5000</v>
      </c>
      <c r="L882" s="59">
        <f>CDD!K873</f>
        <v>0</v>
      </c>
      <c r="M882" s="53">
        <f t="shared" si="91"/>
        <v>5000</v>
      </c>
    </row>
    <row r="883" spans="1:13" ht="12.75" customHeight="1" x14ac:dyDescent="0.35">
      <c r="A883" s="714"/>
      <c r="B883" s="714"/>
      <c r="C883" s="3" t="s">
        <v>177</v>
      </c>
      <c r="D883" s="4">
        <v>1359.96</v>
      </c>
      <c r="E883" s="4">
        <v>3433.58</v>
      </c>
      <c r="F883" s="19">
        <v>5884.61</v>
      </c>
      <c r="G883" s="10">
        <v>7200</v>
      </c>
      <c r="H883" s="24">
        <f t="shared" si="89"/>
        <v>7846</v>
      </c>
      <c r="I883" s="29">
        <f t="shared" si="90"/>
        <v>1.0897222222222223</v>
      </c>
      <c r="J883" s="81"/>
      <c r="K883" s="4">
        <v>3200</v>
      </c>
      <c r="L883" s="59">
        <f>CDD!K874</f>
        <v>1000</v>
      </c>
      <c r="M883" s="53">
        <f t="shared" si="91"/>
        <v>2200</v>
      </c>
    </row>
    <row r="884" spans="1:13" ht="12.75" customHeight="1" x14ac:dyDescent="0.35">
      <c r="A884" s="714"/>
      <c r="B884" s="714"/>
      <c r="C884" s="3" t="s">
        <v>178</v>
      </c>
      <c r="D884" s="4">
        <v>136.66999999999999</v>
      </c>
      <c r="E884" s="4">
        <v>0</v>
      </c>
      <c r="F884" s="19">
        <v>198.23</v>
      </c>
      <c r="G884" s="10">
        <v>210</v>
      </c>
      <c r="H884" s="24">
        <f t="shared" si="89"/>
        <v>264</v>
      </c>
      <c r="I884" s="29">
        <f t="shared" si="90"/>
        <v>1.2571428571428571</v>
      </c>
      <c r="J884" s="81"/>
      <c r="K884" s="4">
        <v>0</v>
      </c>
      <c r="L884" s="59">
        <f>CDD!K875</f>
        <v>0</v>
      </c>
      <c r="M884" s="53">
        <f t="shared" si="91"/>
        <v>0</v>
      </c>
    </row>
    <row r="885" spans="1:13" ht="12.75" customHeight="1" x14ac:dyDescent="0.35">
      <c r="A885" s="714"/>
      <c r="B885" s="714"/>
      <c r="C885" s="3" t="s">
        <v>179</v>
      </c>
      <c r="D885" s="4">
        <v>307335.40999999997</v>
      </c>
      <c r="E885" s="4">
        <v>451932.94</v>
      </c>
      <c r="F885" s="19">
        <v>343252.09</v>
      </c>
      <c r="G885" s="10">
        <v>913500</v>
      </c>
      <c r="H885" s="24">
        <f t="shared" si="89"/>
        <v>457669</v>
      </c>
      <c r="I885" s="29">
        <f t="shared" si="90"/>
        <v>0.50100602079912426</v>
      </c>
      <c r="J885" s="81"/>
      <c r="K885" s="4">
        <v>913500</v>
      </c>
      <c r="L885" s="59">
        <f>CDD!K876</f>
        <v>315000</v>
      </c>
      <c r="M885" s="53">
        <f t="shared" si="91"/>
        <v>598500</v>
      </c>
    </row>
    <row r="886" spans="1:13" ht="12.75" customHeight="1" x14ac:dyDescent="0.35">
      <c r="A886" s="714"/>
      <c r="B886" s="714"/>
      <c r="C886" s="3" t="s">
        <v>180</v>
      </c>
      <c r="D886" s="4">
        <v>22.89</v>
      </c>
      <c r="E886" s="4">
        <v>0</v>
      </c>
      <c r="F886" s="19">
        <v>0</v>
      </c>
      <c r="G886" s="10">
        <v>0</v>
      </c>
      <c r="H886" s="24">
        <f t="shared" si="89"/>
        <v>0</v>
      </c>
      <c r="I886" s="29" t="e">
        <f t="shared" si="90"/>
        <v>#DIV/0!</v>
      </c>
      <c r="J886" s="81"/>
      <c r="K886" s="4">
        <v>0</v>
      </c>
      <c r="L886" s="59">
        <f>CDD!K877</f>
        <v>0</v>
      </c>
      <c r="M886" s="53">
        <f t="shared" si="91"/>
        <v>0</v>
      </c>
    </row>
    <row r="887" spans="1:13" ht="12.75" customHeight="1" x14ac:dyDescent="0.35">
      <c r="A887" s="714"/>
      <c r="B887" s="714"/>
      <c r="C887" s="3" t="s">
        <v>183</v>
      </c>
      <c r="D887" s="4">
        <v>24000</v>
      </c>
      <c r="E887" s="4">
        <v>10000</v>
      </c>
      <c r="F887" s="19">
        <v>0</v>
      </c>
      <c r="G887" s="10">
        <v>0</v>
      </c>
      <c r="H887" s="24">
        <f t="shared" si="89"/>
        <v>0</v>
      </c>
      <c r="I887" s="29" t="e">
        <f t="shared" si="90"/>
        <v>#DIV/0!</v>
      </c>
      <c r="J887" s="81"/>
      <c r="K887" s="4">
        <v>0</v>
      </c>
      <c r="L887" s="59">
        <f>CDD!K878</f>
        <v>0</v>
      </c>
      <c r="M887" s="53">
        <f t="shared" si="91"/>
        <v>0</v>
      </c>
    </row>
    <row r="888" spans="1:13" ht="12.75" customHeight="1" x14ac:dyDescent="0.35">
      <c r="A888" s="714"/>
      <c r="B888" s="719" t="s">
        <v>143</v>
      </c>
      <c r="C888" s="714"/>
      <c r="D888" s="7">
        <v>1383952.72</v>
      </c>
      <c r="E888" s="7">
        <v>1528764.73</v>
      </c>
      <c r="F888" s="20">
        <f>SUM(F861:F887)</f>
        <v>1138191.7699999998</v>
      </c>
      <c r="G888" s="11">
        <v>2066382</v>
      </c>
      <c r="H888" s="25">
        <f>SUM(H861:H887)</f>
        <v>1517587</v>
      </c>
      <c r="I888" s="30">
        <f t="shared" si="90"/>
        <v>0.73441745040365236</v>
      </c>
      <c r="J888" s="54">
        <f>SUM(J861:J887)</f>
        <v>0</v>
      </c>
      <c r="K888" s="7">
        <v>2135053</v>
      </c>
      <c r="L888" s="54">
        <f>SUM(L861:L887)</f>
        <v>334684</v>
      </c>
      <c r="M888" s="54">
        <f>SUM(M861:M887)</f>
        <v>1800369</v>
      </c>
    </row>
    <row r="889" spans="1:13" ht="12.75" customHeight="1" thickBot="1" x14ac:dyDescent="0.4">
      <c r="A889" s="719" t="s">
        <v>263</v>
      </c>
      <c r="B889" s="714"/>
      <c r="C889" s="714"/>
      <c r="D889" s="8">
        <v>-1383952.72</v>
      </c>
      <c r="E889" s="8">
        <v>-1528764.73</v>
      </c>
      <c r="F889" s="21">
        <f>-F888</f>
        <v>-1138191.7699999998</v>
      </c>
      <c r="G889" s="12">
        <v>-2066382</v>
      </c>
      <c r="H889" s="26">
        <f>-H888</f>
        <v>-1517587</v>
      </c>
      <c r="I889" s="31">
        <f t="shared" si="90"/>
        <v>0.73441745040365236</v>
      </c>
      <c r="J889" s="55">
        <f>-J888</f>
        <v>0</v>
      </c>
      <c r="K889" s="8">
        <v>-2135053</v>
      </c>
      <c r="L889" s="55">
        <f>-L888</f>
        <v>-334684</v>
      </c>
      <c r="M889" s="55">
        <f>-M888</f>
        <v>-1800369</v>
      </c>
    </row>
    <row r="890" spans="1:13" s="116" customFormat="1" ht="26.65" customHeight="1" thickTop="1" x14ac:dyDescent="0.35">
      <c r="A890" s="729" t="s">
        <v>273</v>
      </c>
      <c r="B890" s="730"/>
      <c r="C890" s="730"/>
      <c r="D890" s="730"/>
      <c r="E890" s="730"/>
      <c r="F890" s="730"/>
      <c r="G890" s="730"/>
      <c r="H890" s="730"/>
      <c r="I890" s="730"/>
      <c r="J890" s="730"/>
      <c r="K890" s="730"/>
      <c r="L890" s="730"/>
      <c r="M890" s="730"/>
    </row>
    <row r="891" spans="1:13" ht="12.75" customHeight="1" x14ac:dyDescent="0.35">
      <c r="A891" s="714"/>
      <c r="B891" s="722" t="s">
        <v>141</v>
      </c>
      <c r="C891" s="714"/>
      <c r="D891" s="714"/>
      <c r="E891" s="714"/>
      <c r="F891" s="714"/>
      <c r="G891" s="714"/>
      <c r="H891" s="714"/>
      <c r="I891" s="714"/>
      <c r="J891" s="714"/>
      <c r="K891" s="714"/>
      <c r="L891" s="714"/>
      <c r="M891" s="714"/>
    </row>
    <row r="892" spans="1:13" ht="12.75" customHeight="1" x14ac:dyDescent="0.35">
      <c r="A892" s="714"/>
      <c r="B892" s="714"/>
      <c r="L892" s="57">
        <f>CDD!K966</f>
        <v>0</v>
      </c>
    </row>
    <row r="893" spans="1:13" ht="12.75" customHeight="1" x14ac:dyDescent="0.35">
      <c r="A893" s="714"/>
      <c r="B893" s="714"/>
      <c r="C893" s="3" t="s">
        <v>146</v>
      </c>
      <c r="D893" s="4">
        <v>64760.92</v>
      </c>
      <c r="E893" s="4">
        <v>88795.39</v>
      </c>
      <c r="F893" s="19">
        <v>75696.639999999999</v>
      </c>
      <c r="G893" s="10">
        <v>96160</v>
      </c>
      <c r="H893" s="24">
        <f t="shared" ref="H893:H919" si="93">ROUND(F893/9*12,0)</f>
        <v>100929</v>
      </c>
      <c r="I893" s="29">
        <f t="shared" ref="I893:I919" si="94">H893/G893</f>
        <v>1.0495944259567387</v>
      </c>
      <c r="J893" s="81"/>
      <c r="K893" s="4">
        <v>103005</v>
      </c>
      <c r="L893" s="59">
        <f>K893-M893</f>
        <v>-5386</v>
      </c>
      <c r="M893" s="53">
        <f>'#2 CD'!B8</f>
        <v>108391</v>
      </c>
    </row>
    <row r="894" spans="1:13" ht="12.75" customHeight="1" x14ac:dyDescent="0.35">
      <c r="A894" s="714"/>
      <c r="B894" s="714"/>
      <c r="C894" s="3" t="s">
        <v>147</v>
      </c>
      <c r="D894" s="4">
        <v>6077.86</v>
      </c>
      <c r="E894" s="4">
        <v>0</v>
      </c>
      <c r="F894" s="19">
        <v>0</v>
      </c>
      <c r="G894" s="10">
        <v>0</v>
      </c>
      <c r="H894" s="24">
        <f t="shared" si="93"/>
        <v>0</v>
      </c>
      <c r="I894" s="29" t="e">
        <f t="shared" si="94"/>
        <v>#DIV/0!</v>
      </c>
      <c r="J894" s="81"/>
      <c r="K894" s="4">
        <v>0</v>
      </c>
      <c r="L894" s="57">
        <f>CDD!K968</f>
        <v>0</v>
      </c>
      <c r="M894" s="53">
        <f t="shared" ref="M894:M917" si="95">K894-L894</f>
        <v>0</v>
      </c>
    </row>
    <row r="895" spans="1:13" ht="12.75" customHeight="1" x14ac:dyDescent="0.35">
      <c r="A895" s="714"/>
      <c r="B895" s="714"/>
      <c r="C895" s="3" t="s">
        <v>148</v>
      </c>
      <c r="D895" s="4">
        <v>0</v>
      </c>
      <c r="E895" s="4">
        <v>662.63</v>
      </c>
      <c r="F895" s="19">
        <v>0</v>
      </c>
      <c r="G895" s="10">
        <v>0</v>
      </c>
      <c r="H895" s="24">
        <f t="shared" si="93"/>
        <v>0</v>
      </c>
      <c r="I895" s="29" t="e">
        <f t="shared" si="94"/>
        <v>#DIV/0!</v>
      </c>
      <c r="J895" s="81"/>
      <c r="K895" s="4">
        <v>0</v>
      </c>
      <c r="L895" s="57">
        <f>CDD!K969</f>
        <v>0</v>
      </c>
      <c r="M895" s="53">
        <f t="shared" si="95"/>
        <v>0</v>
      </c>
    </row>
    <row r="896" spans="1:13" ht="12.75" customHeight="1" x14ac:dyDescent="0.35">
      <c r="A896" s="714"/>
      <c r="B896" s="714"/>
      <c r="C896" s="3" t="s">
        <v>187</v>
      </c>
      <c r="D896" s="4">
        <v>21450</v>
      </c>
      <c r="E896" s="4">
        <v>0</v>
      </c>
      <c r="F896" s="19">
        <v>0</v>
      </c>
      <c r="G896" s="10">
        <v>0</v>
      </c>
      <c r="H896" s="24">
        <f t="shared" si="93"/>
        <v>0</v>
      </c>
      <c r="I896" s="29" t="e">
        <f t="shared" si="94"/>
        <v>#DIV/0!</v>
      </c>
      <c r="J896" s="81"/>
      <c r="K896" s="4">
        <v>0</v>
      </c>
      <c r="L896" s="57">
        <f>CDD!K970</f>
        <v>0</v>
      </c>
      <c r="M896" s="53">
        <f t="shared" si="95"/>
        <v>0</v>
      </c>
    </row>
    <row r="897" spans="1:17" ht="12.75" customHeight="1" x14ac:dyDescent="0.35">
      <c r="A897" s="714"/>
      <c r="B897" s="714"/>
      <c r="C897" s="3" t="s">
        <v>150</v>
      </c>
      <c r="D897" s="4">
        <v>4224.75</v>
      </c>
      <c r="E897" s="4">
        <v>0</v>
      </c>
      <c r="F897" s="19">
        <v>0</v>
      </c>
      <c r="G897" s="10">
        <v>0</v>
      </c>
      <c r="H897" s="24">
        <f t="shared" si="93"/>
        <v>0</v>
      </c>
      <c r="I897" s="29" t="e">
        <f t="shared" si="94"/>
        <v>#DIV/0!</v>
      </c>
      <c r="J897" s="81"/>
      <c r="K897" s="4">
        <v>0</v>
      </c>
      <c r="L897" s="57">
        <f>CDD!K971</f>
        <v>0</v>
      </c>
      <c r="M897" s="53">
        <f t="shared" si="95"/>
        <v>0</v>
      </c>
    </row>
    <row r="898" spans="1:17" ht="12.75" customHeight="1" x14ac:dyDescent="0.35">
      <c r="A898" s="714"/>
      <c r="B898" s="714"/>
      <c r="C898" s="3" t="s">
        <v>151</v>
      </c>
      <c r="D898" s="4">
        <v>5632.2</v>
      </c>
      <c r="E898" s="4">
        <v>5749.5</v>
      </c>
      <c r="F898" s="327">
        <v>5287.47</v>
      </c>
      <c r="G898" s="10">
        <v>6727</v>
      </c>
      <c r="H898" s="24">
        <f t="shared" si="93"/>
        <v>7050</v>
      </c>
      <c r="I898" s="29">
        <f t="shared" si="94"/>
        <v>1.0480154600862197</v>
      </c>
      <c r="J898" s="81"/>
      <c r="K898" s="4">
        <v>7800</v>
      </c>
      <c r="L898" s="59">
        <f>K898-M898</f>
        <v>-581</v>
      </c>
      <c r="M898" s="53">
        <f>'#2 CD'!B56</f>
        <v>8381</v>
      </c>
    </row>
    <row r="899" spans="1:17" ht="12.75" customHeight="1" x14ac:dyDescent="0.35">
      <c r="A899" s="714"/>
      <c r="B899" s="714"/>
      <c r="C899" s="3" t="s">
        <v>152</v>
      </c>
      <c r="D899" s="4">
        <v>8712.86</v>
      </c>
      <c r="E899" s="4">
        <v>11152</v>
      </c>
      <c r="F899" s="327">
        <v>9822</v>
      </c>
      <c r="G899" s="10">
        <v>12448</v>
      </c>
      <c r="H899" s="24">
        <f t="shared" si="93"/>
        <v>13096</v>
      </c>
      <c r="I899" s="29">
        <f t="shared" si="94"/>
        <v>1.0520565552699228</v>
      </c>
      <c r="J899" s="81"/>
      <c r="K899" s="4">
        <v>13789</v>
      </c>
      <c r="L899" s="59">
        <f>K899-M899</f>
        <v>-1651</v>
      </c>
      <c r="M899" s="53">
        <f>'#2 CD'!B72</f>
        <v>15440</v>
      </c>
    </row>
    <row r="900" spans="1:17" ht="12.75" customHeight="1" x14ac:dyDescent="0.35">
      <c r="A900" s="714"/>
      <c r="B900" s="714"/>
      <c r="C900" s="3" t="s">
        <v>153</v>
      </c>
      <c r="D900" s="4">
        <v>158.44999999999999</v>
      </c>
      <c r="E900" s="4">
        <v>0</v>
      </c>
      <c r="F900" s="19">
        <v>0</v>
      </c>
      <c r="G900" s="10">
        <v>0</v>
      </c>
      <c r="H900" s="24">
        <f t="shared" si="93"/>
        <v>0</v>
      </c>
      <c r="I900" s="29" t="e">
        <f t="shared" si="94"/>
        <v>#DIV/0!</v>
      </c>
      <c r="J900" s="81"/>
      <c r="K900" s="4">
        <v>0</v>
      </c>
      <c r="L900" s="57">
        <f>CDD!K974</f>
        <v>0</v>
      </c>
      <c r="M900" s="53">
        <f t="shared" si="95"/>
        <v>0</v>
      </c>
    </row>
    <row r="901" spans="1:17" ht="12.75" customHeight="1" x14ac:dyDescent="0.35">
      <c r="A901" s="714"/>
      <c r="B901" s="714"/>
      <c r="C901" s="3" t="s">
        <v>154</v>
      </c>
      <c r="D901" s="4">
        <v>900</v>
      </c>
      <c r="E901" s="4">
        <v>900</v>
      </c>
      <c r="F901" s="19">
        <v>0</v>
      </c>
      <c r="G901" s="10">
        <v>1914</v>
      </c>
      <c r="H901" s="24">
        <f t="shared" si="93"/>
        <v>0</v>
      </c>
      <c r="I901" s="29">
        <f t="shared" si="94"/>
        <v>0</v>
      </c>
      <c r="J901" s="81"/>
      <c r="K901" s="4">
        <v>1971</v>
      </c>
      <c r="L901" s="59">
        <f>K901-M901</f>
        <v>0</v>
      </c>
      <c r="M901" s="53">
        <f>'#2 CD'!B88</f>
        <v>1971</v>
      </c>
    </row>
    <row r="902" spans="1:17" ht="12.75" customHeight="1" x14ac:dyDescent="0.35">
      <c r="A902" s="714"/>
      <c r="B902" s="714"/>
      <c r="C902" s="3" t="s">
        <v>155</v>
      </c>
      <c r="D902" s="4">
        <v>11917.58</v>
      </c>
      <c r="E902" s="4">
        <v>9661.16</v>
      </c>
      <c r="F902" s="19">
        <v>6915</v>
      </c>
      <c r="G902" s="10">
        <v>9910</v>
      </c>
      <c r="H902" s="24">
        <f t="shared" si="93"/>
        <v>9220</v>
      </c>
      <c r="I902" s="29">
        <f t="shared" si="94"/>
        <v>0.93037336024217965</v>
      </c>
      <c r="J902" s="81"/>
      <c r="K902" s="4">
        <v>12381</v>
      </c>
      <c r="L902" s="59">
        <f>K902-M902</f>
        <v>740</v>
      </c>
      <c r="M902" s="53">
        <f>'#2 CD'!B104</f>
        <v>11641</v>
      </c>
    </row>
    <row r="903" spans="1:17" ht="12.75" customHeight="1" x14ac:dyDescent="0.35">
      <c r="A903" s="714"/>
      <c r="B903" s="714"/>
      <c r="C903" s="3" t="s">
        <v>157</v>
      </c>
      <c r="D903" s="4">
        <v>136.33000000000001</v>
      </c>
      <c r="E903" s="4">
        <v>408.95</v>
      </c>
      <c r="F903" s="19">
        <v>272.8</v>
      </c>
      <c r="G903" s="10">
        <v>366</v>
      </c>
      <c r="H903" s="24">
        <f t="shared" si="93"/>
        <v>364</v>
      </c>
      <c r="I903" s="29">
        <f t="shared" si="94"/>
        <v>0.99453551912568305</v>
      </c>
      <c r="J903" s="81"/>
      <c r="K903" s="4">
        <v>366</v>
      </c>
      <c r="L903" s="59">
        <f>K903-M903</f>
        <v>67</v>
      </c>
      <c r="M903" s="53">
        <f>'#2 CD'!B136</f>
        <v>299</v>
      </c>
    </row>
    <row r="904" spans="1:17" ht="12.75" customHeight="1" x14ac:dyDescent="0.35">
      <c r="A904" s="714"/>
      <c r="B904" s="714"/>
      <c r="C904" s="3" t="s">
        <v>160</v>
      </c>
      <c r="D904" s="4">
        <v>480</v>
      </c>
      <c r="E904" s="4">
        <v>480</v>
      </c>
      <c r="F904" s="19">
        <v>0</v>
      </c>
      <c r="G904" s="10">
        <v>0</v>
      </c>
      <c r="H904" s="24">
        <f t="shared" si="93"/>
        <v>0</v>
      </c>
      <c r="I904" s="29" t="e">
        <f t="shared" si="94"/>
        <v>#DIV/0!</v>
      </c>
      <c r="J904" s="81"/>
      <c r="K904" s="4">
        <v>0</v>
      </c>
      <c r="L904" s="57">
        <f>CDD!K978</f>
        <v>0</v>
      </c>
      <c r="M904" s="53">
        <f t="shared" si="95"/>
        <v>0</v>
      </c>
    </row>
    <row r="905" spans="1:17" ht="12.75" customHeight="1" x14ac:dyDescent="0.35">
      <c r="A905" s="714"/>
      <c r="B905" s="714"/>
      <c r="C905" s="3" t="s">
        <v>161</v>
      </c>
      <c r="D905" s="4">
        <v>9651</v>
      </c>
      <c r="E905" s="4">
        <v>6838</v>
      </c>
      <c r="F905" s="19">
        <v>0</v>
      </c>
      <c r="G905" s="10">
        <v>0</v>
      </c>
      <c r="H905" s="24">
        <f t="shared" si="93"/>
        <v>0</v>
      </c>
      <c r="I905" s="29" t="e">
        <f t="shared" si="94"/>
        <v>#DIV/0!</v>
      </c>
      <c r="J905" s="81"/>
      <c r="K905" s="4">
        <v>0</v>
      </c>
      <c r="L905" s="57">
        <f>CDD!K979</f>
        <v>0</v>
      </c>
      <c r="M905" s="53">
        <f t="shared" si="95"/>
        <v>0</v>
      </c>
    </row>
    <row r="906" spans="1:17" ht="12.75" customHeight="1" x14ac:dyDescent="0.35">
      <c r="A906" s="714"/>
      <c r="B906" s="714"/>
      <c r="C906" s="3" t="s">
        <v>162</v>
      </c>
      <c r="D906" s="4">
        <v>1389.96</v>
      </c>
      <c r="E906" s="4">
        <v>1297.9000000000001</v>
      </c>
      <c r="F906" s="19">
        <v>1098.25</v>
      </c>
      <c r="G906" s="10">
        <v>1396</v>
      </c>
      <c r="H906" s="24">
        <f t="shared" si="93"/>
        <v>1464</v>
      </c>
      <c r="I906" s="29">
        <f t="shared" si="94"/>
        <v>1.0487106017191976</v>
      </c>
      <c r="J906" s="81"/>
      <c r="K906" s="4">
        <v>1508</v>
      </c>
      <c r="L906" s="59">
        <f>K906-M906</f>
        <v>-64</v>
      </c>
      <c r="M906" s="53">
        <f>'#2 CD'!B184</f>
        <v>1572</v>
      </c>
      <c r="N906" s="517">
        <f>SUM(K893:K906)</f>
        <v>140820</v>
      </c>
      <c r="P906" s="426">
        <f>SUM(M893:M906)</f>
        <v>147695</v>
      </c>
      <c r="Q906" s="426">
        <f>N906-P906</f>
        <v>-6875</v>
      </c>
    </row>
    <row r="907" spans="1:17" ht="12.75" customHeight="1" x14ac:dyDescent="0.35">
      <c r="A907" s="714"/>
      <c r="B907" s="714"/>
      <c r="C907" s="3" t="s">
        <v>164</v>
      </c>
      <c r="D907" s="4">
        <v>153.32</v>
      </c>
      <c r="E907" s="4">
        <v>0</v>
      </c>
      <c r="F907" s="19">
        <v>0</v>
      </c>
      <c r="G907" s="10">
        <v>0</v>
      </c>
      <c r="H907" s="24">
        <f t="shared" si="93"/>
        <v>0</v>
      </c>
      <c r="I907" s="29" t="e">
        <f t="shared" si="94"/>
        <v>#DIV/0!</v>
      </c>
      <c r="J907" s="81"/>
      <c r="K907" s="4">
        <v>0</v>
      </c>
      <c r="L907" s="57">
        <f>CDD!K981</f>
        <v>0</v>
      </c>
      <c r="M907" s="53">
        <f t="shared" si="95"/>
        <v>0</v>
      </c>
    </row>
    <row r="908" spans="1:17" ht="12.75" customHeight="1" x14ac:dyDescent="0.35">
      <c r="A908" s="714"/>
      <c r="B908" s="714"/>
      <c r="C908" s="3" t="s">
        <v>260</v>
      </c>
      <c r="D908" s="4">
        <v>0</v>
      </c>
      <c r="E908" s="4">
        <v>0</v>
      </c>
      <c r="F908" s="19">
        <v>0</v>
      </c>
      <c r="G908" s="10">
        <v>1000</v>
      </c>
      <c r="H908" s="24">
        <f t="shared" si="93"/>
        <v>0</v>
      </c>
      <c r="I908" s="29">
        <f t="shared" si="94"/>
        <v>0</v>
      </c>
      <c r="J908" s="81"/>
      <c r="K908" s="4">
        <v>1000</v>
      </c>
      <c r="L908" s="57">
        <f>CDD!K982</f>
        <v>0</v>
      </c>
      <c r="M908" s="53">
        <f t="shared" si="95"/>
        <v>1000</v>
      </c>
    </row>
    <row r="909" spans="1:17" ht="12.75" customHeight="1" x14ac:dyDescent="0.35">
      <c r="A909" s="714"/>
      <c r="B909" s="714"/>
      <c r="C909" s="3" t="s">
        <v>167</v>
      </c>
      <c r="D909" s="4">
        <v>472.5</v>
      </c>
      <c r="E909" s="4">
        <v>0</v>
      </c>
      <c r="F909" s="19">
        <v>72.489999999999995</v>
      </c>
      <c r="G909" s="10">
        <v>500</v>
      </c>
      <c r="H909" s="24">
        <f t="shared" si="93"/>
        <v>97</v>
      </c>
      <c r="I909" s="29">
        <f t="shared" si="94"/>
        <v>0.19400000000000001</v>
      </c>
      <c r="J909" s="81"/>
      <c r="K909" s="4">
        <v>500</v>
      </c>
      <c r="L909" s="57">
        <f>CDD!K983</f>
        <v>500</v>
      </c>
      <c r="M909" s="53">
        <f t="shared" si="95"/>
        <v>0</v>
      </c>
    </row>
    <row r="910" spans="1:17" ht="12.75" customHeight="1" x14ac:dyDescent="0.35">
      <c r="A910" s="714"/>
      <c r="B910" s="714"/>
      <c r="C910" s="3" t="s">
        <v>168</v>
      </c>
      <c r="D910" s="4">
        <v>4.1900000000000004</v>
      </c>
      <c r="E910" s="4">
        <v>279.45999999999998</v>
      </c>
      <c r="F910" s="19">
        <v>436.5</v>
      </c>
      <c r="G910" s="10">
        <v>400</v>
      </c>
      <c r="H910" s="24">
        <f t="shared" si="93"/>
        <v>582</v>
      </c>
      <c r="I910" s="29">
        <f t="shared" si="94"/>
        <v>1.4550000000000001</v>
      </c>
      <c r="J910" s="81"/>
      <c r="K910" s="4">
        <v>400</v>
      </c>
      <c r="L910" s="57">
        <f>CDD!K984</f>
        <v>0</v>
      </c>
      <c r="M910" s="53">
        <f t="shared" si="95"/>
        <v>400</v>
      </c>
    </row>
    <row r="911" spans="1:17" ht="12.75" customHeight="1" x14ac:dyDescent="0.35">
      <c r="A911" s="714"/>
      <c r="B911" s="714"/>
      <c r="C911" s="3" t="s">
        <v>169</v>
      </c>
      <c r="D911" s="4">
        <v>0</v>
      </c>
      <c r="E911" s="4">
        <v>84.48</v>
      </c>
      <c r="F911" s="19">
        <v>220.04</v>
      </c>
      <c r="G911" s="10">
        <v>300</v>
      </c>
      <c r="H911" s="24">
        <f t="shared" si="93"/>
        <v>293</v>
      </c>
      <c r="I911" s="29">
        <f t="shared" si="94"/>
        <v>0.97666666666666668</v>
      </c>
      <c r="J911" s="81"/>
      <c r="K911" s="4">
        <v>300</v>
      </c>
      <c r="L911" s="57">
        <f>CDD!K985</f>
        <v>0</v>
      </c>
      <c r="M911" s="53">
        <f t="shared" si="95"/>
        <v>300</v>
      </c>
    </row>
    <row r="912" spans="1:17" ht="12.75" customHeight="1" x14ac:dyDescent="0.35">
      <c r="A912" s="714"/>
      <c r="B912" s="714"/>
      <c r="C912" s="3" t="s">
        <v>170</v>
      </c>
      <c r="D912" s="4">
        <v>1228.6400000000001</v>
      </c>
      <c r="E912" s="4">
        <v>826.4</v>
      </c>
      <c r="F912" s="19">
        <v>153.37</v>
      </c>
      <c r="G912" s="10">
        <v>4100</v>
      </c>
      <c r="H912" s="24">
        <f t="shared" si="93"/>
        <v>204</v>
      </c>
      <c r="I912" s="29">
        <f t="shared" si="94"/>
        <v>4.9756097560975612E-2</v>
      </c>
      <c r="J912" s="81"/>
      <c r="K912" s="4">
        <v>4100</v>
      </c>
      <c r="L912" s="57">
        <f>CDD!K986</f>
        <v>2000</v>
      </c>
      <c r="M912" s="53">
        <f t="shared" si="95"/>
        <v>2100</v>
      </c>
    </row>
    <row r="913" spans="1:14" ht="12.75" customHeight="1" x14ac:dyDescent="0.35">
      <c r="A913" s="714"/>
      <c r="B913" s="714"/>
      <c r="C913" s="3" t="s">
        <v>171</v>
      </c>
      <c r="D913" s="4">
        <v>9609.8799999999992</v>
      </c>
      <c r="E913" s="4">
        <v>1100</v>
      </c>
      <c r="F913" s="19">
        <v>3710</v>
      </c>
      <c r="G913" s="10">
        <v>3000</v>
      </c>
      <c r="H913" s="24">
        <f t="shared" si="93"/>
        <v>4947</v>
      </c>
      <c r="I913" s="29">
        <f t="shared" si="94"/>
        <v>1.649</v>
      </c>
      <c r="J913" s="81"/>
      <c r="K913" s="4">
        <v>3000</v>
      </c>
      <c r="L913" s="57">
        <f>CDD!K987</f>
        <v>0</v>
      </c>
      <c r="M913" s="53">
        <f t="shared" si="95"/>
        <v>3000</v>
      </c>
    </row>
    <row r="914" spans="1:14" ht="12.75" customHeight="1" x14ac:dyDescent="0.35">
      <c r="A914" s="714"/>
      <c r="B914" s="714"/>
      <c r="C914" s="3" t="s">
        <v>177</v>
      </c>
      <c r="D914" s="4">
        <v>2364.64</v>
      </c>
      <c r="E914" s="4">
        <v>97.55</v>
      </c>
      <c r="F914" s="19">
        <v>0</v>
      </c>
      <c r="G914" s="10">
        <v>500</v>
      </c>
      <c r="H914" s="24">
        <f t="shared" si="93"/>
        <v>0</v>
      </c>
      <c r="I914" s="29">
        <f t="shared" si="94"/>
        <v>0</v>
      </c>
      <c r="J914" s="81"/>
      <c r="K914" s="4">
        <v>500</v>
      </c>
      <c r="L914" s="57">
        <f>CDD!K988</f>
        <v>0</v>
      </c>
      <c r="M914" s="53">
        <f t="shared" si="95"/>
        <v>500</v>
      </c>
    </row>
    <row r="915" spans="1:14" ht="12.75" customHeight="1" x14ac:dyDescent="0.35">
      <c r="A915" s="714"/>
      <c r="B915" s="714"/>
      <c r="C915" s="3" t="s">
        <v>178</v>
      </c>
      <c r="D915" s="4">
        <v>136.66</v>
      </c>
      <c r="E915" s="4">
        <v>25</v>
      </c>
      <c r="F915" s="19">
        <v>-1.01</v>
      </c>
      <c r="G915" s="10">
        <v>30</v>
      </c>
      <c r="H915" s="24">
        <f t="shared" si="93"/>
        <v>-1</v>
      </c>
      <c r="I915" s="29">
        <f t="shared" si="94"/>
        <v>-3.3333333333333333E-2</v>
      </c>
      <c r="J915" s="81"/>
      <c r="K915" s="4">
        <v>0</v>
      </c>
      <c r="L915" s="57">
        <f>CDD!K989</f>
        <v>0</v>
      </c>
      <c r="M915" s="53">
        <f t="shared" si="95"/>
        <v>0</v>
      </c>
    </row>
    <row r="916" spans="1:14" ht="12.75" customHeight="1" x14ac:dyDescent="0.35">
      <c r="A916" s="714"/>
      <c r="B916" s="714"/>
      <c r="C916" s="3" t="s">
        <v>179</v>
      </c>
      <c r="D916" s="4">
        <v>138581.54</v>
      </c>
      <c r="E916" s="4">
        <v>13967.93</v>
      </c>
      <c r="F916" s="19">
        <v>4746.29</v>
      </c>
      <c r="G916" s="10">
        <v>35000</v>
      </c>
      <c r="H916" s="24">
        <f t="shared" si="93"/>
        <v>6328</v>
      </c>
      <c r="I916" s="29">
        <f t="shared" si="94"/>
        <v>0.18079999999999999</v>
      </c>
      <c r="J916" s="81"/>
      <c r="K916" s="4">
        <v>35000</v>
      </c>
      <c r="L916" s="57">
        <f>CDD!K990</f>
        <v>30000</v>
      </c>
      <c r="M916" s="53">
        <f t="shared" si="95"/>
        <v>5000</v>
      </c>
    </row>
    <row r="917" spans="1:14" ht="12.75" customHeight="1" x14ac:dyDescent="0.35">
      <c r="A917" s="714"/>
      <c r="B917" s="714"/>
      <c r="C917" s="3" t="s">
        <v>182</v>
      </c>
      <c r="D917" s="4">
        <v>8608.32</v>
      </c>
      <c r="E917" s="4">
        <v>54151.5</v>
      </c>
      <c r="F917" s="19">
        <v>38011.279999999999</v>
      </c>
      <c r="G917" s="10">
        <v>44500</v>
      </c>
      <c r="H917" s="24">
        <f t="shared" si="93"/>
        <v>50682</v>
      </c>
      <c r="I917" s="29">
        <f t="shared" si="94"/>
        <v>1.1389213483146068</v>
      </c>
      <c r="J917" s="81"/>
      <c r="K917" s="4">
        <v>44500</v>
      </c>
      <c r="L917" s="57">
        <f>CDD!K991</f>
        <v>2500</v>
      </c>
      <c r="M917" s="53">
        <f t="shared" si="95"/>
        <v>42000</v>
      </c>
    </row>
    <row r="918" spans="1:14" ht="12.75" customHeight="1" x14ac:dyDescent="0.35">
      <c r="A918" s="714"/>
      <c r="B918" s="719" t="s">
        <v>143</v>
      </c>
      <c r="C918" s="714"/>
      <c r="D918" s="7">
        <v>296651.59999999998</v>
      </c>
      <c r="E918" s="7">
        <v>196477.85</v>
      </c>
      <c r="F918" s="20">
        <f>SUM(F893:F917)</f>
        <v>146441.12</v>
      </c>
      <c r="G918" s="11">
        <v>218251</v>
      </c>
      <c r="H918" s="25">
        <f>SUM(H893:H917)</f>
        <v>195255</v>
      </c>
      <c r="I918" s="30">
        <f t="shared" si="94"/>
        <v>0.89463507612794446</v>
      </c>
      <c r="J918" s="54">
        <f>SUM(J893:J917)</f>
        <v>0</v>
      </c>
      <c r="K918" s="7">
        <v>230120</v>
      </c>
      <c r="L918" s="54">
        <f>SUM(L893:L917)</f>
        <v>28125</v>
      </c>
      <c r="M918" s="54">
        <f>SUM(M893:M917)</f>
        <v>201995</v>
      </c>
    </row>
    <row r="919" spans="1:14" ht="12.75" customHeight="1" thickBot="1" x14ac:dyDescent="0.4">
      <c r="A919" s="719" t="s">
        <v>274</v>
      </c>
      <c r="B919" s="714"/>
      <c r="C919" s="714"/>
      <c r="D919" s="8">
        <v>-296651.59999999998</v>
      </c>
      <c r="E919" s="8">
        <v>-196477.85</v>
      </c>
      <c r="F919" s="21">
        <f>-F918</f>
        <v>-146441.12</v>
      </c>
      <c r="G919" s="12">
        <v>-218251</v>
      </c>
      <c r="H919" s="26">
        <f t="shared" si="93"/>
        <v>-195255</v>
      </c>
      <c r="I919" s="31">
        <f t="shared" si="94"/>
        <v>0.89463507612794446</v>
      </c>
      <c r="J919" s="55">
        <f>-J918</f>
        <v>0</v>
      </c>
      <c r="K919" s="8">
        <v>-230120</v>
      </c>
      <c r="L919" s="55">
        <f>-L918</f>
        <v>-28125</v>
      </c>
      <c r="M919" s="55">
        <f>-M918</f>
        <v>-201995</v>
      </c>
    </row>
    <row r="920" spans="1:14" s="91" customFormat="1" ht="12.75" customHeight="1" thickTop="1" x14ac:dyDescent="0.35">
      <c r="A920" s="90"/>
      <c r="D920" s="92"/>
      <c r="E920" s="92"/>
      <c r="F920" s="92"/>
      <c r="G920" s="92"/>
      <c r="H920" s="92"/>
      <c r="I920" s="93"/>
      <c r="J920" s="94"/>
      <c r="K920" s="92"/>
      <c r="L920" s="94"/>
      <c r="M920" s="94"/>
    </row>
    <row r="921" spans="1:14" s="117" customFormat="1" ht="31.05" customHeight="1" thickBot="1" x14ac:dyDescent="0.4">
      <c r="A921" s="118" t="s">
        <v>310</v>
      </c>
      <c r="B921" s="119"/>
      <c r="C921" s="119"/>
      <c r="D921" s="120">
        <f>SUM(D918,D888,D857)</f>
        <v>3067910.7699999996</v>
      </c>
      <c r="E921" s="120">
        <f t="shared" ref="E921:M921" si="96">SUM(E918,E888,E857)</f>
        <v>3132944.73</v>
      </c>
      <c r="F921" s="120">
        <f t="shared" si="96"/>
        <v>2365135.83</v>
      </c>
      <c r="G921" s="120">
        <f t="shared" si="96"/>
        <v>3840000</v>
      </c>
      <c r="H921" s="120">
        <f t="shared" si="96"/>
        <v>3153514</v>
      </c>
      <c r="I921" s="121">
        <f>H921/G921</f>
        <v>0.82122760416666662</v>
      </c>
      <c r="J921" s="120">
        <f t="shared" si="96"/>
        <v>0</v>
      </c>
      <c r="K921" s="120">
        <f t="shared" si="96"/>
        <v>3979551</v>
      </c>
      <c r="L921" s="120">
        <f t="shared" si="96"/>
        <v>340971</v>
      </c>
      <c r="M921" s="120">
        <f t="shared" si="96"/>
        <v>3638580</v>
      </c>
      <c r="N921" s="117" t="s">
        <v>311</v>
      </c>
    </row>
    <row r="922" spans="1:14" s="91" customFormat="1" ht="12.75" customHeight="1" x14ac:dyDescent="0.35">
      <c r="A922" s="90"/>
      <c r="D922" s="92"/>
      <c r="E922" s="92"/>
      <c r="F922" s="92"/>
      <c r="G922" s="92"/>
      <c r="H922" s="92"/>
      <c r="I922" s="93"/>
      <c r="J922" s="94"/>
      <c r="K922" s="92"/>
      <c r="L922" s="94"/>
      <c r="M922" s="94"/>
    </row>
    <row r="923" spans="1:14" s="386" customFormat="1" ht="23.25" customHeight="1" x14ac:dyDescent="0.35">
      <c r="A923" s="731" t="s">
        <v>264</v>
      </c>
      <c r="B923" s="732"/>
      <c r="C923" s="732"/>
      <c r="D923" s="732"/>
      <c r="E923" s="732"/>
      <c r="F923" s="732"/>
      <c r="G923" s="732"/>
      <c r="H923" s="732"/>
      <c r="I923" s="732"/>
      <c r="J923" s="732"/>
      <c r="K923" s="732"/>
      <c r="L923" s="732"/>
      <c r="M923" s="732"/>
    </row>
    <row r="924" spans="1:14" ht="12.75" customHeight="1" x14ac:dyDescent="0.35">
      <c r="A924" s="714"/>
      <c r="B924" s="722" t="s">
        <v>141</v>
      </c>
      <c r="C924" s="714"/>
      <c r="D924" s="714"/>
      <c r="E924" s="714"/>
      <c r="F924" s="714"/>
      <c r="G924" s="714"/>
      <c r="H924" s="714"/>
      <c r="I924" s="714"/>
      <c r="J924" s="714"/>
      <c r="K924" s="714"/>
      <c r="L924" s="714"/>
      <c r="M924" s="714"/>
    </row>
    <row r="925" spans="1:14" ht="12.75" customHeight="1" x14ac:dyDescent="0.35">
      <c r="A925" s="714"/>
      <c r="B925" s="714"/>
      <c r="C925" s="3" t="s">
        <v>146</v>
      </c>
      <c r="D925" s="4">
        <v>1273172.79</v>
      </c>
      <c r="E925" s="4">
        <v>1161861</v>
      </c>
      <c r="F925" s="19">
        <v>1134253.58</v>
      </c>
      <c r="G925" s="10">
        <v>1304639</v>
      </c>
      <c r="H925" s="24">
        <f t="shared" ref="H925:H959" si="97">ROUND(F925/9*12,0)</f>
        <v>1512338</v>
      </c>
      <c r="I925" s="29">
        <f t="shared" ref="I925:I961" si="98">H925/G925</f>
        <v>1.1592003611727075</v>
      </c>
      <c r="J925" s="81"/>
      <c r="K925" s="4">
        <v>1529554</v>
      </c>
      <c r="L925" s="59">
        <f>K925-M925</f>
        <v>-138391</v>
      </c>
      <c r="M925" s="53">
        <f>'#2 ENG'!B7</f>
        <v>1667945</v>
      </c>
    </row>
    <row r="926" spans="1:14" ht="12.75" customHeight="1" x14ac:dyDescent="0.35">
      <c r="A926" s="714"/>
      <c r="B926" s="714"/>
      <c r="C926" s="3" t="s">
        <v>147</v>
      </c>
      <c r="D926" s="4">
        <v>7993.04</v>
      </c>
      <c r="E926" s="4">
        <v>35601.379999999997</v>
      </c>
      <c r="F926" s="19">
        <v>3870.04</v>
      </c>
      <c r="G926" s="10">
        <v>0</v>
      </c>
      <c r="H926" s="24">
        <f t="shared" si="97"/>
        <v>5160</v>
      </c>
      <c r="I926" s="29" t="e">
        <f t="shared" si="98"/>
        <v>#DIV/0!</v>
      </c>
      <c r="J926" s="81"/>
      <c r="K926" s="4">
        <v>0</v>
      </c>
      <c r="L926" s="59">
        <f>Engineering!K881</f>
        <v>0</v>
      </c>
      <c r="M926" s="53">
        <f t="shared" ref="M926:M959" si="99">K926-L926</f>
        <v>0</v>
      </c>
    </row>
    <row r="927" spans="1:14" ht="12.75" customHeight="1" x14ac:dyDescent="0.35">
      <c r="A927" s="714"/>
      <c r="B927" s="714"/>
      <c r="C927" s="3" t="s">
        <v>148</v>
      </c>
      <c r="D927" s="4">
        <v>0</v>
      </c>
      <c r="E927" s="4">
        <v>1995.6</v>
      </c>
      <c r="F927" s="19">
        <v>477.11</v>
      </c>
      <c r="G927" s="10">
        <v>5000</v>
      </c>
      <c r="H927" s="24">
        <f t="shared" si="97"/>
        <v>636</v>
      </c>
      <c r="I927" s="29">
        <f t="shared" si="98"/>
        <v>0.12720000000000001</v>
      </c>
      <c r="J927" s="81"/>
      <c r="K927" s="4">
        <v>2500</v>
      </c>
      <c r="L927" s="59">
        <f>Engineering!K882</f>
        <v>0</v>
      </c>
      <c r="M927" s="53">
        <f t="shared" si="99"/>
        <v>2500</v>
      </c>
    </row>
    <row r="928" spans="1:14" ht="12.75" customHeight="1" x14ac:dyDescent="0.35">
      <c r="A928" s="714"/>
      <c r="B928" s="714"/>
      <c r="C928" s="3" t="s">
        <v>187</v>
      </c>
      <c r="D928" s="4">
        <v>16950</v>
      </c>
      <c r="E928" s="4">
        <v>0</v>
      </c>
      <c r="F928" s="19">
        <v>0</v>
      </c>
      <c r="G928" s="10">
        <v>0</v>
      </c>
      <c r="H928" s="24">
        <f t="shared" si="97"/>
        <v>0</v>
      </c>
      <c r="I928" s="29" t="e">
        <f t="shared" si="98"/>
        <v>#DIV/0!</v>
      </c>
      <c r="J928" s="81"/>
      <c r="K928" s="4">
        <v>0</v>
      </c>
      <c r="L928" s="59">
        <f>Engineering!K883</f>
        <v>0</v>
      </c>
      <c r="M928" s="53">
        <f t="shared" si="99"/>
        <v>0</v>
      </c>
    </row>
    <row r="929" spans="1:17" ht="12.75" customHeight="1" x14ac:dyDescent="0.35">
      <c r="A929" s="714"/>
      <c r="B929" s="714"/>
      <c r="C929" s="3" t="s">
        <v>151</v>
      </c>
      <c r="D929" s="4">
        <v>106989.12</v>
      </c>
      <c r="E929" s="4">
        <v>97219.05</v>
      </c>
      <c r="F929" s="327">
        <v>102189</v>
      </c>
      <c r="G929" s="10">
        <v>130031</v>
      </c>
      <c r="H929" s="24">
        <f t="shared" si="97"/>
        <v>136252</v>
      </c>
      <c r="I929" s="29">
        <f t="shared" si="98"/>
        <v>1.0478424375725788</v>
      </c>
      <c r="J929" s="81"/>
      <c r="K929" s="4">
        <v>143938</v>
      </c>
      <c r="L929" s="59">
        <f>K929-M929</f>
        <v>-16355</v>
      </c>
      <c r="M929" s="53">
        <f>'#2 ENG'!B55</f>
        <v>160293</v>
      </c>
    </row>
    <row r="930" spans="1:17" ht="12.75" customHeight="1" x14ac:dyDescent="0.35">
      <c r="A930" s="714"/>
      <c r="B930" s="714"/>
      <c r="C930" s="3" t="s">
        <v>152</v>
      </c>
      <c r="D930" s="4">
        <v>104557.24</v>
      </c>
      <c r="E930" s="4">
        <v>133820</v>
      </c>
      <c r="F930" s="327">
        <v>119264</v>
      </c>
      <c r="G930" s="10">
        <v>151152</v>
      </c>
      <c r="H930" s="24">
        <f t="shared" si="97"/>
        <v>159019</v>
      </c>
      <c r="I930" s="29">
        <f t="shared" si="98"/>
        <v>1.0520469461204616</v>
      </c>
      <c r="J930" s="81"/>
      <c r="K930" s="4">
        <v>165469</v>
      </c>
      <c r="L930" s="59">
        <f>K930-M930</f>
        <v>-35251</v>
      </c>
      <c r="M930" s="53">
        <f>'#2 ENG'!B71</f>
        <v>200720</v>
      </c>
    </row>
    <row r="931" spans="1:17" ht="12.75" customHeight="1" x14ac:dyDescent="0.35">
      <c r="A931" s="714"/>
      <c r="B931" s="714"/>
      <c r="C931" s="3" t="s">
        <v>153</v>
      </c>
      <c r="D931" s="4">
        <v>635.64</v>
      </c>
      <c r="E931" s="4">
        <v>0</v>
      </c>
      <c r="F931" s="19">
        <v>0</v>
      </c>
      <c r="G931" s="10">
        <v>0</v>
      </c>
      <c r="H931" s="24">
        <f t="shared" si="97"/>
        <v>0</v>
      </c>
      <c r="I931" s="29" t="e">
        <f t="shared" si="98"/>
        <v>#DIV/0!</v>
      </c>
      <c r="J931" s="81"/>
      <c r="K931" s="4">
        <v>0</v>
      </c>
      <c r="L931" s="59">
        <f>Engineering!K886</f>
        <v>0</v>
      </c>
      <c r="M931" s="53">
        <f t="shared" si="99"/>
        <v>0</v>
      </c>
    </row>
    <row r="932" spans="1:17" ht="12.75" customHeight="1" x14ac:dyDescent="0.35">
      <c r="A932" s="714"/>
      <c r="B932" s="714"/>
      <c r="C932" s="3" t="s">
        <v>154</v>
      </c>
      <c r="D932" s="4">
        <v>9900</v>
      </c>
      <c r="E932" s="4">
        <v>10800</v>
      </c>
      <c r="F932" s="19">
        <v>0</v>
      </c>
      <c r="G932" s="10">
        <v>23447</v>
      </c>
      <c r="H932" s="24">
        <f t="shared" si="97"/>
        <v>0</v>
      </c>
      <c r="I932" s="29">
        <f t="shared" si="98"/>
        <v>0</v>
      </c>
      <c r="J932" s="81"/>
      <c r="K932" s="4">
        <v>23653</v>
      </c>
      <c r="L932" s="59">
        <f>K932-M932</f>
        <v>-1971</v>
      </c>
      <c r="M932" s="53">
        <f>'#2 ENG'!B87</f>
        <v>25624</v>
      </c>
    </row>
    <row r="933" spans="1:17" ht="12.75" customHeight="1" x14ac:dyDescent="0.35">
      <c r="A933" s="714"/>
      <c r="B933" s="714"/>
      <c r="C933" s="3" t="s">
        <v>155</v>
      </c>
      <c r="D933" s="4">
        <v>85731.6</v>
      </c>
      <c r="E933" s="4">
        <v>83491.27</v>
      </c>
      <c r="F933" s="19">
        <v>83126.559999999998</v>
      </c>
      <c r="G933" s="10">
        <v>173874</v>
      </c>
      <c r="H933" s="24">
        <f t="shared" si="97"/>
        <v>110835</v>
      </c>
      <c r="I933" s="29">
        <f t="shared" si="98"/>
        <v>0.6374443562579799</v>
      </c>
      <c r="J933" s="81"/>
      <c r="K933" s="4">
        <v>200794</v>
      </c>
      <c r="L933" s="59">
        <f>K933-M933</f>
        <v>43944</v>
      </c>
      <c r="M933" s="53">
        <f>'#2 ENG'!B103</f>
        <v>156850</v>
      </c>
    </row>
    <row r="934" spans="1:17" ht="12.75" customHeight="1" x14ac:dyDescent="0.35">
      <c r="A934" s="714"/>
      <c r="B934" s="714"/>
      <c r="C934" s="3" t="s">
        <v>157</v>
      </c>
      <c r="D934" s="4">
        <v>5380.75</v>
      </c>
      <c r="E934" s="4">
        <v>4608.55</v>
      </c>
      <c r="F934" s="19">
        <v>3102.54</v>
      </c>
      <c r="G934" s="10">
        <v>4857</v>
      </c>
      <c r="H934" s="24">
        <f t="shared" si="97"/>
        <v>4137</v>
      </c>
      <c r="I934" s="29">
        <f t="shared" si="98"/>
        <v>0.85176034589252625</v>
      </c>
      <c r="J934" s="81"/>
      <c r="K934" s="4">
        <v>4758</v>
      </c>
      <c r="L934" s="59">
        <f>K934-M934</f>
        <v>1140</v>
      </c>
      <c r="M934" s="53">
        <f>'#2 ENG'!B135</f>
        <v>3618</v>
      </c>
    </row>
    <row r="935" spans="1:17" ht="12.75" customHeight="1" x14ac:dyDescent="0.35">
      <c r="A935" s="714"/>
      <c r="B935" s="714"/>
      <c r="C935" s="3" t="s">
        <v>158</v>
      </c>
      <c r="D935" s="4">
        <v>0</v>
      </c>
      <c r="E935" s="4">
        <v>0</v>
      </c>
      <c r="F935" s="19">
        <v>1337.5</v>
      </c>
      <c r="G935" s="10">
        <v>0</v>
      </c>
      <c r="H935" s="24">
        <f t="shared" si="97"/>
        <v>1783</v>
      </c>
      <c r="I935" s="29" t="e">
        <f t="shared" si="98"/>
        <v>#DIV/0!</v>
      </c>
      <c r="J935" s="81"/>
      <c r="K935" s="4">
        <v>0</v>
      </c>
      <c r="L935" s="59">
        <f>Engineering!K890</f>
        <v>0</v>
      </c>
      <c r="M935" s="53">
        <f t="shared" si="99"/>
        <v>0</v>
      </c>
    </row>
    <row r="936" spans="1:17" ht="12.75" customHeight="1" x14ac:dyDescent="0.35">
      <c r="A936" s="714"/>
      <c r="B936" s="714"/>
      <c r="C936" s="3" t="s">
        <v>159</v>
      </c>
      <c r="D936" s="4">
        <v>56186.64</v>
      </c>
      <c r="E936" s="4">
        <v>41178.75</v>
      </c>
      <c r="F936" s="19">
        <v>30651.67</v>
      </c>
      <c r="G936" s="10">
        <v>36776</v>
      </c>
      <c r="H936" s="24">
        <f t="shared" si="97"/>
        <v>40869</v>
      </c>
      <c r="I936" s="29">
        <f t="shared" si="98"/>
        <v>1.1112954100500327</v>
      </c>
      <c r="J936" s="81"/>
      <c r="K936" s="4">
        <v>36776</v>
      </c>
      <c r="L936" s="59">
        <f>K936-M936</f>
        <v>-3923</v>
      </c>
      <c r="M936" s="53">
        <f>'#2 ENG'!B151</f>
        <v>40699</v>
      </c>
    </row>
    <row r="937" spans="1:17" ht="12.75" customHeight="1" x14ac:dyDescent="0.35">
      <c r="A937" s="714"/>
      <c r="B937" s="714"/>
      <c r="C937" s="3" t="s">
        <v>160</v>
      </c>
      <c r="D937" s="4">
        <v>6000</v>
      </c>
      <c r="E937" s="4">
        <v>6000</v>
      </c>
      <c r="F937" s="19">
        <v>0</v>
      </c>
      <c r="G937" s="10">
        <v>0</v>
      </c>
      <c r="H937" s="24">
        <f t="shared" si="97"/>
        <v>0</v>
      </c>
      <c r="I937" s="29" t="e">
        <f t="shared" si="98"/>
        <v>#DIV/0!</v>
      </c>
      <c r="J937" s="81"/>
      <c r="K937" s="4">
        <v>0</v>
      </c>
      <c r="L937" s="59">
        <f>Engineering!K892</f>
        <v>0</v>
      </c>
      <c r="M937" s="53">
        <f t="shared" si="99"/>
        <v>0</v>
      </c>
    </row>
    <row r="938" spans="1:17" ht="12.75" customHeight="1" x14ac:dyDescent="0.35">
      <c r="A938" s="714"/>
      <c r="B938" s="714"/>
      <c r="C938" s="3" t="s">
        <v>161</v>
      </c>
      <c r="D938" s="4">
        <v>88147</v>
      </c>
      <c r="E938" s="4">
        <v>90485</v>
      </c>
      <c r="F938" s="19">
        <v>0</v>
      </c>
      <c r="G938" s="10">
        <v>0</v>
      </c>
      <c r="H938" s="24">
        <f t="shared" si="97"/>
        <v>0</v>
      </c>
      <c r="I938" s="29" t="e">
        <f t="shared" si="98"/>
        <v>#DIV/0!</v>
      </c>
      <c r="J938" s="81"/>
      <c r="K938" s="4">
        <v>0</v>
      </c>
      <c r="L938" s="59">
        <f>Engineering!K893</f>
        <v>0</v>
      </c>
      <c r="M938" s="53">
        <f t="shared" si="99"/>
        <v>0</v>
      </c>
    </row>
    <row r="939" spans="1:17" ht="12.75" customHeight="1" x14ac:dyDescent="0.35">
      <c r="A939" s="714"/>
      <c r="B939" s="714"/>
      <c r="C939" s="3" t="s">
        <v>162</v>
      </c>
      <c r="D939" s="4">
        <v>19562.490000000002</v>
      </c>
      <c r="E939" s="4">
        <v>17956.54</v>
      </c>
      <c r="F939" s="19">
        <v>17026.86</v>
      </c>
      <c r="G939" s="10">
        <v>22498</v>
      </c>
      <c r="H939" s="24">
        <f t="shared" si="97"/>
        <v>22702</v>
      </c>
      <c r="I939" s="29">
        <f t="shared" si="98"/>
        <v>1.0090674726642368</v>
      </c>
      <c r="J939" s="81"/>
      <c r="K939" s="4">
        <v>23276</v>
      </c>
      <c r="L939" s="59">
        <f>K939-M939</f>
        <v>-1544</v>
      </c>
      <c r="M939" s="53">
        <f>'#2 ENG'!B183</f>
        <v>24820</v>
      </c>
      <c r="N939" s="517">
        <f>SUM(K925:K939)</f>
        <v>2130718</v>
      </c>
      <c r="P939" s="517">
        <f>SUM(M925:M939)</f>
        <v>2283069</v>
      </c>
      <c r="Q939" s="517">
        <f>N939-P939</f>
        <v>-152351</v>
      </c>
    </row>
    <row r="940" spans="1:17" ht="12.75" customHeight="1" x14ac:dyDescent="0.35">
      <c r="A940" s="714"/>
      <c r="B940" s="714"/>
      <c r="C940" s="3" t="s">
        <v>163</v>
      </c>
      <c r="D940" s="4">
        <v>0</v>
      </c>
      <c r="E940" s="4">
        <v>300</v>
      </c>
      <c r="F940" s="19">
        <v>0</v>
      </c>
      <c r="G940" s="10">
        <v>0</v>
      </c>
      <c r="H940" s="24">
        <f t="shared" si="97"/>
        <v>0</v>
      </c>
      <c r="I940" s="29" t="e">
        <f t="shared" si="98"/>
        <v>#DIV/0!</v>
      </c>
      <c r="J940" s="81"/>
      <c r="K940" s="4">
        <v>0</v>
      </c>
      <c r="L940" s="59">
        <f>Engineering!K895</f>
        <v>0</v>
      </c>
      <c r="M940" s="53">
        <f t="shared" si="99"/>
        <v>0</v>
      </c>
    </row>
    <row r="941" spans="1:17" ht="12.75" customHeight="1" x14ac:dyDescent="0.35">
      <c r="A941" s="714"/>
      <c r="B941" s="714"/>
      <c r="C941" s="3" t="s">
        <v>164</v>
      </c>
      <c r="D941" s="4">
        <v>831.97</v>
      </c>
      <c r="E941" s="4">
        <v>872.55</v>
      </c>
      <c r="F941" s="19">
        <v>1011.05</v>
      </c>
      <c r="G941" s="10">
        <v>0</v>
      </c>
      <c r="H941" s="24">
        <f t="shared" si="97"/>
        <v>1348</v>
      </c>
      <c r="I941" s="29" t="e">
        <f t="shared" si="98"/>
        <v>#DIV/0!</v>
      </c>
      <c r="J941" s="81"/>
      <c r="K941" s="4">
        <v>0</v>
      </c>
      <c r="L941" s="59">
        <f>Engineering!K896</f>
        <v>0</v>
      </c>
      <c r="M941" s="53">
        <f t="shared" si="99"/>
        <v>0</v>
      </c>
    </row>
    <row r="942" spans="1:17" ht="12.75" customHeight="1" x14ac:dyDescent="0.35">
      <c r="A942" s="714"/>
      <c r="B942" s="714"/>
      <c r="C942" s="3" t="s">
        <v>260</v>
      </c>
      <c r="D942" s="4">
        <v>203.51</v>
      </c>
      <c r="E942" s="4">
        <v>0</v>
      </c>
      <c r="F942" s="19">
        <v>0</v>
      </c>
      <c r="G942" s="10">
        <v>1000</v>
      </c>
      <c r="H942" s="24">
        <f t="shared" si="97"/>
        <v>0</v>
      </c>
      <c r="I942" s="29">
        <f t="shared" si="98"/>
        <v>0</v>
      </c>
      <c r="J942" s="81"/>
      <c r="K942" s="4">
        <v>1000</v>
      </c>
      <c r="L942" s="59">
        <f>Engineering!K897</f>
        <v>0</v>
      </c>
      <c r="M942" s="53">
        <f t="shared" si="99"/>
        <v>1000</v>
      </c>
    </row>
    <row r="943" spans="1:17" ht="12.75" customHeight="1" x14ac:dyDescent="0.35">
      <c r="A943" s="714"/>
      <c r="B943" s="714"/>
      <c r="C943" s="3" t="s">
        <v>167</v>
      </c>
      <c r="D943" s="4">
        <v>3471.17</v>
      </c>
      <c r="E943" s="4">
        <v>2201.8200000000002</v>
      </c>
      <c r="F943" s="19">
        <v>1261.78</v>
      </c>
      <c r="G943" s="10">
        <v>2500</v>
      </c>
      <c r="H943" s="24">
        <f t="shared" si="97"/>
        <v>1682</v>
      </c>
      <c r="I943" s="29">
        <f t="shared" si="98"/>
        <v>0.67279999999999995</v>
      </c>
      <c r="J943" s="81"/>
      <c r="K943" s="4">
        <v>2500</v>
      </c>
      <c r="L943" s="59">
        <f>Engineering!K898</f>
        <v>100</v>
      </c>
      <c r="M943" s="53">
        <f t="shared" si="99"/>
        <v>2400</v>
      </c>
    </row>
    <row r="944" spans="1:17" ht="12.75" customHeight="1" x14ac:dyDescent="0.35">
      <c r="A944" s="714"/>
      <c r="B944" s="714"/>
      <c r="C944" s="3" t="s">
        <v>168</v>
      </c>
      <c r="D944" s="4">
        <v>1280.8800000000001</v>
      </c>
      <c r="E944" s="4">
        <v>747.13</v>
      </c>
      <c r="F944" s="19">
        <v>748.5</v>
      </c>
      <c r="G944" s="10">
        <v>1000</v>
      </c>
      <c r="H944" s="24">
        <f t="shared" si="97"/>
        <v>998</v>
      </c>
      <c r="I944" s="29">
        <f t="shared" si="98"/>
        <v>0.998</v>
      </c>
      <c r="J944" s="81"/>
      <c r="K944" s="4">
        <v>1000</v>
      </c>
      <c r="L944" s="59">
        <f>Engineering!K899</f>
        <v>0</v>
      </c>
      <c r="M944" s="53">
        <f t="shared" si="99"/>
        <v>1000</v>
      </c>
    </row>
    <row r="945" spans="1:13" ht="12.75" customHeight="1" x14ac:dyDescent="0.35">
      <c r="A945" s="714"/>
      <c r="B945" s="714"/>
      <c r="C945" s="3" t="s">
        <v>169</v>
      </c>
      <c r="D945" s="4">
        <v>984.35</v>
      </c>
      <c r="E945" s="4">
        <v>562.09</v>
      </c>
      <c r="F945" s="19">
        <v>3503.5</v>
      </c>
      <c r="G945" s="10">
        <v>1300</v>
      </c>
      <c r="H945" s="24">
        <f t="shared" si="97"/>
        <v>4671</v>
      </c>
      <c r="I945" s="29">
        <f t="shared" si="98"/>
        <v>3.5930769230769233</v>
      </c>
      <c r="J945" s="81"/>
      <c r="K945" s="4">
        <v>1300</v>
      </c>
      <c r="L945" s="59">
        <f>Engineering!K900</f>
        <v>0</v>
      </c>
      <c r="M945" s="53">
        <f t="shared" si="99"/>
        <v>1300</v>
      </c>
    </row>
    <row r="946" spans="1:13" ht="12.75" customHeight="1" x14ac:dyDescent="0.35">
      <c r="A946" s="714"/>
      <c r="B946" s="714"/>
      <c r="C946" s="3" t="s">
        <v>170</v>
      </c>
      <c r="D946" s="4">
        <v>8605.7999999999993</v>
      </c>
      <c r="E946" s="4">
        <v>8259.16</v>
      </c>
      <c r="F946" s="19">
        <v>3678.75</v>
      </c>
      <c r="G946" s="10">
        <v>10000</v>
      </c>
      <c r="H946" s="24">
        <f t="shared" si="97"/>
        <v>4905</v>
      </c>
      <c r="I946" s="29">
        <f t="shared" si="98"/>
        <v>0.49049999999999999</v>
      </c>
      <c r="J946" s="81"/>
      <c r="K946" s="4">
        <v>10000</v>
      </c>
      <c r="L946" s="59">
        <f>Engineering!K901</f>
        <v>9000</v>
      </c>
      <c r="M946" s="53">
        <f t="shared" si="99"/>
        <v>1000</v>
      </c>
    </row>
    <row r="947" spans="1:13" ht="12.75" customHeight="1" x14ac:dyDescent="0.35">
      <c r="A947" s="714"/>
      <c r="B947" s="714"/>
      <c r="C947" s="3" t="s">
        <v>171</v>
      </c>
      <c r="D947" s="4">
        <v>2706.5</v>
      </c>
      <c r="E947" s="4">
        <v>3749</v>
      </c>
      <c r="F947" s="19">
        <v>1951</v>
      </c>
      <c r="G947" s="10">
        <v>3500</v>
      </c>
      <c r="H947" s="24">
        <f t="shared" si="97"/>
        <v>2601</v>
      </c>
      <c r="I947" s="29">
        <f t="shared" si="98"/>
        <v>0.74314285714285711</v>
      </c>
      <c r="J947" s="81"/>
      <c r="K947" s="4">
        <v>3500</v>
      </c>
      <c r="L947" s="59">
        <f>Engineering!K902</f>
        <v>500</v>
      </c>
      <c r="M947" s="53">
        <f t="shared" si="99"/>
        <v>3000</v>
      </c>
    </row>
    <row r="948" spans="1:13" ht="12.75" customHeight="1" x14ac:dyDescent="0.35">
      <c r="A948" s="714"/>
      <c r="B948" s="714"/>
      <c r="C948" s="3" t="s">
        <v>172</v>
      </c>
      <c r="D948" s="4">
        <v>2525.4299999999998</v>
      </c>
      <c r="E948" s="4">
        <v>2016.88</v>
      </c>
      <c r="F948" s="19">
        <v>157.76</v>
      </c>
      <c r="G948" s="10">
        <v>3000</v>
      </c>
      <c r="H948" s="24">
        <f t="shared" si="97"/>
        <v>210</v>
      </c>
      <c r="I948" s="29">
        <f t="shared" si="98"/>
        <v>7.0000000000000007E-2</v>
      </c>
      <c r="J948" s="81"/>
      <c r="K948" s="4">
        <v>3000</v>
      </c>
      <c r="L948" s="59">
        <f>Engineering!K903</f>
        <v>1500</v>
      </c>
      <c r="M948" s="53">
        <f t="shared" si="99"/>
        <v>1500</v>
      </c>
    </row>
    <row r="949" spans="1:13" ht="12.75" customHeight="1" x14ac:dyDescent="0.35">
      <c r="A949" s="714"/>
      <c r="B949" s="714"/>
      <c r="C949" s="3" t="s">
        <v>173</v>
      </c>
      <c r="D949" s="4">
        <v>2191.65</v>
      </c>
      <c r="E949" s="4">
        <v>279.38</v>
      </c>
      <c r="F949" s="19">
        <v>310.8</v>
      </c>
      <c r="G949" s="10">
        <v>500</v>
      </c>
      <c r="H949" s="24">
        <f t="shared" si="97"/>
        <v>414</v>
      </c>
      <c r="I949" s="29">
        <f t="shared" si="98"/>
        <v>0.82799999999999996</v>
      </c>
      <c r="J949" s="81"/>
      <c r="K949" s="4">
        <v>500</v>
      </c>
      <c r="L949" s="59">
        <f>Engineering!K904</f>
        <v>0</v>
      </c>
      <c r="M949" s="53">
        <f t="shared" si="99"/>
        <v>500</v>
      </c>
    </row>
    <row r="950" spans="1:13" ht="12.75" customHeight="1" x14ac:dyDescent="0.35">
      <c r="A950" s="714"/>
      <c r="B950" s="714"/>
      <c r="C950" s="3" t="s">
        <v>174</v>
      </c>
      <c r="D950" s="4">
        <v>0</v>
      </c>
      <c r="E950" s="4">
        <v>0</v>
      </c>
      <c r="F950" s="19">
        <v>592.29999999999995</v>
      </c>
      <c r="G950" s="10">
        <v>1000</v>
      </c>
      <c r="H950" s="24">
        <f t="shared" si="97"/>
        <v>790</v>
      </c>
      <c r="I950" s="29">
        <f t="shared" si="98"/>
        <v>0.79</v>
      </c>
      <c r="J950" s="81"/>
      <c r="K950" s="4">
        <v>1000</v>
      </c>
      <c r="L950" s="59">
        <f>Engineering!K905</f>
        <v>200</v>
      </c>
      <c r="M950" s="53">
        <f t="shared" si="99"/>
        <v>800</v>
      </c>
    </row>
    <row r="951" spans="1:13" ht="12.75" customHeight="1" x14ac:dyDescent="0.35">
      <c r="A951" s="714"/>
      <c r="B951" s="714"/>
      <c r="C951" s="3" t="s">
        <v>177</v>
      </c>
      <c r="D951" s="4">
        <v>8020.25</v>
      </c>
      <c r="E951" s="4">
        <v>3748.76</v>
      </c>
      <c r="F951" s="19">
        <v>2896.35</v>
      </c>
      <c r="G951" s="10">
        <v>8500</v>
      </c>
      <c r="H951" s="24">
        <f t="shared" si="97"/>
        <v>3862</v>
      </c>
      <c r="I951" s="29">
        <f t="shared" si="98"/>
        <v>0.45435294117647057</v>
      </c>
      <c r="J951" s="81"/>
      <c r="K951" s="4">
        <v>8500</v>
      </c>
      <c r="L951" s="59">
        <f>Engineering!K906</f>
        <v>2500</v>
      </c>
      <c r="M951" s="53">
        <f t="shared" si="99"/>
        <v>6000</v>
      </c>
    </row>
    <row r="952" spans="1:13" ht="12.75" customHeight="1" x14ac:dyDescent="0.35">
      <c r="A952" s="714"/>
      <c r="B952" s="714"/>
      <c r="C952" s="3" t="s">
        <v>178</v>
      </c>
      <c r="D952" s="4">
        <v>0</v>
      </c>
      <c r="E952" s="4">
        <v>251.46</v>
      </c>
      <c r="F952" s="19">
        <v>0</v>
      </c>
      <c r="G952" s="10">
        <v>360</v>
      </c>
      <c r="H952" s="24">
        <f t="shared" si="97"/>
        <v>0</v>
      </c>
      <c r="I952" s="29">
        <f t="shared" si="98"/>
        <v>0</v>
      </c>
      <c r="J952" s="81"/>
      <c r="K952" s="4">
        <v>360</v>
      </c>
      <c r="L952" s="59">
        <f>Engineering!K907</f>
        <v>110</v>
      </c>
      <c r="M952" s="53">
        <f t="shared" si="99"/>
        <v>250</v>
      </c>
    </row>
    <row r="953" spans="1:13" ht="12.75" customHeight="1" x14ac:dyDescent="0.35">
      <c r="A953" s="714"/>
      <c r="B953" s="714"/>
      <c r="C953" s="3" t="s">
        <v>179</v>
      </c>
      <c r="D953" s="4">
        <v>56452.15</v>
      </c>
      <c r="E953" s="4">
        <v>132008.57</v>
      </c>
      <c r="F953" s="19">
        <v>72373.960000000006</v>
      </c>
      <c r="G953" s="10">
        <v>553270.36</v>
      </c>
      <c r="H953" s="24">
        <f t="shared" si="97"/>
        <v>96499</v>
      </c>
      <c r="I953" s="29">
        <f t="shared" si="98"/>
        <v>0.17441563289238918</v>
      </c>
      <c r="J953" s="81"/>
      <c r="K953" s="4">
        <v>153400</v>
      </c>
      <c r="L953" s="59">
        <f>Engineering!K908</f>
        <v>40000</v>
      </c>
      <c r="M953" s="53">
        <f t="shared" si="99"/>
        <v>113400</v>
      </c>
    </row>
    <row r="954" spans="1:13" ht="12.75" customHeight="1" x14ac:dyDescent="0.35">
      <c r="A954" s="714"/>
      <c r="B954" s="714"/>
      <c r="C954" s="3" t="s">
        <v>180</v>
      </c>
      <c r="D954" s="4">
        <v>28301.31</v>
      </c>
      <c r="E954" s="4">
        <v>29256.89</v>
      </c>
      <c r="F954" s="19">
        <v>30896</v>
      </c>
      <c r="G954" s="10">
        <v>0</v>
      </c>
      <c r="H954" s="24">
        <f t="shared" si="97"/>
        <v>41195</v>
      </c>
      <c r="I954" s="29" t="e">
        <f t="shared" si="98"/>
        <v>#DIV/0!</v>
      </c>
      <c r="J954" s="81"/>
      <c r="K954" s="4">
        <v>0</v>
      </c>
      <c r="L954" s="59">
        <f>Engineering!K909</f>
        <v>0</v>
      </c>
      <c r="M954" s="53">
        <f t="shared" si="99"/>
        <v>0</v>
      </c>
    </row>
    <row r="955" spans="1:13" ht="12.75" customHeight="1" x14ac:dyDescent="0.35">
      <c r="A955" s="714"/>
      <c r="B955" s="714"/>
      <c r="C955" s="3" t="s">
        <v>265</v>
      </c>
      <c r="D955" s="4">
        <v>0</v>
      </c>
      <c r="E955" s="4">
        <v>0</v>
      </c>
      <c r="F955" s="19">
        <v>504.06</v>
      </c>
      <c r="G955" s="10">
        <v>0</v>
      </c>
      <c r="H955" s="24">
        <f t="shared" si="97"/>
        <v>672</v>
      </c>
      <c r="I955" s="29" t="e">
        <f t="shared" si="98"/>
        <v>#DIV/0!</v>
      </c>
      <c r="J955" s="81"/>
      <c r="K955" s="4">
        <v>0</v>
      </c>
      <c r="L955" s="59">
        <f>Engineering!K910</f>
        <v>0</v>
      </c>
      <c r="M955" s="53">
        <f t="shared" si="99"/>
        <v>0</v>
      </c>
    </row>
    <row r="956" spans="1:13" ht="12.75" customHeight="1" x14ac:dyDescent="0.35">
      <c r="A956" s="714"/>
      <c r="B956" s="714"/>
      <c r="C956" s="3" t="s">
        <v>213</v>
      </c>
      <c r="D956" s="4">
        <v>0</v>
      </c>
      <c r="E956" s="4">
        <v>0</v>
      </c>
      <c r="F956" s="19">
        <v>437.29</v>
      </c>
      <c r="G956" s="10">
        <v>0</v>
      </c>
      <c r="H956" s="24">
        <f t="shared" si="97"/>
        <v>583</v>
      </c>
      <c r="I956" s="29" t="e">
        <f t="shared" si="98"/>
        <v>#DIV/0!</v>
      </c>
      <c r="J956" s="81"/>
      <c r="K956" s="4">
        <v>0</v>
      </c>
      <c r="L956" s="59">
        <f>Engineering!K911</f>
        <v>0</v>
      </c>
      <c r="M956" s="53">
        <f t="shared" si="99"/>
        <v>0</v>
      </c>
    </row>
    <row r="957" spans="1:13" ht="12.75" customHeight="1" x14ac:dyDescent="0.35">
      <c r="A957" s="714"/>
      <c r="B957" s="714"/>
      <c r="C957" s="3" t="s">
        <v>266</v>
      </c>
      <c r="D957" s="4">
        <v>0</v>
      </c>
      <c r="E957" s="4">
        <v>0</v>
      </c>
      <c r="F957" s="19">
        <v>3397.17</v>
      </c>
      <c r="G957" s="10">
        <v>0</v>
      </c>
      <c r="H957" s="24">
        <f t="shared" si="97"/>
        <v>4530</v>
      </c>
      <c r="I957" s="29" t="e">
        <f t="shared" si="98"/>
        <v>#DIV/0!</v>
      </c>
      <c r="J957" s="81"/>
      <c r="K957" s="4">
        <v>0</v>
      </c>
      <c r="L957" s="59">
        <f>Engineering!K912</f>
        <v>0</v>
      </c>
      <c r="M957" s="53">
        <f t="shared" si="99"/>
        <v>0</v>
      </c>
    </row>
    <row r="958" spans="1:13" ht="12.75" customHeight="1" x14ac:dyDescent="0.35">
      <c r="A958" s="714"/>
      <c r="B958" s="714"/>
      <c r="C958" s="3" t="s">
        <v>183</v>
      </c>
      <c r="D958" s="4">
        <v>40000</v>
      </c>
      <c r="E958" s="4">
        <v>40000</v>
      </c>
      <c r="F958" s="19">
        <v>0</v>
      </c>
      <c r="G958" s="10">
        <v>0</v>
      </c>
      <c r="H958" s="24">
        <f t="shared" si="97"/>
        <v>0</v>
      </c>
      <c r="I958" s="29" t="e">
        <f t="shared" si="98"/>
        <v>#DIV/0!</v>
      </c>
      <c r="J958" s="81"/>
      <c r="K958" s="4">
        <v>0</v>
      </c>
      <c r="L958" s="59">
        <f>Engineering!K913</f>
        <v>0</v>
      </c>
      <c r="M958" s="53">
        <f t="shared" si="99"/>
        <v>0</v>
      </c>
    </row>
    <row r="959" spans="1:13" ht="12.75" customHeight="1" x14ac:dyDescent="0.35">
      <c r="A959" s="714"/>
      <c r="B959" s="714"/>
      <c r="C959" s="3" t="s">
        <v>210</v>
      </c>
      <c r="D959" s="4">
        <v>4636.93</v>
      </c>
      <c r="E959" s="4">
        <v>524.16</v>
      </c>
      <c r="F959" s="19">
        <v>0</v>
      </c>
      <c r="G959" s="10">
        <v>0</v>
      </c>
      <c r="H959" s="24">
        <f t="shared" si="97"/>
        <v>0</v>
      </c>
      <c r="I959" s="29" t="e">
        <f t="shared" si="98"/>
        <v>#DIV/0!</v>
      </c>
      <c r="J959" s="81"/>
      <c r="K959" s="4">
        <v>0</v>
      </c>
      <c r="L959" s="59">
        <f>Engineering!K914</f>
        <v>0</v>
      </c>
      <c r="M959" s="53">
        <f t="shared" si="99"/>
        <v>0</v>
      </c>
    </row>
    <row r="960" spans="1:13" ht="12.75" customHeight="1" x14ac:dyDescent="0.35">
      <c r="A960" s="714"/>
      <c r="B960" s="719" t="s">
        <v>143</v>
      </c>
      <c r="C960" s="714"/>
      <c r="D960" s="7">
        <v>1941418.21</v>
      </c>
      <c r="E960" s="7">
        <v>1909794.99</v>
      </c>
      <c r="F960" s="20">
        <f>SUM(F925:F959)</f>
        <v>1619019.1300000006</v>
      </c>
      <c r="G960" s="11">
        <v>2438204.36</v>
      </c>
      <c r="H960" s="25">
        <f>SUM(H925:H959)</f>
        <v>2158691</v>
      </c>
      <c r="I960" s="30">
        <f t="shared" si="98"/>
        <v>0.88536097933973024</v>
      </c>
      <c r="J960" s="54">
        <f>SUM(J925:J959)</f>
        <v>0</v>
      </c>
      <c r="K960" s="7">
        <v>2316778</v>
      </c>
      <c r="L960" s="54">
        <f>SUM(L925:L959)</f>
        <v>-98441</v>
      </c>
      <c r="M960" s="54">
        <f>SUM(M925:M959)</f>
        <v>2415219</v>
      </c>
    </row>
    <row r="961" spans="1:17" ht="12.75" customHeight="1" thickBot="1" x14ac:dyDescent="0.4">
      <c r="A961" s="719" t="s">
        <v>267</v>
      </c>
      <c r="B961" s="714"/>
      <c r="C961" s="714"/>
      <c r="D961" s="8">
        <v>-1941418.21</v>
      </c>
      <c r="E961" s="8">
        <v>-1909794.99</v>
      </c>
      <c r="F961" s="21">
        <f>-F960</f>
        <v>-1619019.1300000006</v>
      </c>
      <c r="G961" s="12">
        <v>-2438204.36</v>
      </c>
      <c r="H961" s="26">
        <f>-H960</f>
        <v>-2158691</v>
      </c>
      <c r="I961" s="31">
        <f t="shared" si="98"/>
        <v>0.88536097933973024</v>
      </c>
      <c r="J961" s="55">
        <f>-J960</f>
        <v>0</v>
      </c>
      <c r="K961" s="8">
        <v>-2316778</v>
      </c>
      <c r="L961" s="55">
        <f>-L960</f>
        <v>98441</v>
      </c>
      <c r="M961" s="55">
        <f>-M960</f>
        <v>-2415219</v>
      </c>
    </row>
    <row r="962" spans="1:17" s="122" customFormat="1" ht="23.25" customHeight="1" thickTop="1" x14ac:dyDescent="0.35">
      <c r="A962" s="731" t="s">
        <v>268</v>
      </c>
      <c r="B962" s="732"/>
      <c r="C962" s="732"/>
      <c r="D962" s="732"/>
      <c r="E962" s="732"/>
      <c r="F962" s="732"/>
      <c r="G962" s="732"/>
      <c r="H962" s="732"/>
      <c r="I962" s="732"/>
      <c r="J962" s="732"/>
      <c r="K962" s="732"/>
      <c r="L962" s="732"/>
      <c r="M962" s="732"/>
    </row>
    <row r="963" spans="1:17" ht="12.75" customHeight="1" x14ac:dyDescent="0.35">
      <c r="A963" s="714"/>
      <c r="B963" s="722" t="s">
        <v>141</v>
      </c>
      <c r="C963" s="714"/>
      <c r="D963" s="714"/>
      <c r="E963" s="714"/>
      <c r="F963" s="714"/>
      <c r="G963" s="714"/>
      <c r="H963" s="714"/>
      <c r="I963" s="714"/>
      <c r="J963" s="714"/>
      <c r="K963" s="714"/>
      <c r="L963" s="714"/>
      <c r="M963" s="714"/>
    </row>
    <row r="964" spans="1:17" ht="12.75" customHeight="1" x14ac:dyDescent="0.35">
      <c r="A964" s="714"/>
      <c r="B964" s="714"/>
      <c r="C964" s="3" t="s">
        <v>146</v>
      </c>
      <c r="D964" s="4">
        <v>39309.69</v>
      </c>
      <c r="E964" s="4">
        <v>21285.599999999999</v>
      </c>
      <c r="F964" s="19">
        <v>0</v>
      </c>
      <c r="G964" s="10">
        <v>81651</v>
      </c>
      <c r="H964" s="24">
        <f t="shared" ref="H964:H981" si="100">ROUND(F964/9*12,0)</f>
        <v>0</v>
      </c>
      <c r="I964" s="29">
        <f t="shared" ref="I964:I983" si="101">H964/G964</f>
        <v>0</v>
      </c>
      <c r="J964" s="81"/>
      <c r="K964" s="4">
        <v>41212</v>
      </c>
      <c r="L964" s="59">
        <f>K964-M964</f>
        <v>728</v>
      </c>
      <c r="M964" s="53">
        <f>'#2 Sewer,Storm, Solid Waste'!B6</f>
        <v>40484</v>
      </c>
    </row>
    <row r="965" spans="1:17" ht="12.75" customHeight="1" x14ac:dyDescent="0.35">
      <c r="A965" s="714"/>
      <c r="B965" s="714"/>
      <c r="C965" s="3" t="s">
        <v>147</v>
      </c>
      <c r="D965" s="4">
        <v>0</v>
      </c>
      <c r="E965" s="4">
        <v>3995.28</v>
      </c>
      <c r="F965" s="19">
        <v>0</v>
      </c>
      <c r="G965" s="10">
        <v>0</v>
      </c>
      <c r="H965" s="24">
        <f t="shared" si="100"/>
        <v>0</v>
      </c>
      <c r="I965" s="29" t="e">
        <f t="shared" si="101"/>
        <v>#DIV/0!</v>
      </c>
      <c r="J965" s="81"/>
      <c r="K965" s="4">
        <v>0</v>
      </c>
      <c r="L965" s="59"/>
      <c r="M965" s="53">
        <f t="shared" ref="M965:M981" si="102">K965-L965</f>
        <v>0</v>
      </c>
    </row>
    <row r="966" spans="1:17" ht="12.75" customHeight="1" x14ac:dyDescent="0.35">
      <c r="A966" s="714"/>
      <c r="B966" s="714"/>
      <c r="C966" s="3" t="s">
        <v>148</v>
      </c>
      <c r="D966" s="4">
        <v>0</v>
      </c>
      <c r="E966" s="4">
        <v>0</v>
      </c>
      <c r="F966" s="19">
        <v>0</v>
      </c>
      <c r="G966" s="10">
        <v>1500</v>
      </c>
      <c r="H966" s="24">
        <f t="shared" si="100"/>
        <v>0</v>
      </c>
      <c r="I966" s="29">
        <f t="shared" si="101"/>
        <v>0</v>
      </c>
      <c r="J966" s="81"/>
      <c r="K966" s="4">
        <v>1500</v>
      </c>
      <c r="L966" s="59"/>
      <c r="M966" s="53">
        <f t="shared" si="102"/>
        <v>1500</v>
      </c>
    </row>
    <row r="967" spans="1:17" ht="12.75" customHeight="1" x14ac:dyDescent="0.35">
      <c r="A967" s="714"/>
      <c r="B967" s="714"/>
      <c r="C967" s="3" t="s">
        <v>151</v>
      </c>
      <c r="D967" s="4">
        <v>2863.71</v>
      </c>
      <c r="E967" s="4">
        <v>1627.85</v>
      </c>
      <c r="F967" s="19">
        <v>0</v>
      </c>
      <c r="G967" s="10">
        <v>2666</v>
      </c>
      <c r="H967" s="24">
        <f t="shared" si="100"/>
        <v>0</v>
      </c>
      <c r="I967" s="29">
        <f t="shared" si="101"/>
        <v>0</v>
      </c>
      <c r="J967" s="81"/>
      <c r="K967" s="4">
        <v>3091</v>
      </c>
      <c r="L967" s="59">
        <f>K967-M967</f>
        <v>-2655</v>
      </c>
      <c r="M967" s="53">
        <f>'#2 Sewer,Storm, Solid Waste'!B54</f>
        <v>5746</v>
      </c>
    </row>
    <row r="968" spans="1:17" ht="12.75" customHeight="1" x14ac:dyDescent="0.35">
      <c r="A968" s="714"/>
      <c r="B968" s="714"/>
      <c r="C968" s="3" t="s">
        <v>269</v>
      </c>
      <c r="D968" s="4">
        <v>-15000</v>
      </c>
      <c r="E968" s="4">
        <v>0</v>
      </c>
      <c r="F968" s="19">
        <v>0</v>
      </c>
      <c r="G968" s="10">
        <v>0</v>
      </c>
      <c r="H968" s="24">
        <f t="shared" si="100"/>
        <v>0</v>
      </c>
      <c r="I968" s="29" t="e">
        <f t="shared" si="101"/>
        <v>#DIV/0!</v>
      </c>
      <c r="J968" s="81"/>
      <c r="K968" s="4">
        <v>0</v>
      </c>
      <c r="L968" s="59"/>
      <c r="M968" s="53">
        <f t="shared" si="102"/>
        <v>0</v>
      </c>
    </row>
    <row r="969" spans="1:17" ht="12.75" customHeight="1" x14ac:dyDescent="0.35">
      <c r="A969" s="714"/>
      <c r="B969" s="714"/>
      <c r="C969" s="3" t="s">
        <v>152</v>
      </c>
      <c r="D969" s="4">
        <v>2178.6999999999998</v>
      </c>
      <c r="E969" s="4">
        <v>2788</v>
      </c>
      <c r="F969" s="327">
        <v>2455</v>
      </c>
      <c r="G969" s="10">
        <v>3112</v>
      </c>
      <c r="H969" s="24">
        <f t="shared" si="100"/>
        <v>3273</v>
      </c>
      <c r="I969" s="29">
        <f t="shared" si="101"/>
        <v>1.0517352185089974</v>
      </c>
      <c r="J969" s="81"/>
      <c r="K969" s="4">
        <v>3447</v>
      </c>
      <c r="L969" s="59">
        <f>K969-M969</f>
        <v>-413</v>
      </c>
      <c r="M969" s="53">
        <f>'#2 Sewer,Storm, Solid Waste'!B70</f>
        <v>3860</v>
      </c>
    </row>
    <row r="970" spans="1:17" ht="12.75" customHeight="1" x14ac:dyDescent="0.35">
      <c r="A970" s="714"/>
      <c r="B970" s="714"/>
      <c r="C970" s="3" t="s">
        <v>154</v>
      </c>
      <c r="D970" s="4">
        <v>225</v>
      </c>
      <c r="E970" s="4">
        <v>225</v>
      </c>
      <c r="F970" s="19">
        <v>0</v>
      </c>
      <c r="G970" s="10">
        <v>479</v>
      </c>
      <c r="H970" s="24">
        <f t="shared" si="100"/>
        <v>0</v>
      </c>
      <c r="I970" s="29">
        <f t="shared" si="101"/>
        <v>0</v>
      </c>
      <c r="J970" s="81"/>
      <c r="K970" s="4">
        <v>493</v>
      </c>
      <c r="L970" s="59">
        <f>K970-M970</f>
        <v>0</v>
      </c>
      <c r="M970" s="53">
        <f>'#2 Sewer,Storm, Solid Waste'!B86</f>
        <v>493</v>
      </c>
    </row>
    <row r="971" spans="1:17" ht="12.75" customHeight="1" x14ac:dyDescent="0.35">
      <c r="A971" s="714"/>
      <c r="B971" s="714"/>
      <c r="C971" s="3" t="s">
        <v>155</v>
      </c>
      <c r="D971" s="4">
        <v>4511.63</v>
      </c>
      <c r="E971" s="4">
        <v>2526.33</v>
      </c>
      <c r="F971" s="19">
        <v>0</v>
      </c>
      <c r="G971" s="10">
        <v>6442</v>
      </c>
      <c r="H971" s="24">
        <f t="shared" si="100"/>
        <v>0</v>
      </c>
      <c r="I971" s="29">
        <f t="shared" si="101"/>
        <v>0</v>
      </c>
      <c r="J971" s="81"/>
      <c r="K971" s="4">
        <v>7357</v>
      </c>
      <c r="L971" s="59">
        <f>K971-M971</f>
        <v>-717</v>
      </c>
      <c r="M971" s="53">
        <f>'#2 Sewer,Storm, Solid Waste'!B102</f>
        <v>8074</v>
      </c>
    </row>
    <row r="972" spans="1:17" ht="12.75" customHeight="1" x14ac:dyDescent="0.35">
      <c r="A972" s="714"/>
      <c r="B972" s="714"/>
      <c r="C972" s="3" t="s">
        <v>157</v>
      </c>
      <c r="D972" s="4">
        <v>102.26</v>
      </c>
      <c r="E972" s="4">
        <v>55.77</v>
      </c>
      <c r="F972" s="19">
        <v>0</v>
      </c>
      <c r="G972" s="10">
        <v>103</v>
      </c>
      <c r="H972" s="24">
        <f t="shared" si="100"/>
        <v>0</v>
      </c>
      <c r="I972" s="29">
        <f t="shared" si="101"/>
        <v>0</v>
      </c>
      <c r="J972" s="81"/>
      <c r="K972" s="4">
        <v>103</v>
      </c>
      <c r="L972" s="59">
        <f>K972-M972</f>
        <v>28</v>
      </c>
      <c r="M972" s="53">
        <f>'#2 Sewer,Storm, Solid Waste'!B134</f>
        <v>75</v>
      </c>
    </row>
    <row r="973" spans="1:17" ht="12.75" customHeight="1" x14ac:dyDescent="0.35">
      <c r="A973" s="714"/>
      <c r="B973" s="714"/>
      <c r="C973" s="3" t="s">
        <v>161</v>
      </c>
      <c r="D973" s="4">
        <v>1322</v>
      </c>
      <c r="E973" s="4">
        <v>1322</v>
      </c>
      <c r="F973" s="19">
        <v>0</v>
      </c>
      <c r="G973" s="10">
        <v>0</v>
      </c>
      <c r="H973" s="24">
        <f t="shared" si="100"/>
        <v>0</v>
      </c>
      <c r="I973" s="29" t="e">
        <f t="shared" si="101"/>
        <v>#DIV/0!</v>
      </c>
      <c r="J973" s="81"/>
      <c r="K973" s="4">
        <v>0</v>
      </c>
      <c r="L973" s="59"/>
      <c r="M973" s="53">
        <f t="shared" si="102"/>
        <v>0</v>
      </c>
    </row>
    <row r="974" spans="1:17" ht="12.75" customHeight="1" x14ac:dyDescent="0.35">
      <c r="A974" s="714"/>
      <c r="B974" s="714"/>
      <c r="C974" s="3" t="s">
        <v>162</v>
      </c>
      <c r="D974" s="4">
        <v>570.35</v>
      </c>
      <c r="E974" s="4">
        <v>366.77</v>
      </c>
      <c r="F974" s="19">
        <v>0</v>
      </c>
      <c r="G974" s="10">
        <v>555</v>
      </c>
      <c r="H974" s="24">
        <f t="shared" si="100"/>
        <v>0</v>
      </c>
      <c r="I974" s="29">
        <f t="shared" si="101"/>
        <v>0</v>
      </c>
      <c r="J974" s="81"/>
      <c r="K974" s="4">
        <v>599</v>
      </c>
      <c r="L974" s="59">
        <f>K974-M974</f>
        <v>12</v>
      </c>
      <c r="M974" s="53">
        <f>'#2 Sewer,Storm, Solid Waste'!B182</f>
        <v>587</v>
      </c>
      <c r="N974" s="517">
        <f>SUM(K964:K974)</f>
        <v>57802</v>
      </c>
      <c r="O974" s="384"/>
      <c r="P974" s="517">
        <f>SUM(M964:M974)</f>
        <v>60819</v>
      </c>
      <c r="Q974" s="517">
        <f>N974-P974</f>
        <v>-3017</v>
      </c>
    </row>
    <row r="975" spans="1:17" ht="12.75" customHeight="1" x14ac:dyDescent="0.35">
      <c r="A975" s="714"/>
      <c r="B975" s="714"/>
      <c r="C975" s="3" t="s">
        <v>167</v>
      </c>
      <c r="D975" s="4">
        <v>57.34</v>
      </c>
      <c r="E975" s="4">
        <v>0</v>
      </c>
      <c r="F975" s="19">
        <v>0</v>
      </c>
      <c r="G975" s="10">
        <v>100</v>
      </c>
      <c r="H975" s="24">
        <f t="shared" si="100"/>
        <v>0</v>
      </c>
      <c r="I975" s="29">
        <f t="shared" si="101"/>
        <v>0</v>
      </c>
      <c r="J975" s="81"/>
      <c r="K975" s="4">
        <v>100</v>
      </c>
      <c r="L975" s="59"/>
      <c r="M975" s="53">
        <f t="shared" si="102"/>
        <v>100</v>
      </c>
    </row>
    <row r="976" spans="1:17" ht="12.75" customHeight="1" x14ac:dyDescent="0.35">
      <c r="A976" s="714"/>
      <c r="B976" s="714"/>
      <c r="C976" s="3" t="s">
        <v>168</v>
      </c>
      <c r="D976" s="4">
        <v>207</v>
      </c>
      <c r="E976" s="4">
        <v>298</v>
      </c>
      <c r="F976" s="19">
        <v>108</v>
      </c>
      <c r="G976" s="10">
        <v>300</v>
      </c>
      <c r="H976" s="24">
        <f t="shared" si="100"/>
        <v>144</v>
      </c>
      <c r="I976" s="29">
        <f t="shared" si="101"/>
        <v>0.48</v>
      </c>
      <c r="J976" s="81"/>
      <c r="K976" s="4">
        <v>300</v>
      </c>
      <c r="L976" s="59"/>
      <c r="M976" s="53">
        <f t="shared" si="102"/>
        <v>300</v>
      </c>
    </row>
    <row r="977" spans="1:13" ht="12.75" customHeight="1" x14ac:dyDescent="0.35">
      <c r="A977" s="714"/>
      <c r="B977" s="714"/>
      <c r="C977" s="3" t="s">
        <v>169</v>
      </c>
      <c r="D977" s="4">
        <v>0</v>
      </c>
      <c r="E977" s="4">
        <v>0</v>
      </c>
      <c r="F977" s="19">
        <v>99.53</v>
      </c>
      <c r="G977" s="10">
        <v>100</v>
      </c>
      <c r="H977" s="24">
        <f t="shared" si="100"/>
        <v>133</v>
      </c>
      <c r="I977" s="29">
        <f t="shared" si="101"/>
        <v>1.33</v>
      </c>
      <c r="J977" s="81"/>
      <c r="K977" s="4">
        <v>100</v>
      </c>
      <c r="L977" s="59"/>
      <c r="M977" s="53">
        <f t="shared" si="102"/>
        <v>100</v>
      </c>
    </row>
    <row r="978" spans="1:13" ht="12.75" customHeight="1" x14ac:dyDescent="0.35">
      <c r="A978" s="714"/>
      <c r="B978" s="714"/>
      <c r="C978" s="3" t="s">
        <v>170</v>
      </c>
      <c r="D978" s="4">
        <v>0</v>
      </c>
      <c r="E978" s="4">
        <v>0</v>
      </c>
      <c r="F978" s="19">
        <v>2009.54</v>
      </c>
      <c r="G978" s="10">
        <v>2000</v>
      </c>
      <c r="H978" s="24">
        <f t="shared" si="100"/>
        <v>2679</v>
      </c>
      <c r="I978" s="29">
        <f t="shared" si="101"/>
        <v>1.3394999999999999</v>
      </c>
      <c r="J978" s="81"/>
      <c r="K978" s="4">
        <v>2000</v>
      </c>
      <c r="L978" s="59"/>
      <c r="M978" s="53">
        <f t="shared" si="102"/>
        <v>2000</v>
      </c>
    </row>
    <row r="979" spans="1:13" ht="12.75" customHeight="1" x14ac:dyDescent="0.35">
      <c r="A979" s="714"/>
      <c r="B979" s="714"/>
      <c r="C979" s="3" t="s">
        <v>177</v>
      </c>
      <c r="D979" s="4">
        <v>756</v>
      </c>
      <c r="E979" s="4">
        <v>0</v>
      </c>
      <c r="F979" s="19">
        <v>0</v>
      </c>
      <c r="G979" s="10">
        <v>2000</v>
      </c>
      <c r="H979" s="24">
        <f t="shared" si="100"/>
        <v>0</v>
      </c>
      <c r="I979" s="29">
        <f t="shared" si="101"/>
        <v>0</v>
      </c>
      <c r="J979" s="81"/>
      <c r="K979" s="4">
        <v>2000</v>
      </c>
      <c r="L979" s="59"/>
      <c r="M979" s="53">
        <f t="shared" si="102"/>
        <v>2000</v>
      </c>
    </row>
    <row r="980" spans="1:13" ht="12.75" customHeight="1" x14ac:dyDescent="0.35">
      <c r="A980" s="714"/>
      <c r="B980" s="714"/>
      <c r="C980" s="3" t="s">
        <v>179</v>
      </c>
      <c r="D980" s="4">
        <v>92259</v>
      </c>
      <c r="E980" s="4">
        <v>93200</v>
      </c>
      <c r="F980" s="19">
        <v>98029</v>
      </c>
      <c r="G980" s="10">
        <v>128500</v>
      </c>
      <c r="H980" s="24">
        <f t="shared" si="100"/>
        <v>130705</v>
      </c>
      <c r="I980" s="29">
        <f t="shared" si="101"/>
        <v>1.01715953307393</v>
      </c>
      <c r="J980" s="81"/>
      <c r="K980" s="4">
        <v>133500</v>
      </c>
      <c r="L980" s="59"/>
      <c r="M980" s="53">
        <f t="shared" si="102"/>
        <v>133500</v>
      </c>
    </row>
    <row r="981" spans="1:13" ht="12.75" customHeight="1" x14ac:dyDescent="0.35">
      <c r="A981" s="714"/>
      <c r="B981" s="714"/>
      <c r="C981" s="3" t="s">
        <v>180</v>
      </c>
      <c r="D981" s="4">
        <v>0</v>
      </c>
      <c r="E981" s="4">
        <v>1290.56</v>
      </c>
      <c r="F981" s="19">
        <v>0</v>
      </c>
      <c r="G981" s="10">
        <v>2000</v>
      </c>
      <c r="H981" s="24">
        <f t="shared" si="100"/>
        <v>0</v>
      </c>
      <c r="I981" s="29">
        <f t="shared" si="101"/>
        <v>0</v>
      </c>
      <c r="J981" s="81"/>
      <c r="K981" s="4">
        <v>2000</v>
      </c>
      <c r="L981" s="59"/>
      <c r="M981" s="53">
        <f t="shared" si="102"/>
        <v>2000</v>
      </c>
    </row>
    <row r="982" spans="1:13" ht="12.75" customHeight="1" x14ac:dyDescent="0.35">
      <c r="A982" s="714"/>
      <c r="B982" s="719" t="s">
        <v>143</v>
      </c>
      <c r="C982" s="714"/>
      <c r="D982" s="7">
        <v>129362.68</v>
      </c>
      <c r="E982" s="7">
        <v>128981.16</v>
      </c>
      <c r="F982" s="20">
        <f>SUM(F964:F981)</f>
        <v>102701.07</v>
      </c>
      <c r="G982" s="11">
        <v>231508</v>
      </c>
      <c r="H982" s="25">
        <f>SUM(H964:H981)</f>
        <v>136934</v>
      </c>
      <c r="I982" s="30">
        <f t="shared" si="101"/>
        <v>0.59148711923562036</v>
      </c>
      <c r="J982" s="54">
        <f>SUM(J964:J981)</f>
        <v>0</v>
      </c>
      <c r="K982" s="7">
        <v>197802</v>
      </c>
      <c r="L982" s="54">
        <f>SUM(L964:L981)</f>
        <v>-3017</v>
      </c>
      <c r="M982" s="54">
        <f>SUM(M964:M981)</f>
        <v>200819</v>
      </c>
    </row>
    <row r="983" spans="1:13" ht="12.75" customHeight="1" thickBot="1" x14ac:dyDescent="0.4">
      <c r="A983" s="719" t="s">
        <v>270</v>
      </c>
      <c r="B983" s="714"/>
      <c r="C983" s="714"/>
      <c r="D983" s="8">
        <v>-129362.68</v>
      </c>
      <c r="E983" s="8">
        <v>-128981.16</v>
      </c>
      <c r="F983" s="21">
        <f>-F982</f>
        <v>-102701.07</v>
      </c>
      <c r="G983" s="12">
        <v>-231508</v>
      </c>
      <c r="H983" s="26">
        <f>-H982</f>
        <v>-136934</v>
      </c>
      <c r="I983" s="31">
        <f t="shared" si="101"/>
        <v>0.59148711923562036</v>
      </c>
      <c r="J983" s="55">
        <f>-J982</f>
        <v>0</v>
      </c>
      <c r="K983" s="8">
        <v>-197802</v>
      </c>
      <c r="L983" s="55">
        <f>-L982</f>
        <v>3017</v>
      </c>
      <c r="M983" s="55">
        <f>-M982</f>
        <v>-200819</v>
      </c>
    </row>
    <row r="984" spans="1:13" s="122" customFormat="1" ht="24.7" customHeight="1" thickTop="1" x14ac:dyDescent="0.35">
      <c r="A984" s="731" t="s">
        <v>271</v>
      </c>
      <c r="B984" s="732"/>
      <c r="C984" s="732"/>
      <c r="D984" s="732"/>
      <c r="E984" s="732"/>
      <c r="F984" s="732"/>
      <c r="G984" s="732"/>
      <c r="H984" s="732"/>
      <c r="I984" s="732"/>
      <c r="J984" s="732"/>
      <c r="K984" s="732"/>
      <c r="L984" s="732"/>
      <c r="M984" s="732"/>
    </row>
    <row r="985" spans="1:13" ht="12.75" customHeight="1" x14ac:dyDescent="0.35">
      <c r="A985" s="714"/>
      <c r="B985" s="722" t="s">
        <v>141</v>
      </c>
      <c r="C985" s="714"/>
      <c r="D985" s="714"/>
      <c r="E985" s="714"/>
      <c r="F985" s="714"/>
      <c r="G985" s="714"/>
      <c r="H985" s="714"/>
      <c r="I985" s="714"/>
      <c r="J985" s="714"/>
      <c r="K985" s="714"/>
      <c r="L985" s="714"/>
      <c r="M985" s="714"/>
    </row>
    <row r="986" spans="1:13" ht="12.75" customHeight="1" x14ac:dyDescent="0.35">
      <c r="A986" s="714"/>
      <c r="B986" s="714"/>
      <c r="C986" s="3" t="s">
        <v>146</v>
      </c>
      <c r="D986" s="4">
        <v>30511.47</v>
      </c>
      <c r="E986" s="4">
        <v>33633</v>
      </c>
      <c r="F986" s="19">
        <v>13863.93</v>
      </c>
      <c r="G986" s="10">
        <v>0</v>
      </c>
      <c r="H986" s="24">
        <f t="shared" ref="H986:H1003" si="103">ROUND(F986/9*12,0)</f>
        <v>18485</v>
      </c>
      <c r="I986" s="29" t="e">
        <f t="shared" ref="I986:I1005" si="104">H986/G986</f>
        <v>#DIV/0!</v>
      </c>
      <c r="J986" s="81"/>
      <c r="K986" s="4">
        <v>38463</v>
      </c>
      <c r="L986" s="59">
        <f>K986-M986</f>
        <v>8451</v>
      </c>
      <c r="M986" s="53">
        <f>'#2 Sewer,Storm, Solid Waste'!B7</f>
        <v>30012</v>
      </c>
    </row>
    <row r="987" spans="1:13" ht="12.75" customHeight="1" x14ac:dyDescent="0.35">
      <c r="A987" s="714"/>
      <c r="B987" s="714"/>
      <c r="C987" s="3" t="s">
        <v>148</v>
      </c>
      <c r="D987" s="4">
        <v>1943.47</v>
      </c>
      <c r="E987" s="4">
        <v>1129.5899999999999</v>
      </c>
      <c r="F987" s="19">
        <v>1010.59</v>
      </c>
      <c r="G987" s="10">
        <v>5000</v>
      </c>
      <c r="H987" s="24">
        <f t="shared" si="103"/>
        <v>1347</v>
      </c>
      <c r="I987" s="29">
        <f t="shared" si="104"/>
        <v>0.26939999999999997</v>
      </c>
      <c r="J987" s="81"/>
      <c r="K987" s="4">
        <v>0</v>
      </c>
      <c r="L987" s="59"/>
      <c r="M987" s="53">
        <f t="shared" ref="M987:M1003" si="105">K987-L987</f>
        <v>0</v>
      </c>
    </row>
    <row r="988" spans="1:13" ht="12.75" customHeight="1" x14ac:dyDescent="0.35">
      <c r="A988" s="714"/>
      <c r="B988" s="714"/>
      <c r="C988" s="3" t="s">
        <v>149</v>
      </c>
      <c r="D988" s="4">
        <v>0</v>
      </c>
      <c r="E988" s="4">
        <v>25</v>
      </c>
      <c r="F988" s="19">
        <v>0</v>
      </c>
      <c r="G988" s="10">
        <v>0</v>
      </c>
      <c r="H988" s="24">
        <f t="shared" si="103"/>
        <v>0</v>
      </c>
      <c r="I988" s="29" t="e">
        <f t="shared" si="104"/>
        <v>#DIV/0!</v>
      </c>
      <c r="J988" s="81"/>
      <c r="K988" s="4">
        <v>0</v>
      </c>
      <c r="L988" s="59"/>
      <c r="M988" s="53">
        <f t="shared" si="105"/>
        <v>0</v>
      </c>
    </row>
    <row r="989" spans="1:13" ht="12.75" customHeight="1" x14ac:dyDescent="0.35">
      <c r="A989" s="714"/>
      <c r="B989" s="714"/>
      <c r="C989" s="3" t="s">
        <v>151</v>
      </c>
      <c r="D989" s="4">
        <v>1959.62</v>
      </c>
      <c r="E989" s="4">
        <v>2367.33</v>
      </c>
      <c r="F989" s="19">
        <v>850.18</v>
      </c>
      <c r="G989" s="10">
        <v>0</v>
      </c>
      <c r="H989" s="24">
        <f t="shared" si="103"/>
        <v>1134</v>
      </c>
      <c r="I989" s="29" t="e">
        <f t="shared" si="104"/>
        <v>#DIV/0!</v>
      </c>
      <c r="J989" s="81"/>
      <c r="K989" s="4">
        <v>2899</v>
      </c>
      <c r="L989" s="59">
        <f>K989-M989</f>
        <v>578</v>
      </c>
      <c r="M989" s="53">
        <f>'#2 Sewer,Storm, Solid Waste'!B55</f>
        <v>2321</v>
      </c>
    </row>
    <row r="990" spans="1:13" ht="12.75" customHeight="1" x14ac:dyDescent="0.35">
      <c r="A990" s="714"/>
      <c r="B990" s="714"/>
      <c r="C990" s="3" t="s">
        <v>269</v>
      </c>
      <c r="D990" s="4">
        <v>0</v>
      </c>
      <c r="E990" s="4">
        <v>-580</v>
      </c>
      <c r="F990" s="19">
        <v>0</v>
      </c>
      <c r="G990" s="10">
        <v>0</v>
      </c>
      <c r="H990" s="24">
        <f t="shared" si="103"/>
        <v>0</v>
      </c>
      <c r="I990" s="29" t="e">
        <f t="shared" si="104"/>
        <v>#DIV/0!</v>
      </c>
      <c r="J990" s="81"/>
      <c r="K990" s="4">
        <v>0</v>
      </c>
      <c r="L990" s="59"/>
      <c r="M990" s="53">
        <f t="shared" si="105"/>
        <v>0</v>
      </c>
    </row>
    <row r="991" spans="1:13" ht="12.75" customHeight="1" x14ac:dyDescent="0.35">
      <c r="A991" s="714"/>
      <c r="B991" s="714"/>
      <c r="C991" s="3" t="s">
        <v>152</v>
      </c>
      <c r="D991" s="4">
        <v>0</v>
      </c>
      <c r="E991" s="4">
        <v>0</v>
      </c>
      <c r="F991" s="19">
        <v>0</v>
      </c>
      <c r="G991" s="10">
        <v>0</v>
      </c>
      <c r="H991" s="24">
        <f t="shared" si="103"/>
        <v>0</v>
      </c>
      <c r="I991" s="29" t="e">
        <f t="shared" si="104"/>
        <v>#DIV/0!</v>
      </c>
      <c r="J991" s="81"/>
      <c r="K991" s="4">
        <v>6895</v>
      </c>
      <c r="L991" s="59">
        <f>K991-M991</f>
        <v>-825</v>
      </c>
      <c r="M991" s="53">
        <f>'#2 Sewer,Storm, Solid Waste'!B71</f>
        <v>7720</v>
      </c>
    </row>
    <row r="992" spans="1:13" ht="12.75" customHeight="1" x14ac:dyDescent="0.35">
      <c r="A992" s="714"/>
      <c r="B992" s="714"/>
      <c r="C992" s="3" t="s">
        <v>154</v>
      </c>
      <c r="D992" s="4">
        <v>0</v>
      </c>
      <c r="E992" s="4">
        <v>0</v>
      </c>
      <c r="F992" s="19">
        <v>0</v>
      </c>
      <c r="G992" s="10">
        <v>0</v>
      </c>
      <c r="H992" s="24">
        <f t="shared" si="103"/>
        <v>0</v>
      </c>
      <c r="I992" s="29" t="e">
        <f t="shared" si="104"/>
        <v>#DIV/0!</v>
      </c>
      <c r="J992" s="81"/>
      <c r="K992" s="4">
        <v>986</v>
      </c>
      <c r="L992" s="59">
        <f>K992-M992</f>
        <v>0</v>
      </c>
      <c r="M992" s="53">
        <f>'#2 Sewer,Storm, Solid Waste'!B87</f>
        <v>986</v>
      </c>
    </row>
    <row r="993" spans="1:17" ht="12.75" customHeight="1" x14ac:dyDescent="0.35">
      <c r="A993" s="714"/>
      <c r="B993" s="714"/>
      <c r="C993" s="3" t="s">
        <v>155</v>
      </c>
      <c r="D993" s="4">
        <v>4467.32</v>
      </c>
      <c r="E993" s="4">
        <v>3527.02</v>
      </c>
      <c r="F993" s="19">
        <v>2539.4699999999998</v>
      </c>
      <c r="G993" s="10">
        <v>0</v>
      </c>
      <c r="H993" s="24">
        <f t="shared" si="103"/>
        <v>3386</v>
      </c>
      <c r="I993" s="29" t="e">
        <f t="shared" si="104"/>
        <v>#DIV/0!</v>
      </c>
      <c r="J993" s="81"/>
      <c r="K993" s="4">
        <v>14714</v>
      </c>
      <c r="L993" s="59">
        <f>K993-M993</f>
        <v>8893</v>
      </c>
      <c r="M993" s="53">
        <f>'#2 Sewer,Storm, Solid Waste'!B103</f>
        <v>5821</v>
      </c>
    </row>
    <row r="994" spans="1:17" ht="12.75" customHeight="1" x14ac:dyDescent="0.35">
      <c r="A994" s="714"/>
      <c r="B994" s="714"/>
      <c r="C994" s="3" t="s">
        <v>156</v>
      </c>
      <c r="D994" s="4">
        <v>308.55</v>
      </c>
      <c r="E994" s="4">
        <v>0</v>
      </c>
      <c r="F994" s="19">
        <v>0</v>
      </c>
      <c r="G994" s="10">
        <v>0</v>
      </c>
      <c r="H994" s="24">
        <f t="shared" si="103"/>
        <v>0</v>
      </c>
      <c r="I994" s="29" t="e">
        <f t="shared" si="104"/>
        <v>#DIV/0!</v>
      </c>
      <c r="J994" s="81"/>
      <c r="K994" s="4">
        <v>0</v>
      </c>
      <c r="L994" s="59"/>
      <c r="M994" s="53">
        <f t="shared" si="105"/>
        <v>0</v>
      </c>
    </row>
    <row r="995" spans="1:17" ht="12.75" customHeight="1" x14ac:dyDescent="0.35">
      <c r="A995" s="714"/>
      <c r="B995" s="714"/>
      <c r="C995" s="3" t="s">
        <v>157</v>
      </c>
      <c r="D995" s="4">
        <v>129.44</v>
      </c>
      <c r="E995" s="4">
        <v>127.99</v>
      </c>
      <c r="F995" s="19">
        <v>60.32</v>
      </c>
      <c r="G995" s="10">
        <v>0</v>
      </c>
      <c r="H995" s="24">
        <f t="shared" si="103"/>
        <v>80</v>
      </c>
      <c r="I995" s="29" t="e">
        <f t="shared" si="104"/>
        <v>#DIV/0!</v>
      </c>
      <c r="J995" s="81"/>
      <c r="K995" s="4">
        <v>141</v>
      </c>
      <c r="L995" s="59">
        <f>K995-M995</f>
        <v>57</v>
      </c>
      <c r="M995" s="53">
        <f>'#2 Sewer,Storm, Solid Waste'!B135</f>
        <v>84</v>
      </c>
    </row>
    <row r="996" spans="1:17" ht="12.75" customHeight="1" x14ac:dyDescent="0.35">
      <c r="A996" s="714"/>
      <c r="B996" s="714"/>
      <c r="C996" s="3" t="s">
        <v>162</v>
      </c>
      <c r="D996" s="4">
        <v>476.93</v>
      </c>
      <c r="E996" s="4">
        <v>498.9</v>
      </c>
      <c r="F996" s="19">
        <v>231.93</v>
      </c>
      <c r="G996" s="10">
        <v>0</v>
      </c>
      <c r="H996" s="24">
        <f t="shared" si="103"/>
        <v>309</v>
      </c>
      <c r="I996" s="29" t="e">
        <f t="shared" si="104"/>
        <v>#DIV/0!</v>
      </c>
      <c r="J996" s="81"/>
      <c r="K996" s="4">
        <v>0</v>
      </c>
      <c r="L996" s="59">
        <f>K996-M996</f>
        <v>-435</v>
      </c>
      <c r="M996" s="53">
        <f>'#2 Sewer,Storm, Solid Waste'!B183</f>
        <v>435</v>
      </c>
      <c r="N996" s="517">
        <f>SUM(K986:K996)</f>
        <v>64098</v>
      </c>
      <c r="O996" s="384"/>
      <c r="P996" s="517">
        <f>SUM(M986:M996)</f>
        <v>47379</v>
      </c>
      <c r="Q996" s="517">
        <f>N996-P996</f>
        <v>16719</v>
      </c>
    </row>
    <row r="997" spans="1:17" ht="12.75" customHeight="1" x14ac:dyDescent="0.35">
      <c r="A997" s="714"/>
      <c r="B997" s="714"/>
      <c r="C997" s="3" t="s">
        <v>167</v>
      </c>
      <c r="D997" s="4">
        <v>0</v>
      </c>
      <c r="E997" s="4">
        <v>0</v>
      </c>
      <c r="F997" s="19">
        <v>0</v>
      </c>
      <c r="G997" s="10">
        <v>300</v>
      </c>
      <c r="H997" s="24">
        <f t="shared" si="103"/>
        <v>0</v>
      </c>
      <c r="I997" s="29">
        <f t="shared" si="104"/>
        <v>0</v>
      </c>
      <c r="J997" s="81"/>
      <c r="K997" s="4">
        <v>0</v>
      </c>
      <c r="L997" s="59"/>
      <c r="M997" s="53">
        <f t="shared" si="105"/>
        <v>0</v>
      </c>
    </row>
    <row r="998" spans="1:17" ht="12.75" customHeight="1" x14ac:dyDescent="0.35">
      <c r="A998" s="714"/>
      <c r="B998" s="714"/>
      <c r="C998" s="3" t="s">
        <v>168</v>
      </c>
      <c r="D998" s="4">
        <v>174.8</v>
      </c>
      <c r="E998" s="4">
        <v>147.09</v>
      </c>
      <c r="F998" s="19">
        <v>0</v>
      </c>
      <c r="G998" s="10">
        <v>300</v>
      </c>
      <c r="H998" s="24">
        <f t="shared" si="103"/>
        <v>0</v>
      </c>
      <c r="I998" s="29">
        <f t="shared" si="104"/>
        <v>0</v>
      </c>
      <c r="J998" s="81"/>
      <c r="K998" s="4">
        <v>0</v>
      </c>
      <c r="L998" s="59"/>
      <c r="M998" s="53">
        <f t="shared" si="105"/>
        <v>0</v>
      </c>
    </row>
    <row r="999" spans="1:17" ht="12.75" customHeight="1" x14ac:dyDescent="0.35">
      <c r="A999" s="714"/>
      <c r="B999" s="714"/>
      <c r="C999" s="3" t="s">
        <v>169</v>
      </c>
      <c r="D999" s="4">
        <v>19.95</v>
      </c>
      <c r="E999" s="4">
        <v>387.5</v>
      </c>
      <c r="F999" s="19">
        <v>480</v>
      </c>
      <c r="G999" s="10">
        <v>100</v>
      </c>
      <c r="H999" s="24">
        <f t="shared" si="103"/>
        <v>640</v>
      </c>
      <c r="I999" s="29">
        <f t="shared" si="104"/>
        <v>6.4</v>
      </c>
      <c r="J999" s="81"/>
      <c r="K999" s="4">
        <v>0</v>
      </c>
      <c r="L999" s="59"/>
      <c r="M999" s="53">
        <f t="shared" si="105"/>
        <v>0</v>
      </c>
    </row>
    <row r="1000" spans="1:17" ht="12.75" customHeight="1" x14ac:dyDescent="0.35">
      <c r="A1000" s="714"/>
      <c r="B1000" s="714"/>
      <c r="C1000" s="3" t="s">
        <v>170</v>
      </c>
      <c r="D1000" s="4">
        <v>0</v>
      </c>
      <c r="E1000" s="4">
        <v>0</v>
      </c>
      <c r="F1000" s="19">
        <v>0</v>
      </c>
      <c r="G1000" s="10">
        <v>500</v>
      </c>
      <c r="H1000" s="24">
        <f t="shared" si="103"/>
        <v>0</v>
      </c>
      <c r="I1000" s="29">
        <f t="shared" si="104"/>
        <v>0</v>
      </c>
      <c r="J1000" s="81"/>
      <c r="K1000" s="4">
        <v>0</v>
      </c>
      <c r="L1000" s="59"/>
      <c r="M1000" s="53">
        <f t="shared" si="105"/>
        <v>0</v>
      </c>
    </row>
    <row r="1001" spans="1:17" ht="12.75" customHeight="1" x14ac:dyDescent="0.35">
      <c r="A1001" s="714"/>
      <c r="B1001" s="714"/>
      <c r="C1001" s="3" t="s">
        <v>174</v>
      </c>
      <c r="D1001" s="4">
        <v>0</v>
      </c>
      <c r="E1001" s="4">
        <v>0</v>
      </c>
      <c r="F1001" s="19">
        <v>0</v>
      </c>
      <c r="G1001" s="10">
        <v>500</v>
      </c>
      <c r="H1001" s="24">
        <f t="shared" si="103"/>
        <v>0</v>
      </c>
      <c r="I1001" s="29">
        <f t="shared" si="104"/>
        <v>0</v>
      </c>
      <c r="J1001" s="81"/>
      <c r="K1001" s="4">
        <v>0</v>
      </c>
      <c r="L1001" s="59"/>
      <c r="M1001" s="53">
        <f t="shared" si="105"/>
        <v>0</v>
      </c>
    </row>
    <row r="1002" spans="1:17" ht="12.75" customHeight="1" x14ac:dyDescent="0.35">
      <c r="A1002" s="714"/>
      <c r="B1002" s="714"/>
      <c r="C1002" s="3" t="s">
        <v>177</v>
      </c>
      <c r="D1002" s="4">
        <v>0</v>
      </c>
      <c r="E1002" s="4">
        <v>0</v>
      </c>
      <c r="F1002" s="19">
        <v>0</v>
      </c>
      <c r="G1002" s="10">
        <v>2900</v>
      </c>
      <c r="H1002" s="24">
        <f t="shared" si="103"/>
        <v>0</v>
      </c>
      <c r="I1002" s="29">
        <f t="shared" si="104"/>
        <v>0</v>
      </c>
      <c r="J1002" s="81"/>
      <c r="K1002" s="4">
        <v>0</v>
      </c>
      <c r="L1002" s="59"/>
      <c r="M1002" s="53">
        <f t="shared" si="105"/>
        <v>0</v>
      </c>
    </row>
    <row r="1003" spans="1:17" ht="12.75" customHeight="1" x14ac:dyDescent="0.35">
      <c r="A1003" s="714"/>
      <c r="B1003" s="714"/>
      <c r="C1003" s="3" t="s">
        <v>180</v>
      </c>
      <c r="D1003" s="4">
        <v>1785.84</v>
      </c>
      <c r="E1003" s="4">
        <v>1190.56</v>
      </c>
      <c r="F1003" s="19">
        <v>0</v>
      </c>
      <c r="G1003" s="10">
        <v>5000</v>
      </c>
      <c r="H1003" s="24">
        <f t="shared" si="103"/>
        <v>0</v>
      </c>
      <c r="I1003" s="29">
        <f t="shared" si="104"/>
        <v>0</v>
      </c>
      <c r="J1003" s="81"/>
      <c r="K1003" s="4">
        <v>0</v>
      </c>
      <c r="L1003" s="59"/>
      <c r="M1003" s="53">
        <f t="shared" si="105"/>
        <v>0</v>
      </c>
    </row>
    <row r="1004" spans="1:17" ht="12.75" customHeight="1" x14ac:dyDescent="0.35">
      <c r="A1004" s="714"/>
      <c r="B1004" s="719" t="s">
        <v>143</v>
      </c>
      <c r="C1004" s="714"/>
      <c r="D1004" s="7">
        <v>41777.39</v>
      </c>
      <c r="E1004" s="7">
        <v>42453.98</v>
      </c>
      <c r="F1004" s="20">
        <v>19036.419999999998</v>
      </c>
      <c r="G1004" s="11">
        <v>14600</v>
      </c>
      <c r="H1004" s="25">
        <f>SUM(H986:H1003)</f>
        <v>25381</v>
      </c>
      <c r="I1004" s="30">
        <f t="shared" si="104"/>
        <v>1.7384246575342466</v>
      </c>
      <c r="J1004" s="54">
        <f>SUM(J986:J1003)</f>
        <v>0</v>
      </c>
      <c r="K1004" s="7">
        <v>64098</v>
      </c>
      <c r="L1004" s="54">
        <f>SUM(L986:L1003)</f>
        <v>16719</v>
      </c>
      <c r="M1004" s="54">
        <f>SUM(M986:M1003)</f>
        <v>47379</v>
      </c>
    </row>
    <row r="1005" spans="1:17" ht="12.75" customHeight="1" thickBot="1" x14ac:dyDescent="0.4">
      <c r="A1005" s="719" t="s">
        <v>272</v>
      </c>
      <c r="B1005" s="714"/>
      <c r="C1005" s="714"/>
      <c r="D1005" s="8">
        <v>-41777.39</v>
      </c>
      <c r="E1005" s="8">
        <v>-42453.98</v>
      </c>
      <c r="F1005" s="21">
        <v>-19036.419999999998</v>
      </c>
      <c r="G1005" s="12">
        <v>-14600</v>
      </c>
      <c r="H1005" s="26">
        <f>-H1004</f>
        <v>-25381</v>
      </c>
      <c r="I1005" s="31">
        <f t="shared" si="104"/>
        <v>1.7384246575342466</v>
      </c>
      <c r="J1005" s="55">
        <f>-J1004</f>
        <v>0</v>
      </c>
      <c r="K1005" s="8">
        <v>-64098</v>
      </c>
      <c r="L1005" s="55">
        <f>-L1004</f>
        <v>-16719</v>
      </c>
      <c r="M1005" s="55">
        <f>-M1004</f>
        <v>-47379</v>
      </c>
    </row>
    <row r="1006" spans="1:17" s="91" customFormat="1" ht="12.75" customHeight="1" thickTop="1" x14ac:dyDescent="0.35">
      <c r="A1006" s="90"/>
      <c r="D1006" s="92"/>
      <c r="E1006" s="92"/>
      <c r="F1006" s="92"/>
      <c r="G1006" s="92"/>
      <c r="H1006" s="92"/>
      <c r="I1006" s="93"/>
      <c r="J1006" s="94"/>
      <c r="K1006" s="92"/>
      <c r="L1006" s="94"/>
      <c r="M1006" s="94"/>
    </row>
    <row r="1007" spans="1:17" s="303" customFormat="1" ht="30.5" customHeight="1" x14ac:dyDescent="0.35">
      <c r="A1007" s="305" t="s">
        <v>449</v>
      </c>
      <c r="D1007" s="306">
        <f>SUM(D1004,D982,D960)</f>
        <v>2112558.2799999998</v>
      </c>
      <c r="E1007" s="306">
        <f>SUM(E1004,E982,E960)</f>
        <v>2081230.13</v>
      </c>
      <c r="F1007" s="306">
        <f>SUM(F1004,F982,F960)</f>
        <v>1740756.6200000006</v>
      </c>
      <c r="G1007" s="306">
        <f>SUM(G1004,G982,G960)</f>
        <v>2684312.36</v>
      </c>
      <c r="H1007" s="306">
        <f>SUM(H1004,H982,H960)</f>
        <v>2321006</v>
      </c>
      <c r="I1007" s="304">
        <f>H1007/G1007</f>
        <v>0.86465570646182177</v>
      </c>
      <c r="J1007" s="306">
        <f>SUM(J1004,J982,J960)</f>
        <v>0</v>
      </c>
      <c r="K1007" s="306">
        <f>SUM(K1004,K982,K960)</f>
        <v>2578678</v>
      </c>
      <c r="L1007" s="306">
        <f>SUM(L1004,L982,L960)</f>
        <v>-84739</v>
      </c>
      <c r="M1007" s="306">
        <f>SUM(M1004,M982,M960)</f>
        <v>2663417</v>
      </c>
    </row>
    <row r="1008" spans="1:17" s="91" customFormat="1" ht="12.75" customHeight="1" x14ac:dyDescent="0.35">
      <c r="A1008" s="90"/>
      <c r="D1008" s="92"/>
      <c r="E1008" s="92"/>
      <c r="F1008" s="92"/>
      <c r="G1008" s="92"/>
      <c r="H1008" s="92"/>
      <c r="I1008" s="93"/>
      <c r="J1008" s="94"/>
      <c r="K1008" s="92"/>
      <c r="L1008" s="94"/>
      <c r="M1008" s="94"/>
    </row>
    <row r="1009" spans="1:17" s="307" customFormat="1" ht="19.45" customHeight="1" x14ac:dyDescent="0.35">
      <c r="A1009" s="735" t="s">
        <v>275</v>
      </c>
      <c r="B1009" s="736"/>
      <c r="C1009" s="736"/>
      <c r="D1009" s="736"/>
      <c r="E1009" s="736"/>
      <c r="F1009" s="736"/>
      <c r="G1009" s="736"/>
      <c r="H1009" s="736"/>
      <c r="I1009" s="736"/>
      <c r="J1009" s="736"/>
      <c r="K1009" s="736"/>
      <c r="L1009" s="736"/>
      <c r="M1009" s="736"/>
    </row>
    <row r="1010" spans="1:17" ht="12.75" customHeight="1" x14ac:dyDescent="0.35">
      <c r="A1010" s="714"/>
      <c r="B1010" s="722" t="s">
        <v>141</v>
      </c>
      <c r="C1010" s="714"/>
      <c r="D1010" s="714"/>
      <c r="E1010" s="714"/>
      <c r="F1010" s="714"/>
      <c r="G1010" s="714"/>
      <c r="H1010" s="714"/>
      <c r="I1010" s="714"/>
      <c r="J1010" s="714"/>
      <c r="K1010" s="714"/>
      <c r="L1010" s="714"/>
      <c r="M1010" s="714"/>
    </row>
    <row r="1011" spans="1:17" ht="12.75" customHeight="1" x14ac:dyDescent="0.35">
      <c r="A1011" s="714"/>
      <c r="B1011" s="714"/>
      <c r="C1011" s="3" t="s">
        <v>146</v>
      </c>
      <c r="D1011" s="4">
        <v>0</v>
      </c>
      <c r="E1011" s="4">
        <v>0</v>
      </c>
      <c r="F1011" s="19">
        <v>0</v>
      </c>
      <c r="G1011" s="10">
        <v>-57937</v>
      </c>
      <c r="H1011" s="24">
        <f t="shared" ref="H1011:H1027" si="106">ROUND(F1011/9*12,0)</f>
        <v>0</v>
      </c>
      <c r="I1011" s="29">
        <f t="shared" ref="I1011:I1029" si="107">H1011/G1011</f>
        <v>0</v>
      </c>
      <c r="J1011" s="81"/>
      <c r="K1011" s="4">
        <v>0</v>
      </c>
      <c r="L1011" s="59"/>
      <c r="M1011" s="53">
        <f t="shared" ref="M1011:M1027" si="108">K1011-L1011</f>
        <v>0</v>
      </c>
    </row>
    <row r="1012" spans="1:17" ht="12.75" customHeight="1" x14ac:dyDescent="0.35">
      <c r="A1012" s="714"/>
      <c r="B1012" s="714"/>
      <c r="C1012" s="3" t="s">
        <v>187</v>
      </c>
      <c r="D1012" s="4">
        <v>18048.259999999998</v>
      </c>
      <c r="E1012" s="4">
        <v>17999.8</v>
      </c>
      <c r="F1012" s="19">
        <v>13846</v>
      </c>
      <c r="G1012" s="10">
        <v>18000</v>
      </c>
      <c r="H1012" s="24">
        <f t="shared" si="106"/>
        <v>18461</v>
      </c>
      <c r="I1012" s="29">
        <f t="shared" si="107"/>
        <v>1.025611111111111</v>
      </c>
      <c r="J1012" s="81"/>
      <c r="K1012" s="4">
        <v>19000</v>
      </c>
      <c r="L1012" s="59"/>
      <c r="M1012" s="53">
        <f t="shared" si="108"/>
        <v>19000</v>
      </c>
    </row>
    <row r="1013" spans="1:17" ht="12.75" customHeight="1" x14ac:dyDescent="0.35">
      <c r="A1013" s="714"/>
      <c r="B1013" s="714"/>
      <c r="C1013" s="3" t="s">
        <v>154</v>
      </c>
      <c r="D1013" s="4">
        <v>4500</v>
      </c>
      <c r="E1013" s="4">
        <v>4500</v>
      </c>
      <c r="F1013" s="19">
        <v>0</v>
      </c>
      <c r="G1013" s="10">
        <v>0</v>
      </c>
      <c r="H1013" s="24">
        <f t="shared" si="106"/>
        <v>0</v>
      </c>
      <c r="I1013" s="29" t="e">
        <f t="shared" si="107"/>
        <v>#DIV/0!</v>
      </c>
      <c r="J1013" s="81"/>
      <c r="K1013" s="4">
        <v>0</v>
      </c>
      <c r="L1013" s="59"/>
      <c r="M1013" s="53">
        <f>'#2 EXEC'!B86</f>
        <v>0</v>
      </c>
    </row>
    <row r="1014" spans="1:17" ht="12.75" customHeight="1" x14ac:dyDescent="0.35">
      <c r="A1014" s="714"/>
      <c r="B1014" s="714"/>
      <c r="C1014" s="3" t="s">
        <v>155</v>
      </c>
      <c r="D1014" s="4">
        <v>17396.169999999998</v>
      </c>
      <c r="E1014" s="4">
        <v>14481.24</v>
      </c>
      <c r="F1014" s="19">
        <v>9617.16</v>
      </c>
      <c r="G1014" s="10">
        <v>0</v>
      </c>
      <c r="H1014" s="24">
        <f t="shared" si="106"/>
        <v>12823</v>
      </c>
      <c r="I1014" s="29" t="e">
        <f t="shared" si="107"/>
        <v>#DIV/0!</v>
      </c>
      <c r="J1014" s="81"/>
      <c r="K1014" s="4">
        <v>0</v>
      </c>
      <c r="L1014" s="59">
        <f>K1014-M1014</f>
        <v>-13424</v>
      </c>
      <c r="M1014" s="53">
        <f>'#2 EXEC'!B102</f>
        <v>13424</v>
      </c>
    </row>
    <row r="1015" spans="1:17" ht="12.75" customHeight="1" x14ac:dyDescent="0.35">
      <c r="A1015" s="714"/>
      <c r="B1015" s="714"/>
      <c r="C1015" s="3" t="s">
        <v>157</v>
      </c>
      <c r="D1015" s="4">
        <v>37.479999999999997</v>
      </c>
      <c r="E1015" s="4">
        <v>0</v>
      </c>
      <c r="F1015" s="19">
        <v>0</v>
      </c>
      <c r="G1015" s="10">
        <v>14014</v>
      </c>
      <c r="H1015" s="24">
        <f t="shared" si="106"/>
        <v>0</v>
      </c>
      <c r="I1015" s="29">
        <f t="shared" si="107"/>
        <v>0</v>
      </c>
      <c r="J1015" s="81"/>
      <c r="K1015" s="4">
        <v>15066</v>
      </c>
      <c r="L1015" s="59">
        <f>K1015-M1015</f>
        <v>15066</v>
      </c>
      <c r="M1015" s="53">
        <f>'#2 EXEC'!B134</f>
        <v>0</v>
      </c>
    </row>
    <row r="1016" spans="1:17" ht="12.75" customHeight="1" x14ac:dyDescent="0.35">
      <c r="A1016" s="714"/>
      <c r="B1016" s="714"/>
      <c r="C1016" s="3" t="s">
        <v>162</v>
      </c>
      <c r="D1016" s="4">
        <v>261.74</v>
      </c>
      <c r="E1016" s="4">
        <v>261.04000000000002</v>
      </c>
      <c r="F1016" s="19">
        <v>200.8</v>
      </c>
      <c r="G1016" s="10">
        <v>260</v>
      </c>
      <c r="H1016" s="24">
        <f t="shared" si="106"/>
        <v>268</v>
      </c>
      <c r="I1016" s="29">
        <f t="shared" si="107"/>
        <v>1.0307692307692307</v>
      </c>
      <c r="J1016" s="81"/>
      <c r="K1016" s="4">
        <v>260</v>
      </c>
      <c r="L1016" s="59">
        <f>K1016-M1016</f>
        <v>0</v>
      </c>
      <c r="M1016" s="53">
        <f>'#2 EXEC'!B182</f>
        <v>260</v>
      </c>
      <c r="N1016" s="517">
        <f>SUM(K1011:K1016)</f>
        <v>34326</v>
      </c>
      <c r="P1016" s="517">
        <f>SUM(M1011:M1016)</f>
        <v>32684</v>
      </c>
      <c r="Q1016" s="517">
        <f>N1016-P1016</f>
        <v>1642</v>
      </c>
    </row>
    <row r="1017" spans="1:17" ht="12.75" customHeight="1" x14ac:dyDescent="0.35">
      <c r="A1017" s="714"/>
      <c r="B1017" s="714"/>
      <c r="C1017" s="3" t="s">
        <v>260</v>
      </c>
      <c r="D1017" s="4">
        <v>23364.51</v>
      </c>
      <c r="E1017" s="4">
        <v>24753.99</v>
      </c>
      <c r="F1017" s="19">
        <v>719.38</v>
      </c>
      <c r="G1017" s="10">
        <v>30000</v>
      </c>
      <c r="H1017" s="24">
        <f t="shared" si="106"/>
        <v>959</v>
      </c>
      <c r="I1017" s="29">
        <f t="shared" si="107"/>
        <v>3.1966666666666664E-2</v>
      </c>
      <c r="J1017" s="81"/>
      <c r="K1017" s="4">
        <v>30000</v>
      </c>
      <c r="L1017" s="59"/>
      <c r="M1017" s="53">
        <f t="shared" si="108"/>
        <v>30000</v>
      </c>
    </row>
    <row r="1018" spans="1:17" ht="12.75" customHeight="1" x14ac:dyDescent="0.35">
      <c r="A1018" s="714"/>
      <c r="B1018" s="714"/>
      <c r="C1018" s="3" t="s">
        <v>167</v>
      </c>
      <c r="D1018" s="4">
        <v>301.08999999999997</v>
      </c>
      <c r="E1018" s="4">
        <v>738.36</v>
      </c>
      <c r="F1018" s="19">
        <v>267.88</v>
      </c>
      <c r="G1018" s="10">
        <v>500</v>
      </c>
      <c r="H1018" s="24">
        <f t="shared" si="106"/>
        <v>357</v>
      </c>
      <c r="I1018" s="29">
        <f t="shared" si="107"/>
        <v>0.71399999999999997</v>
      </c>
      <c r="J1018" s="81"/>
      <c r="K1018" s="4">
        <v>500</v>
      </c>
      <c r="L1018" s="59"/>
      <c r="M1018" s="53">
        <f t="shared" si="108"/>
        <v>500</v>
      </c>
    </row>
    <row r="1019" spans="1:17" ht="12.75" customHeight="1" x14ac:dyDescent="0.35">
      <c r="A1019" s="714"/>
      <c r="B1019" s="714"/>
      <c r="C1019" s="3" t="s">
        <v>168</v>
      </c>
      <c r="D1019" s="4">
        <v>141.05000000000001</v>
      </c>
      <c r="E1019" s="4">
        <v>44.45</v>
      </c>
      <c r="F1019" s="19">
        <v>38.15</v>
      </c>
      <c r="G1019" s="10">
        <v>0</v>
      </c>
      <c r="H1019" s="24">
        <f t="shared" si="106"/>
        <v>51</v>
      </c>
      <c r="I1019" s="29" t="e">
        <f t="shared" si="107"/>
        <v>#DIV/0!</v>
      </c>
      <c r="J1019" s="81"/>
      <c r="K1019" s="4">
        <v>0</v>
      </c>
      <c r="L1019" s="59"/>
      <c r="M1019" s="53">
        <f t="shared" si="108"/>
        <v>0</v>
      </c>
    </row>
    <row r="1020" spans="1:17" ht="12.75" customHeight="1" x14ac:dyDescent="0.35">
      <c r="A1020" s="714"/>
      <c r="B1020" s="714"/>
      <c r="C1020" s="3" t="s">
        <v>169</v>
      </c>
      <c r="D1020" s="4">
        <v>150</v>
      </c>
      <c r="E1020" s="4">
        <v>428.04</v>
      </c>
      <c r="F1020" s="19">
        <v>35.090000000000003</v>
      </c>
      <c r="G1020" s="10">
        <v>500</v>
      </c>
      <c r="H1020" s="24">
        <f t="shared" si="106"/>
        <v>47</v>
      </c>
      <c r="I1020" s="29">
        <f t="shared" si="107"/>
        <v>9.4E-2</v>
      </c>
      <c r="J1020" s="81"/>
      <c r="K1020" s="4">
        <v>500</v>
      </c>
      <c r="L1020" s="59"/>
      <c r="M1020" s="53">
        <f t="shared" si="108"/>
        <v>500</v>
      </c>
    </row>
    <row r="1021" spans="1:17" ht="12.75" customHeight="1" x14ac:dyDescent="0.35">
      <c r="A1021" s="714"/>
      <c r="B1021" s="714"/>
      <c r="C1021" s="3" t="s">
        <v>170</v>
      </c>
      <c r="D1021" s="4">
        <v>19555.509999999998</v>
      </c>
      <c r="E1021" s="4">
        <v>12937.58</v>
      </c>
      <c r="F1021" s="19">
        <v>23120.720000000001</v>
      </c>
      <c r="G1021" s="10">
        <v>20000</v>
      </c>
      <c r="H1021" s="24">
        <f t="shared" si="106"/>
        <v>30828</v>
      </c>
      <c r="I1021" s="29">
        <f t="shared" si="107"/>
        <v>1.5414000000000001</v>
      </c>
      <c r="J1021" s="81"/>
      <c r="K1021" s="4">
        <v>20000</v>
      </c>
      <c r="L1021" s="59"/>
      <c r="M1021" s="53">
        <f t="shared" si="108"/>
        <v>20000</v>
      </c>
    </row>
    <row r="1022" spans="1:17" ht="12.75" customHeight="1" x14ac:dyDescent="0.35">
      <c r="A1022" s="714"/>
      <c r="B1022" s="714"/>
      <c r="C1022" s="3" t="s">
        <v>171</v>
      </c>
      <c r="D1022" s="4">
        <v>26627</v>
      </c>
      <c r="E1022" s="4">
        <v>33172.43</v>
      </c>
      <c r="F1022" s="19">
        <v>37214.019999999997</v>
      </c>
      <c r="G1022" s="10">
        <v>30000</v>
      </c>
      <c r="H1022" s="24">
        <f t="shared" si="106"/>
        <v>49619</v>
      </c>
      <c r="I1022" s="29">
        <f t="shared" si="107"/>
        <v>1.6539666666666666</v>
      </c>
      <c r="J1022" s="81"/>
      <c r="K1022" s="4">
        <v>32500</v>
      </c>
      <c r="L1022" s="59"/>
      <c r="M1022" s="53">
        <f t="shared" si="108"/>
        <v>32500</v>
      </c>
    </row>
    <row r="1023" spans="1:17" ht="12.75" customHeight="1" x14ac:dyDescent="0.35">
      <c r="A1023" s="714"/>
      <c r="B1023" s="714"/>
      <c r="C1023" s="3" t="s">
        <v>177</v>
      </c>
      <c r="D1023" s="4">
        <v>1259.5899999999999</v>
      </c>
      <c r="E1023" s="4">
        <v>3426.31</v>
      </c>
      <c r="F1023" s="19">
        <v>1844.78</v>
      </c>
      <c r="G1023" s="10">
        <v>2500</v>
      </c>
      <c r="H1023" s="24">
        <f t="shared" si="106"/>
        <v>2460</v>
      </c>
      <c r="I1023" s="29">
        <f t="shared" si="107"/>
        <v>0.98399999999999999</v>
      </c>
      <c r="J1023" s="81"/>
      <c r="K1023" s="4">
        <v>2500</v>
      </c>
      <c r="L1023" s="59"/>
      <c r="M1023" s="53">
        <f t="shared" si="108"/>
        <v>2500</v>
      </c>
    </row>
    <row r="1024" spans="1:17" ht="12.75" customHeight="1" x14ac:dyDescent="0.35">
      <c r="A1024" s="714"/>
      <c r="B1024" s="714"/>
      <c r="C1024" s="3" t="s">
        <v>178</v>
      </c>
      <c r="D1024" s="4">
        <v>0</v>
      </c>
      <c r="E1024" s="4">
        <v>0</v>
      </c>
      <c r="F1024" s="19">
        <v>0</v>
      </c>
      <c r="G1024" s="10">
        <v>180</v>
      </c>
      <c r="H1024" s="24">
        <f t="shared" si="106"/>
        <v>0</v>
      </c>
      <c r="I1024" s="29">
        <f t="shared" si="107"/>
        <v>0</v>
      </c>
      <c r="J1024" s="81"/>
      <c r="K1024" s="4">
        <v>0</v>
      </c>
      <c r="L1024" s="59"/>
      <c r="M1024" s="53">
        <f t="shared" si="108"/>
        <v>0</v>
      </c>
    </row>
    <row r="1025" spans="1:17" ht="12.75" customHeight="1" x14ac:dyDescent="0.35">
      <c r="A1025" s="714"/>
      <c r="B1025" s="714"/>
      <c r="C1025" s="3" t="s">
        <v>179</v>
      </c>
      <c r="D1025" s="4">
        <v>17378.41</v>
      </c>
      <c r="E1025" s="4">
        <v>61356.76</v>
      </c>
      <c r="F1025" s="19">
        <v>35775</v>
      </c>
      <c r="G1025" s="10">
        <v>40000</v>
      </c>
      <c r="H1025" s="24">
        <f t="shared" si="106"/>
        <v>47700</v>
      </c>
      <c r="I1025" s="29">
        <f t="shared" si="107"/>
        <v>1.1924999999999999</v>
      </c>
      <c r="J1025" s="81"/>
      <c r="K1025" s="4">
        <v>40000</v>
      </c>
      <c r="L1025" s="59"/>
      <c r="M1025" s="53">
        <f t="shared" si="108"/>
        <v>40000</v>
      </c>
    </row>
    <row r="1026" spans="1:17" ht="12.75" customHeight="1" x14ac:dyDescent="0.35">
      <c r="A1026" s="714"/>
      <c r="B1026" s="714"/>
      <c r="C1026" s="3" t="s">
        <v>182</v>
      </c>
      <c r="D1026" s="4">
        <v>107321.42</v>
      </c>
      <c r="E1026" s="4">
        <v>107750</v>
      </c>
      <c r="F1026" s="19">
        <v>112980</v>
      </c>
      <c r="G1026" s="10">
        <v>115000</v>
      </c>
      <c r="H1026" s="24">
        <f t="shared" si="106"/>
        <v>150640</v>
      </c>
      <c r="I1026" s="29">
        <f t="shared" si="107"/>
        <v>1.3099130434782609</v>
      </c>
      <c r="J1026" s="81"/>
      <c r="K1026" s="4">
        <v>115000</v>
      </c>
      <c r="L1026" s="59"/>
      <c r="M1026" s="53">
        <f t="shared" si="108"/>
        <v>115000</v>
      </c>
    </row>
    <row r="1027" spans="1:17" ht="12.75" customHeight="1" x14ac:dyDescent="0.35">
      <c r="A1027" s="714"/>
      <c r="B1027" s="714"/>
      <c r="C1027" s="3" t="s">
        <v>276</v>
      </c>
      <c r="D1027" s="4">
        <v>0</v>
      </c>
      <c r="E1027" s="4">
        <v>0</v>
      </c>
      <c r="F1027" s="19">
        <v>0</v>
      </c>
      <c r="G1027" s="10">
        <v>25000</v>
      </c>
      <c r="H1027" s="24">
        <f t="shared" si="106"/>
        <v>0</v>
      </c>
      <c r="I1027" s="29">
        <f t="shared" si="107"/>
        <v>0</v>
      </c>
      <c r="J1027" s="81"/>
      <c r="K1027" s="4">
        <v>25000</v>
      </c>
      <c r="L1027" s="59"/>
      <c r="M1027" s="53">
        <f t="shared" si="108"/>
        <v>25000</v>
      </c>
    </row>
    <row r="1028" spans="1:17" ht="12.75" customHeight="1" x14ac:dyDescent="0.35">
      <c r="A1028" s="714"/>
      <c r="B1028" s="719" t="s">
        <v>143</v>
      </c>
      <c r="C1028" s="714"/>
      <c r="D1028" s="7">
        <v>236342.23</v>
      </c>
      <c r="E1028" s="7">
        <v>281850</v>
      </c>
      <c r="F1028" s="20">
        <v>235658.98</v>
      </c>
      <c r="G1028" s="11">
        <v>238017</v>
      </c>
      <c r="H1028" s="25">
        <f>SUM(H1011:H1027)</f>
        <v>314213</v>
      </c>
      <c r="I1028" s="30">
        <f t="shared" si="107"/>
        <v>1.320128394190331</v>
      </c>
      <c r="J1028" s="54">
        <f>SUM(J1011:J1027)</f>
        <v>0</v>
      </c>
      <c r="K1028" s="7">
        <v>300326</v>
      </c>
      <c r="L1028" s="54">
        <f>SUM(L1011:L1027)</f>
        <v>1642</v>
      </c>
      <c r="M1028" s="54">
        <f>SUM(M1011:M1027)</f>
        <v>298684</v>
      </c>
    </row>
    <row r="1029" spans="1:17" ht="12.5" customHeight="1" thickBot="1" x14ac:dyDescent="0.4">
      <c r="A1029" s="719" t="s">
        <v>278</v>
      </c>
      <c r="B1029" s="714"/>
      <c r="C1029" s="714"/>
      <c r="D1029" s="8">
        <v>-236342.23</v>
      </c>
      <c r="E1029" s="8">
        <v>-281850</v>
      </c>
      <c r="F1029" s="21">
        <v>-235658.98</v>
      </c>
      <c r="G1029" s="12">
        <v>-238017</v>
      </c>
      <c r="H1029" s="26">
        <f>-H1028</f>
        <v>-314213</v>
      </c>
      <c r="I1029" s="31">
        <f t="shared" si="107"/>
        <v>1.320128394190331</v>
      </c>
      <c r="J1029" s="55">
        <f>-J1028</f>
        <v>0</v>
      </c>
      <c r="K1029" s="8">
        <v>-300326</v>
      </c>
      <c r="L1029" s="55">
        <f>-L1028</f>
        <v>-1642</v>
      </c>
      <c r="M1029" s="55">
        <f>-M1028</f>
        <v>-298684</v>
      </c>
    </row>
    <row r="1030" spans="1:17" s="91" customFormat="1" ht="12.5" customHeight="1" thickTop="1" x14ac:dyDescent="0.35">
      <c r="A1030" s="90"/>
      <c r="D1030" s="92"/>
      <c r="E1030" s="92"/>
      <c r="F1030" s="92"/>
      <c r="G1030" s="92"/>
      <c r="H1030" s="92"/>
      <c r="I1030" s="93"/>
      <c r="J1030" s="94"/>
      <c r="K1030" s="92"/>
      <c r="L1030" s="94"/>
      <c r="M1030" s="94"/>
    </row>
    <row r="1031" spans="1:17" s="308" customFormat="1" ht="24.7" customHeight="1" x14ac:dyDescent="0.35">
      <c r="A1031" s="310" t="s">
        <v>450</v>
      </c>
      <c r="D1031" s="309">
        <f>D1028</f>
        <v>236342.23</v>
      </c>
      <c r="E1031" s="309">
        <f t="shared" ref="E1031:M1031" si="109">E1028</f>
        <v>281850</v>
      </c>
      <c r="F1031" s="309">
        <f t="shared" si="109"/>
        <v>235658.98</v>
      </c>
      <c r="G1031" s="309">
        <f t="shared" si="109"/>
        <v>238017</v>
      </c>
      <c r="H1031" s="309">
        <f t="shared" si="109"/>
        <v>314213</v>
      </c>
      <c r="I1031" s="311">
        <f t="shared" si="109"/>
        <v>1.320128394190331</v>
      </c>
      <c r="J1031" s="312">
        <f t="shared" si="109"/>
        <v>0</v>
      </c>
      <c r="K1031" s="312">
        <f t="shared" si="109"/>
        <v>300326</v>
      </c>
      <c r="L1031" s="312">
        <f t="shared" si="109"/>
        <v>1642</v>
      </c>
      <c r="M1031" s="312">
        <f t="shared" si="109"/>
        <v>298684</v>
      </c>
      <c r="N1031" s="313" t="s">
        <v>451</v>
      </c>
      <c r="O1031" s="314"/>
      <c r="P1031" s="314"/>
      <c r="Q1031" s="314"/>
    </row>
    <row r="1032" spans="1:17" s="91" customFormat="1" ht="12.75" customHeight="1" x14ac:dyDescent="0.35">
      <c r="A1032" s="90"/>
      <c r="D1032" s="92"/>
      <c r="E1032" s="92"/>
      <c r="F1032" s="92"/>
      <c r="G1032" s="92"/>
      <c r="H1032" s="92"/>
      <c r="I1032" s="93"/>
      <c r="J1032" s="94"/>
      <c r="K1032" s="92"/>
      <c r="L1032" s="94"/>
      <c r="M1032" s="94"/>
    </row>
    <row r="1033" spans="1:17" s="315" customFormat="1" ht="23.65" customHeight="1" x14ac:dyDescent="0.35">
      <c r="A1033" s="733" t="s">
        <v>279</v>
      </c>
      <c r="B1033" s="734"/>
      <c r="C1033" s="734"/>
      <c r="D1033" s="734"/>
      <c r="E1033" s="734"/>
      <c r="F1033" s="734"/>
      <c r="G1033" s="734"/>
      <c r="H1033" s="734"/>
      <c r="I1033" s="734"/>
      <c r="J1033" s="734"/>
      <c r="K1033" s="734"/>
      <c r="L1033" s="734"/>
      <c r="M1033" s="734"/>
    </row>
    <row r="1034" spans="1:17" ht="12.75" customHeight="1" x14ac:dyDescent="0.35">
      <c r="A1034" s="714"/>
      <c r="B1034" s="722" t="s">
        <v>141</v>
      </c>
      <c r="C1034" s="714"/>
      <c r="D1034" s="714"/>
      <c r="E1034" s="714"/>
      <c r="F1034" s="714"/>
      <c r="G1034" s="714"/>
      <c r="H1034" s="714"/>
      <c r="I1034" s="714"/>
      <c r="J1034" s="714"/>
      <c r="K1034" s="714"/>
      <c r="L1034" s="714"/>
      <c r="M1034" s="714"/>
    </row>
    <row r="1035" spans="1:17" ht="12.75" customHeight="1" x14ac:dyDescent="0.35">
      <c r="A1035" s="714"/>
      <c r="B1035" s="714"/>
      <c r="C1035" s="3" t="s">
        <v>146</v>
      </c>
      <c r="D1035" s="4">
        <v>675700.49</v>
      </c>
      <c r="E1035" s="4">
        <v>520439.08</v>
      </c>
      <c r="F1035" s="19">
        <v>384292.85</v>
      </c>
      <c r="G1035" s="10">
        <v>531508</v>
      </c>
      <c r="H1035" s="24">
        <f t="shared" ref="H1035:H1063" si="110">ROUND(F1035/9*12,0)</f>
        <v>512390</v>
      </c>
      <c r="I1035" s="29">
        <f t="shared" ref="I1035:I1065" si="111">H1035/G1035</f>
        <v>0.96403064488210899</v>
      </c>
      <c r="J1035" s="81"/>
      <c r="K1035" s="4">
        <v>618884</v>
      </c>
      <c r="L1035" s="59">
        <f>K1035-M1035</f>
        <v>64410</v>
      </c>
      <c r="M1035" s="53">
        <f>'#2 EXEC'!B7</f>
        <v>554474</v>
      </c>
    </row>
    <row r="1036" spans="1:17" ht="12.75" customHeight="1" x14ac:dyDescent="0.35">
      <c r="A1036" s="714"/>
      <c r="B1036" s="714"/>
      <c r="C1036" s="3" t="s">
        <v>147</v>
      </c>
      <c r="D1036" s="4">
        <v>0</v>
      </c>
      <c r="E1036" s="4">
        <v>9724.3700000000008</v>
      </c>
      <c r="F1036" s="19">
        <v>26826.19</v>
      </c>
      <c r="G1036" s="10">
        <v>0</v>
      </c>
      <c r="H1036" s="24">
        <f t="shared" si="110"/>
        <v>35768</v>
      </c>
      <c r="I1036" s="29" t="e">
        <f t="shared" si="111"/>
        <v>#DIV/0!</v>
      </c>
      <c r="J1036" s="81"/>
      <c r="K1036" s="4">
        <v>0</v>
      </c>
      <c r="L1036" s="59"/>
      <c r="M1036" s="53">
        <f t="shared" ref="M1036:M1063" si="112">K1036-L1036</f>
        <v>0</v>
      </c>
    </row>
    <row r="1037" spans="1:17" ht="12.75" customHeight="1" x14ac:dyDescent="0.35">
      <c r="A1037" s="714"/>
      <c r="B1037" s="714"/>
      <c r="C1037" s="3" t="s">
        <v>148</v>
      </c>
      <c r="D1037" s="4">
        <v>9712.7199999999993</v>
      </c>
      <c r="E1037" s="4">
        <v>909.83</v>
      </c>
      <c r="F1037" s="19">
        <v>5386.24</v>
      </c>
      <c r="G1037" s="10">
        <v>0</v>
      </c>
      <c r="H1037" s="24">
        <f t="shared" si="110"/>
        <v>7182</v>
      </c>
      <c r="I1037" s="29" t="e">
        <f t="shared" si="111"/>
        <v>#DIV/0!</v>
      </c>
      <c r="J1037" s="81"/>
      <c r="K1037" s="4">
        <v>0</v>
      </c>
      <c r="L1037" s="59"/>
      <c r="M1037" s="53">
        <f t="shared" si="112"/>
        <v>0</v>
      </c>
    </row>
    <row r="1038" spans="1:17" ht="12.75" customHeight="1" x14ac:dyDescent="0.35">
      <c r="A1038" s="714"/>
      <c r="B1038" s="714"/>
      <c r="C1038" s="3" t="s">
        <v>186</v>
      </c>
      <c r="D1038" s="4">
        <v>0</v>
      </c>
      <c r="E1038" s="4">
        <v>0</v>
      </c>
      <c r="F1038" s="19">
        <v>2708.44</v>
      </c>
      <c r="G1038" s="10">
        <v>0</v>
      </c>
      <c r="H1038" s="24">
        <f t="shared" si="110"/>
        <v>3611</v>
      </c>
      <c r="I1038" s="29" t="e">
        <f t="shared" si="111"/>
        <v>#DIV/0!</v>
      </c>
      <c r="J1038" s="81"/>
      <c r="K1038" s="4">
        <v>0</v>
      </c>
      <c r="L1038" s="59"/>
      <c r="M1038" s="53">
        <f t="shared" si="112"/>
        <v>0</v>
      </c>
    </row>
    <row r="1039" spans="1:17" ht="12.75" customHeight="1" x14ac:dyDescent="0.35">
      <c r="A1039" s="714"/>
      <c r="B1039" s="714"/>
      <c r="C1039" s="3" t="s">
        <v>150</v>
      </c>
      <c r="D1039" s="4">
        <v>28249</v>
      </c>
      <c r="E1039" s="4">
        <v>39990</v>
      </c>
      <c r="F1039" s="19">
        <v>6580</v>
      </c>
      <c r="G1039" s="10">
        <v>60000</v>
      </c>
      <c r="H1039" s="24">
        <f t="shared" si="110"/>
        <v>8773</v>
      </c>
      <c r="I1039" s="29">
        <f t="shared" si="111"/>
        <v>0.14621666666666666</v>
      </c>
      <c r="J1039" s="81"/>
      <c r="K1039" s="4">
        <v>60000</v>
      </c>
      <c r="L1039" s="59">
        <f>Executive!K1018</f>
        <v>60000</v>
      </c>
      <c r="M1039" s="53">
        <f t="shared" si="112"/>
        <v>0</v>
      </c>
    </row>
    <row r="1040" spans="1:17" ht="12.75" customHeight="1" x14ac:dyDescent="0.35">
      <c r="A1040" s="714"/>
      <c r="B1040" s="714"/>
      <c r="C1040" s="3" t="s">
        <v>151</v>
      </c>
      <c r="D1040" s="4">
        <v>50310.18</v>
      </c>
      <c r="E1040" s="4">
        <v>37382.519999999997</v>
      </c>
      <c r="F1040" s="327">
        <v>21282.74</v>
      </c>
      <c r="G1040" s="10">
        <v>43453</v>
      </c>
      <c r="H1040" s="24">
        <f t="shared" si="110"/>
        <v>28377</v>
      </c>
      <c r="I1040" s="29">
        <f t="shared" si="111"/>
        <v>0.65305042229535359</v>
      </c>
      <c r="J1040" s="81"/>
      <c r="K1040" s="4">
        <v>49150</v>
      </c>
      <c r="L1040" s="59">
        <f>K1040-M1040</f>
        <v>6278</v>
      </c>
      <c r="M1040" s="53">
        <f>'#2 EXEC'!B55</f>
        <v>42872</v>
      </c>
    </row>
    <row r="1041" spans="1:18" ht="12.75" customHeight="1" x14ac:dyDescent="0.35">
      <c r="A1041" s="714"/>
      <c r="B1041" s="714"/>
      <c r="C1041" s="3" t="s">
        <v>152</v>
      </c>
      <c r="D1041" s="4">
        <v>34852.410000000003</v>
      </c>
      <c r="E1041" s="4">
        <v>44607</v>
      </c>
      <c r="F1041" s="327">
        <v>39288</v>
      </c>
      <c r="G1041" s="10">
        <v>49792</v>
      </c>
      <c r="H1041" s="24">
        <f t="shared" si="110"/>
        <v>52384</v>
      </c>
      <c r="I1041" s="29">
        <f t="shared" si="111"/>
        <v>1.0520565552699228</v>
      </c>
      <c r="J1041" s="81"/>
      <c r="K1041" s="4">
        <v>55648</v>
      </c>
      <c r="L1041" s="59">
        <f>K1041-M1041</f>
        <v>-6112</v>
      </c>
      <c r="M1041" s="53">
        <f>'#2 EXEC'!B71</f>
        <v>61760</v>
      </c>
    </row>
    <row r="1042" spans="1:18" ht="12.75" customHeight="1" x14ac:dyDescent="0.35">
      <c r="A1042" s="714"/>
      <c r="B1042" s="714"/>
      <c r="C1042" s="3" t="s">
        <v>153</v>
      </c>
      <c r="D1042" s="4">
        <v>1059.3499999999999</v>
      </c>
      <c r="E1042" s="4">
        <v>1499.63</v>
      </c>
      <c r="F1042" s="19">
        <v>246.75</v>
      </c>
      <c r="G1042" s="10">
        <v>0</v>
      </c>
      <c r="H1042" s="24">
        <f t="shared" si="110"/>
        <v>329</v>
      </c>
      <c r="I1042" s="29" t="e">
        <f t="shared" si="111"/>
        <v>#DIV/0!</v>
      </c>
      <c r="J1042" s="81"/>
      <c r="K1042" s="4">
        <v>0</v>
      </c>
      <c r="L1042" s="59"/>
      <c r="M1042" s="53">
        <f t="shared" si="112"/>
        <v>0</v>
      </c>
    </row>
    <row r="1043" spans="1:18" ht="12.75" customHeight="1" x14ac:dyDescent="0.35">
      <c r="A1043" s="714"/>
      <c r="B1043" s="714"/>
      <c r="C1043" s="3" t="s">
        <v>154</v>
      </c>
      <c r="D1043" s="4">
        <v>3600</v>
      </c>
      <c r="E1043" s="4">
        <v>3600</v>
      </c>
      <c r="F1043" s="19">
        <v>0</v>
      </c>
      <c r="G1043" s="10">
        <v>7656</v>
      </c>
      <c r="H1043" s="24">
        <f t="shared" si="110"/>
        <v>0</v>
      </c>
      <c r="I1043" s="29">
        <f t="shared" si="111"/>
        <v>0</v>
      </c>
      <c r="J1043" s="81"/>
      <c r="K1043" s="4">
        <v>7884</v>
      </c>
      <c r="L1043" s="59">
        <f>K1043-M1043</f>
        <v>0</v>
      </c>
      <c r="M1043" s="53">
        <f>'#2 EXEC'!B87</f>
        <v>7884</v>
      </c>
    </row>
    <row r="1044" spans="1:18" ht="12.75" customHeight="1" x14ac:dyDescent="0.35">
      <c r="A1044" s="714"/>
      <c r="B1044" s="714"/>
      <c r="C1044" s="3" t="s">
        <v>155</v>
      </c>
      <c r="D1044" s="4">
        <v>64635.16</v>
      </c>
      <c r="E1044" s="4">
        <v>50303.35</v>
      </c>
      <c r="F1044" s="19">
        <v>28112.1</v>
      </c>
      <c r="G1044" s="10">
        <v>76909</v>
      </c>
      <c r="H1044" s="24">
        <f t="shared" si="110"/>
        <v>37483</v>
      </c>
      <c r="I1044" s="29">
        <f t="shared" si="111"/>
        <v>0.48736818837847329</v>
      </c>
      <c r="J1044" s="81"/>
      <c r="K1044" s="4">
        <v>82677</v>
      </c>
      <c r="L1044" s="59">
        <f>K1044-M1044</f>
        <v>26542</v>
      </c>
      <c r="M1044" s="53">
        <f>'#2 EXEC'!B103</f>
        <v>56135</v>
      </c>
    </row>
    <row r="1045" spans="1:18" ht="12.75" customHeight="1" x14ac:dyDescent="0.35">
      <c r="A1045" s="714"/>
      <c r="B1045" s="714"/>
      <c r="C1045" s="3" t="s">
        <v>157</v>
      </c>
      <c r="D1045" s="4">
        <v>2681.16</v>
      </c>
      <c r="E1045" s="4">
        <v>1325.24</v>
      </c>
      <c r="F1045" s="19">
        <v>989.81</v>
      </c>
      <c r="G1045" s="10">
        <v>1619</v>
      </c>
      <c r="H1045" s="24">
        <f t="shared" si="110"/>
        <v>1320</v>
      </c>
      <c r="I1045" s="29">
        <f t="shared" si="111"/>
        <v>0.81531809759110563</v>
      </c>
      <c r="J1045" s="81"/>
      <c r="K1045" s="4">
        <v>1619</v>
      </c>
      <c r="L1045" s="59">
        <f>K1045-M1045</f>
        <v>523</v>
      </c>
      <c r="M1045" s="53">
        <f>'#2 EXEC'!B135</f>
        <v>1096</v>
      </c>
    </row>
    <row r="1046" spans="1:18" ht="12.75" customHeight="1" x14ac:dyDescent="0.35">
      <c r="A1046" s="714"/>
      <c r="B1046" s="714"/>
      <c r="C1046" s="3" t="s">
        <v>158</v>
      </c>
      <c r="D1046" s="4">
        <v>0</v>
      </c>
      <c r="E1046" s="4">
        <v>0</v>
      </c>
      <c r="F1046" s="19">
        <v>876.6</v>
      </c>
      <c r="G1046" s="10">
        <v>0</v>
      </c>
      <c r="H1046" s="24">
        <f t="shared" si="110"/>
        <v>1169</v>
      </c>
      <c r="I1046" s="29" t="e">
        <f t="shared" si="111"/>
        <v>#DIV/0!</v>
      </c>
      <c r="J1046" s="81"/>
      <c r="K1046" s="4">
        <v>0</v>
      </c>
      <c r="L1046" s="59"/>
      <c r="M1046" s="53">
        <f t="shared" si="112"/>
        <v>0</v>
      </c>
    </row>
    <row r="1047" spans="1:18" ht="12.75" customHeight="1" x14ac:dyDescent="0.35">
      <c r="A1047" s="714"/>
      <c r="B1047" s="714"/>
      <c r="C1047" s="3" t="s">
        <v>159</v>
      </c>
      <c r="D1047" s="4">
        <v>37012.589999999997</v>
      </c>
      <c r="E1047" s="4">
        <v>29199.47</v>
      </c>
      <c r="F1047" s="19">
        <v>10372.43</v>
      </c>
      <c r="G1047" s="10">
        <v>19740</v>
      </c>
      <c r="H1047" s="24">
        <f t="shared" si="110"/>
        <v>13830</v>
      </c>
      <c r="I1047" s="29">
        <f t="shared" si="111"/>
        <v>0.70060790273556228</v>
      </c>
      <c r="J1047" s="81"/>
      <c r="K1047" s="4">
        <v>19740</v>
      </c>
      <c r="L1047" s="59">
        <f>K1047-M1047</f>
        <v>15540</v>
      </c>
      <c r="M1047" s="53">
        <f>'#2 EXEC'!B151</f>
        <v>4200</v>
      </c>
    </row>
    <row r="1048" spans="1:18" ht="12.75" customHeight="1" x14ac:dyDescent="0.35">
      <c r="A1048" s="714"/>
      <c r="B1048" s="714"/>
      <c r="C1048" s="3" t="s">
        <v>160</v>
      </c>
      <c r="D1048" s="4">
        <v>2160</v>
      </c>
      <c r="E1048" s="4">
        <v>2160</v>
      </c>
      <c r="F1048" s="19">
        <v>0</v>
      </c>
      <c r="G1048" s="10">
        <v>0</v>
      </c>
      <c r="H1048" s="24">
        <f t="shared" si="110"/>
        <v>0</v>
      </c>
      <c r="I1048" s="29" t="e">
        <f t="shared" si="111"/>
        <v>#DIV/0!</v>
      </c>
      <c r="J1048" s="81"/>
      <c r="K1048" s="4">
        <v>0</v>
      </c>
      <c r="L1048" s="59"/>
      <c r="M1048" s="53">
        <f t="shared" si="112"/>
        <v>0</v>
      </c>
    </row>
    <row r="1049" spans="1:18" ht="12.75" customHeight="1" x14ac:dyDescent="0.35">
      <c r="A1049" s="714"/>
      <c r="B1049" s="714"/>
      <c r="C1049" s="3" t="s">
        <v>161</v>
      </c>
      <c r="D1049" s="4">
        <v>14849</v>
      </c>
      <c r="E1049" s="4">
        <v>19078</v>
      </c>
      <c r="F1049" s="19">
        <v>0</v>
      </c>
      <c r="G1049" s="10">
        <v>0</v>
      </c>
      <c r="H1049" s="24">
        <f t="shared" si="110"/>
        <v>0</v>
      </c>
      <c r="I1049" s="29" t="e">
        <f t="shared" si="111"/>
        <v>#DIV/0!</v>
      </c>
      <c r="J1049" s="81"/>
      <c r="K1049" s="4">
        <v>0</v>
      </c>
      <c r="L1049" s="59"/>
      <c r="M1049" s="53">
        <f t="shared" si="112"/>
        <v>0</v>
      </c>
    </row>
    <row r="1050" spans="1:18" ht="12.75" customHeight="1" x14ac:dyDescent="0.35">
      <c r="A1050" s="714"/>
      <c r="B1050" s="714"/>
      <c r="C1050" s="3" t="s">
        <v>162</v>
      </c>
      <c r="D1050" s="4">
        <v>10908.67</v>
      </c>
      <c r="E1050" s="4">
        <v>8671.26</v>
      </c>
      <c r="F1050" s="19">
        <v>6247.52</v>
      </c>
      <c r="G1050" s="10">
        <v>9109</v>
      </c>
      <c r="H1050" s="24">
        <f t="shared" si="110"/>
        <v>8330</v>
      </c>
      <c r="I1050" s="29">
        <f t="shared" si="111"/>
        <v>0.9144801844329784</v>
      </c>
      <c r="J1050" s="81"/>
      <c r="K1050" s="4">
        <v>9576</v>
      </c>
      <c r="L1050" s="59">
        <f>K1050-M1050</f>
        <v>1474</v>
      </c>
      <c r="M1050" s="53">
        <f>'#2 EXEC'!B183</f>
        <v>8102</v>
      </c>
      <c r="N1050" s="517">
        <f>SUM(K1035:K1050)</f>
        <v>905178</v>
      </c>
      <c r="O1050" s="384"/>
      <c r="P1050" s="517">
        <f>SUM(M1035:M1050)</f>
        <v>736523</v>
      </c>
      <c r="Q1050" s="517">
        <f>N1050-P1050</f>
        <v>168655</v>
      </c>
      <c r="R1050" t="s">
        <v>665</v>
      </c>
    </row>
    <row r="1051" spans="1:18" ht="12.75" customHeight="1" x14ac:dyDescent="0.35">
      <c r="A1051" s="714"/>
      <c r="B1051" s="714"/>
      <c r="C1051" s="3" t="s">
        <v>164</v>
      </c>
      <c r="D1051" s="4">
        <v>361.07</v>
      </c>
      <c r="E1051" s="4">
        <v>152.35</v>
      </c>
      <c r="F1051" s="19">
        <v>0</v>
      </c>
      <c r="G1051" s="10">
        <v>375</v>
      </c>
      <c r="H1051" s="24">
        <f t="shared" si="110"/>
        <v>0</v>
      </c>
      <c r="I1051" s="29">
        <f t="shared" si="111"/>
        <v>0</v>
      </c>
      <c r="J1051" s="81"/>
      <c r="K1051" s="4">
        <v>375</v>
      </c>
      <c r="L1051" s="59"/>
      <c r="M1051" s="53">
        <f t="shared" si="112"/>
        <v>375</v>
      </c>
    </row>
    <row r="1052" spans="1:18" ht="12.75" customHeight="1" x14ac:dyDescent="0.35">
      <c r="A1052" s="714"/>
      <c r="B1052" s="714"/>
      <c r="C1052" s="3" t="s">
        <v>167</v>
      </c>
      <c r="D1052" s="4">
        <v>1269.08</v>
      </c>
      <c r="E1052" s="4">
        <v>1133.1300000000001</v>
      </c>
      <c r="F1052" s="19">
        <v>791.14</v>
      </c>
      <c r="G1052" s="10">
        <v>500</v>
      </c>
      <c r="H1052" s="24">
        <f t="shared" si="110"/>
        <v>1055</v>
      </c>
      <c r="I1052" s="29">
        <f t="shared" si="111"/>
        <v>2.11</v>
      </c>
      <c r="J1052" s="81"/>
      <c r="K1052" s="4">
        <v>500</v>
      </c>
      <c r="L1052" s="59"/>
      <c r="M1052" s="53">
        <f t="shared" si="112"/>
        <v>500</v>
      </c>
    </row>
    <row r="1053" spans="1:18" ht="12.75" customHeight="1" x14ac:dyDescent="0.35">
      <c r="A1053" s="714"/>
      <c r="B1053" s="714"/>
      <c r="C1053" s="3" t="s">
        <v>168</v>
      </c>
      <c r="D1053" s="4">
        <v>987.21</v>
      </c>
      <c r="E1053" s="4">
        <v>0</v>
      </c>
      <c r="F1053" s="19">
        <v>0</v>
      </c>
      <c r="G1053" s="10">
        <v>0</v>
      </c>
      <c r="H1053" s="24">
        <f t="shared" si="110"/>
        <v>0</v>
      </c>
      <c r="I1053" s="29" t="e">
        <f t="shared" si="111"/>
        <v>#DIV/0!</v>
      </c>
      <c r="J1053" s="81"/>
      <c r="K1053" s="4">
        <v>0</v>
      </c>
      <c r="L1053" s="59"/>
      <c r="M1053" s="53">
        <f t="shared" si="112"/>
        <v>0</v>
      </c>
    </row>
    <row r="1054" spans="1:18" ht="12.75" customHeight="1" x14ac:dyDescent="0.35">
      <c r="A1054" s="714"/>
      <c r="B1054" s="714"/>
      <c r="C1054" s="3" t="s">
        <v>169</v>
      </c>
      <c r="D1054" s="4">
        <v>3839.93</v>
      </c>
      <c r="E1054" s="4">
        <v>1695.48</v>
      </c>
      <c r="F1054" s="19">
        <v>26.17</v>
      </c>
      <c r="G1054" s="10">
        <v>0</v>
      </c>
      <c r="H1054" s="24">
        <f t="shared" si="110"/>
        <v>35</v>
      </c>
      <c r="I1054" s="29" t="e">
        <f t="shared" si="111"/>
        <v>#DIV/0!</v>
      </c>
      <c r="J1054" s="81"/>
      <c r="K1054" s="4">
        <v>0</v>
      </c>
      <c r="L1054" s="59"/>
      <c r="M1054" s="53">
        <f t="shared" si="112"/>
        <v>0</v>
      </c>
    </row>
    <row r="1055" spans="1:18" ht="12.75" customHeight="1" x14ac:dyDescent="0.35">
      <c r="A1055" s="714"/>
      <c r="B1055" s="714"/>
      <c r="C1055" s="3" t="s">
        <v>170</v>
      </c>
      <c r="D1055" s="4">
        <v>12444.94</v>
      </c>
      <c r="E1055" s="4">
        <v>6170.07</v>
      </c>
      <c r="F1055" s="19">
        <v>4452.33</v>
      </c>
      <c r="G1055" s="10">
        <v>18500</v>
      </c>
      <c r="H1055" s="24">
        <f t="shared" si="110"/>
        <v>5936</v>
      </c>
      <c r="I1055" s="29">
        <f t="shared" si="111"/>
        <v>0.32086486486486487</v>
      </c>
      <c r="J1055" s="81"/>
      <c r="K1055" s="4">
        <v>18500</v>
      </c>
      <c r="L1055" s="59"/>
      <c r="M1055" s="53">
        <f t="shared" si="112"/>
        <v>18500</v>
      </c>
    </row>
    <row r="1056" spans="1:18" ht="12.75" customHeight="1" x14ac:dyDescent="0.35">
      <c r="A1056" s="714"/>
      <c r="B1056" s="714"/>
      <c r="C1056" s="3" t="s">
        <v>171</v>
      </c>
      <c r="D1056" s="4">
        <v>3049.16</v>
      </c>
      <c r="E1056" s="4">
        <v>2565</v>
      </c>
      <c r="F1056" s="19">
        <v>1830</v>
      </c>
      <c r="G1056" s="10">
        <v>3000</v>
      </c>
      <c r="H1056" s="24">
        <f t="shared" si="110"/>
        <v>2440</v>
      </c>
      <c r="I1056" s="29">
        <f t="shared" si="111"/>
        <v>0.81333333333333335</v>
      </c>
      <c r="J1056" s="81"/>
      <c r="K1056" s="4">
        <v>3000</v>
      </c>
      <c r="L1056" s="59"/>
      <c r="M1056" s="53">
        <f t="shared" si="112"/>
        <v>3000</v>
      </c>
    </row>
    <row r="1057" spans="1:13" ht="12.75" customHeight="1" x14ac:dyDescent="0.35">
      <c r="A1057" s="714"/>
      <c r="B1057" s="714"/>
      <c r="C1057" s="3" t="s">
        <v>172</v>
      </c>
      <c r="D1057" s="4">
        <v>702.45</v>
      </c>
      <c r="E1057" s="4">
        <v>690.12</v>
      </c>
      <c r="F1057" s="19">
        <v>37.85</v>
      </c>
      <c r="G1057" s="10">
        <v>0</v>
      </c>
      <c r="H1057" s="24">
        <f t="shared" si="110"/>
        <v>50</v>
      </c>
      <c r="I1057" s="29" t="e">
        <f t="shared" si="111"/>
        <v>#DIV/0!</v>
      </c>
      <c r="J1057" s="81"/>
      <c r="K1057" s="4">
        <v>0</v>
      </c>
      <c r="L1057" s="59"/>
      <c r="M1057" s="53">
        <f t="shared" si="112"/>
        <v>0</v>
      </c>
    </row>
    <row r="1058" spans="1:13" ht="12.75" customHeight="1" x14ac:dyDescent="0.35">
      <c r="A1058" s="714"/>
      <c r="B1058" s="714"/>
      <c r="C1058" s="3" t="s">
        <v>177</v>
      </c>
      <c r="D1058" s="4">
        <v>22976.959999999999</v>
      </c>
      <c r="E1058" s="4">
        <v>32344.25</v>
      </c>
      <c r="F1058" s="19">
        <v>1344.26</v>
      </c>
      <c r="G1058" s="10">
        <v>63000</v>
      </c>
      <c r="H1058" s="24">
        <f t="shared" si="110"/>
        <v>1792</v>
      </c>
      <c r="I1058" s="29">
        <f t="shared" si="111"/>
        <v>2.8444444444444446E-2</v>
      </c>
      <c r="J1058" s="81"/>
      <c r="K1058" s="4">
        <v>45000</v>
      </c>
      <c r="L1058" s="59"/>
      <c r="M1058" s="53">
        <f t="shared" si="112"/>
        <v>45000</v>
      </c>
    </row>
    <row r="1059" spans="1:13" ht="12.75" customHeight="1" x14ac:dyDescent="0.35">
      <c r="A1059" s="714"/>
      <c r="B1059" s="714"/>
      <c r="C1059" s="3" t="s">
        <v>178</v>
      </c>
      <c r="D1059" s="4">
        <v>0</v>
      </c>
      <c r="E1059" s="4">
        <v>0</v>
      </c>
      <c r="F1059" s="19">
        <v>0</v>
      </c>
      <c r="G1059" s="10">
        <v>0</v>
      </c>
      <c r="H1059" s="24">
        <f t="shared" si="110"/>
        <v>0</v>
      </c>
      <c r="I1059" s="29" t="e">
        <f t="shared" si="111"/>
        <v>#DIV/0!</v>
      </c>
      <c r="J1059" s="81"/>
      <c r="K1059" s="4">
        <v>180</v>
      </c>
      <c r="L1059" s="59"/>
      <c r="M1059" s="53">
        <f t="shared" si="112"/>
        <v>180</v>
      </c>
    </row>
    <row r="1060" spans="1:13" ht="12.75" customHeight="1" x14ac:dyDescent="0.35">
      <c r="A1060" s="714"/>
      <c r="B1060" s="714"/>
      <c r="C1060" s="3" t="s">
        <v>179</v>
      </c>
      <c r="D1060" s="4">
        <v>-100000</v>
      </c>
      <c r="E1060" s="4">
        <v>2552</v>
      </c>
      <c r="F1060" s="19">
        <v>22511.22</v>
      </c>
      <c r="G1060" s="10">
        <v>2500</v>
      </c>
      <c r="H1060" s="24">
        <f t="shared" si="110"/>
        <v>30015</v>
      </c>
      <c r="I1060" s="29">
        <f t="shared" si="111"/>
        <v>12.006</v>
      </c>
      <c r="J1060" s="81"/>
      <c r="K1060" s="4">
        <v>2500</v>
      </c>
      <c r="L1060" s="59"/>
      <c r="M1060" s="53">
        <f t="shared" si="112"/>
        <v>2500</v>
      </c>
    </row>
    <row r="1061" spans="1:13" ht="12.75" customHeight="1" x14ac:dyDescent="0.35">
      <c r="A1061" s="714"/>
      <c r="B1061" s="714"/>
      <c r="C1061" s="3" t="s">
        <v>283</v>
      </c>
      <c r="D1061" s="4">
        <v>0</v>
      </c>
      <c r="E1061" s="4">
        <v>0</v>
      </c>
      <c r="F1061" s="19">
        <v>42954.62</v>
      </c>
      <c r="G1061" s="10">
        <v>0</v>
      </c>
      <c r="H1061" s="24">
        <f t="shared" si="110"/>
        <v>57273</v>
      </c>
      <c r="I1061" s="29" t="e">
        <f t="shared" si="111"/>
        <v>#DIV/0!</v>
      </c>
      <c r="J1061" s="81"/>
      <c r="K1061" s="4">
        <v>0</v>
      </c>
      <c r="L1061" s="59"/>
      <c r="M1061" s="53">
        <f t="shared" si="112"/>
        <v>0</v>
      </c>
    </row>
    <row r="1062" spans="1:13" ht="12.75" customHeight="1" x14ac:dyDescent="0.35">
      <c r="A1062" s="714"/>
      <c r="B1062" s="714"/>
      <c r="C1062" s="3" t="s">
        <v>180</v>
      </c>
      <c r="D1062" s="4">
        <v>0</v>
      </c>
      <c r="E1062" s="4">
        <v>0</v>
      </c>
      <c r="F1062" s="19">
        <v>0</v>
      </c>
      <c r="G1062" s="10">
        <v>3000</v>
      </c>
      <c r="H1062" s="24">
        <f t="shared" si="110"/>
        <v>0</v>
      </c>
      <c r="I1062" s="29">
        <f t="shared" si="111"/>
        <v>0</v>
      </c>
      <c r="J1062" s="81"/>
      <c r="K1062" s="4">
        <v>3000</v>
      </c>
      <c r="L1062" s="59"/>
      <c r="M1062" s="53">
        <f t="shared" si="112"/>
        <v>3000</v>
      </c>
    </row>
    <row r="1063" spans="1:13" ht="12.75" customHeight="1" x14ac:dyDescent="0.35">
      <c r="A1063" s="714"/>
      <c r="B1063" s="714"/>
      <c r="C1063" s="3" t="s">
        <v>183</v>
      </c>
      <c r="D1063" s="4">
        <v>7900</v>
      </c>
      <c r="E1063" s="4">
        <v>7900</v>
      </c>
      <c r="F1063" s="19">
        <v>0</v>
      </c>
      <c r="G1063" s="10">
        <v>0</v>
      </c>
      <c r="H1063" s="24">
        <f t="shared" si="110"/>
        <v>0</v>
      </c>
      <c r="I1063" s="29" t="e">
        <f t="shared" si="111"/>
        <v>#DIV/0!</v>
      </c>
      <c r="J1063" s="81"/>
      <c r="K1063" s="4">
        <v>0</v>
      </c>
      <c r="L1063" s="59"/>
      <c r="M1063" s="53">
        <f t="shared" si="112"/>
        <v>0</v>
      </c>
    </row>
    <row r="1064" spans="1:13" ht="12.75" customHeight="1" x14ac:dyDescent="0.35">
      <c r="A1064" s="714"/>
      <c r="B1064" s="719" t="s">
        <v>143</v>
      </c>
      <c r="C1064" s="714"/>
      <c r="D1064" s="7">
        <v>889261.53</v>
      </c>
      <c r="E1064" s="7">
        <v>824092.15</v>
      </c>
      <c r="F1064" s="20">
        <f>SUM(F1035:F1063)</f>
        <v>607157.25999999989</v>
      </c>
      <c r="G1064" s="11">
        <v>890661</v>
      </c>
      <c r="H1064" s="25">
        <f>SUM(H1035:H1063)</f>
        <v>809542</v>
      </c>
      <c r="I1064" s="30">
        <f t="shared" si="111"/>
        <v>0.9089226989842375</v>
      </c>
      <c r="J1064" s="54">
        <f>SUM(J1035:J1063)</f>
        <v>0</v>
      </c>
      <c r="K1064" s="7">
        <v>978233</v>
      </c>
      <c r="L1064" s="54">
        <f>SUM(L1035:L1063)</f>
        <v>168655</v>
      </c>
      <c r="M1064" s="54">
        <f>SUM(M1035:M1063)</f>
        <v>809578</v>
      </c>
    </row>
    <row r="1065" spans="1:13" ht="12.75" customHeight="1" thickBot="1" x14ac:dyDescent="0.4">
      <c r="A1065" s="719" t="s">
        <v>280</v>
      </c>
      <c r="B1065" s="714"/>
      <c r="C1065" s="714"/>
      <c r="D1065" s="8">
        <v>-889261.53</v>
      </c>
      <c r="E1065" s="8">
        <v>-824092.15</v>
      </c>
      <c r="F1065" s="21">
        <f>-F1064</f>
        <v>-607157.25999999989</v>
      </c>
      <c r="G1065" s="12">
        <v>-890661</v>
      </c>
      <c r="H1065" s="26">
        <f>-H1064</f>
        <v>-809542</v>
      </c>
      <c r="I1065" s="31">
        <f t="shared" si="111"/>
        <v>0.9089226989842375</v>
      </c>
      <c r="J1065" s="55">
        <f>-J1064</f>
        <v>0</v>
      </c>
      <c r="K1065" s="8">
        <v>-978233</v>
      </c>
      <c r="L1065" s="55">
        <f>-L1064</f>
        <v>-168655</v>
      </c>
      <c r="M1065" s="55">
        <f>-M1064</f>
        <v>-809578</v>
      </c>
    </row>
    <row r="1066" spans="1:13" s="315" customFormat="1" ht="28.45" customHeight="1" thickTop="1" x14ac:dyDescent="0.35">
      <c r="A1066" s="733" t="s">
        <v>281</v>
      </c>
      <c r="B1066" s="734"/>
      <c r="C1066" s="734"/>
      <c r="D1066" s="734"/>
      <c r="E1066" s="734"/>
      <c r="F1066" s="734"/>
      <c r="G1066" s="734"/>
      <c r="H1066" s="734"/>
      <c r="I1066" s="734"/>
      <c r="J1066" s="734"/>
      <c r="K1066" s="734"/>
      <c r="L1066" s="734"/>
      <c r="M1066" s="734"/>
    </row>
    <row r="1067" spans="1:13" ht="12.75" customHeight="1" x14ac:dyDescent="0.35">
      <c r="A1067" s="714"/>
      <c r="B1067" s="722" t="s">
        <v>141</v>
      </c>
      <c r="C1067" s="714"/>
      <c r="D1067" s="714"/>
      <c r="E1067" s="714"/>
      <c r="F1067" s="714"/>
      <c r="G1067" s="714"/>
      <c r="H1067" s="714"/>
      <c r="I1067" s="714"/>
      <c r="J1067" s="714"/>
      <c r="K1067" s="714"/>
      <c r="L1067" s="714"/>
      <c r="M1067" s="714"/>
    </row>
    <row r="1068" spans="1:13" ht="12.75" customHeight="1" x14ac:dyDescent="0.35">
      <c r="A1068" s="714"/>
      <c r="B1068" s="714"/>
      <c r="H1068" s="23">
        <f t="shared" ref="H1068:H1074" si="113">ROUND(F1068/9*12,0)</f>
        <v>0</v>
      </c>
      <c r="I1068" s="28" t="e">
        <f t="shared" ref="I1068:I1074" si="114">H1068/G1068</f>
        <v>#DIV/0!</v>
      </c>
    </row>
    <row r="1069" spans="1:13" ht="12.75" customHeight="1" x14ac:dyDescent="0.35">
      <c r="A1069" s="714"/>
      <c r="B1069" s="714"/>
      <c r="C1069" s="3" t="s">
        <v>179</v>
      </c>
      <c r="D1069" s="4">
        <v>93978.880000000005</v>
      </c>
      <c r="E1069" s="4">
        <v>313841.46999999997</v>
      </c>
      <c r="F1069" s="19">
        <v>359818.17</v>
      </c>
      <c r="G1069" s="10">
        <v>0</v>
      </c>
      <c r="H1069" s="24">
        <f t="shared" si="113"/>
        <v>479758</v>
      </c>
      <c r="I1069" s="29" t="e">
        <f t="shared" si="114"/>
        <v>#DIV/0!</v>
      </c>
      <c r="J1069" s="81"/>
      <c r="K1069" s="4">
        <v>0</v>
      </c>
      <c r="L1069" s="59"/>
      <c r="M1069" s="53">
        <f>K1069-L1069</f>
        <v>0</v>
      </c>
    </row>
    <row r="1070" spans="1:13" ht="12.75" customHeight="1" x14ac:dyDescent="0.35">
      <c r="A1070" s="714"/>
      <c r="B1070" s="714"/>
      <c r="C1070" s="3" t="s">
        <v>282</v>
      </c>
      <c r="D1070" s="4">
        <v>192000</v>
      </c>
      <c r="E1070" s="4">
        <v>198144</v>
      </c>
      <c r="F1070" s="19">
        <v>103095.2</v>
      </c>
      <c r="G1070" s="10">
        <v>200000</v>
      </c>
      <c r="H1070" s="24">
        <f t="shared" si="113"/>
        <v>137460</v>
      </c>
      <c r="I1070" s="29">
        <f t="shared" si="114"/>
        <v>0.68730000000000002</v>
      </c>
      <c r="J1070" s="81"/>
      <c r="K1070" s="4">
        <v>200000</v>
      </c>
      <c r="L1070" s="59"/>
      <c r="M1070" s="53">
        <f>K1070-L1070</f>
        <v>200000</v>
      </c>
    </row>
    <row r="1071" spans="1:13" s="344" customFormat="1" ht="12.75" customHeight="1" x14ac:dyDescent="0.35">
      <c r="A1071" s="714"/>
      <c r="B1071" s="714"/>
      <c r="C1071" s="339" t="s">
        <v>283</v>
      </c>
      <c r="D1071" s="340">
        <v>134549.4</v>
      </c>
      <c r="E1071" s="340">
        <v>245465.98</v>
      </c>
      <c r="F1071" s="340">
        <v>657885.44999999995</v>
      </c>
      <c r="G1071" s="340">
        <v>1000000</v>
      </c>
      <c r="H1071" s="340">
        <f t="shared" si="113"/>
        <v>877181</v>
      </c>
      <c r="I1071" s="341">
        <f t="shared" si="114"/>
        <v>0.87718099999999999</v>
      </c>
      <c r="J1071" s="342"/>
      <c r="K1071" s="340">
        <v>1000000</v>
      </c>
      <c r="L1071" s="107">
        <v>-1000000</v>
      </c>
      <c r="M1071" s="343">
        <f>K1071-L1071</f>
        <v>2000000</v>
      </c>
    </row>
    <row r="1072" spans="1:13" ht="12.75" customHeight="1" x14ac:dyDescent="0.35">
      <c r="A1072" s="714"/>
      <c r="B1072" s="714"/>
      <c r="C1072" s="3" t="s">
        <v>180</v>
      </c>
      <c r="D1072" s="4">
        <v>13209.89</v>
      </c>
      <c r="E1072" s="4">
        <v>12311.86</v>
      </c>
      <c r="F1072" s="19">
        <v>6216.88</v>
      </c>
      <c r="G1072" s="10">
        <v>12000</v>
      </c>
      <c r="H1072" s="24">
        <f t="shared" si="113"/>
        <v>8289</v>
      </c>
      <c r="I1072" s="29">
        <f t="shared" si="114"/>
        <v>0.69074999999999998</v>
      </c>
      <c r="J1072" s="81"/>
      <c r="K1072" s="4">
        <v>12000</v>
      </c>
      <c r="L1072" s="59"/>
      <c r="M1072" s="53">
        <f>K1072-L1072</f>
        <v>12000</v>
      </c>
    </row>
    <row r="1073" spans="1:18" ht="12.75" customHeight="1" x14ac:dyDescent="0.35">
      <c r="A1073" s="714"/>
      <c r="B1073" s="719" t="s">
        <v>143</v>
      </c>
      <c r="C1073" s="714"/>
      <c r="D1073" s="7">
        <v>433738.17</v>
      </c>
      <c r="E1073" s="7">
        <v>769763.31</v>
      </c>
      <c r="F1073" s="20">
        <v>1127015.7</v>
      </c>
      <c r="G1073" s="11">
        <v>1212000</v>
      </c>
      <c r="H1073" s="25">
        <f>SUM(H1068:H1072)</f>
        <v>1502688</v>
      </c>
      <c r="I1073" s="30">
        <f t="shared" si="114"/>
        <v>1.2398415841584158</v>
      </c>
      <c r="J1073" s="54">
        <f>SUM(J1069:J1072)</f>
        <v>0</v>
      </c>
      <c r="K1073" s="7">
        <v>1212000</v>
      </c>
      <c r="L1073" s="54">
        <f>SUM(L1069:L1072)</f>
        <v>-1000000</v>
      </c>
      <c r="M1073" s="54">
        <f>SUM(M1069:M1072)</f>
        <v>2212000</v>
      </c>
    </row>
    <row r="1074" spans="1:18" ht="12.75" customHeight="1" thickBot="1" x14ac:dyDescent="0.4">
      <c r="A1074" s="719" t="s">
        <v>284</v>
      </c>
      <c r="B1074" s="714"/>
      <c r="C1074" s="714"/>
      <c r="D1074" s="8">
        <v>-433738.17</v>
      </c>
      <c r="E1074" s="8">
        <v>-769763.31</v>
      </c>
      <c r="F1074" s="21">
        <v>-1127015.7</v>
      </c>
      <c r="G1074" s="12">
        <v>-1212000</v>
      </c>
      <c r="H1074" s="26">
        <f t="shared" si="113"/>
        <v>-1502688</v>
      </c>
      <c r="I1074" s="31">
        <f t="shared" si="114"/>
        <v>1.2398415841584158</v>
      </c>
      <c r="J1074" s="55">
        <f>-J1073</f>
        <v>0</v>
      </c>
      <c r="K1074" s="8">
        <v>-1212000</v>
      </c>
      <c r="L1074" s="55">
        <f>-L1073</f>
        <v>1000000</v>
      </c>
      <c r="M1074" s="55">
        <f>-M1073</f>
        <v>-2212000</v>
      </c>
    </row>
    <row r="1075" spans="1:18" s="315" customFormat="1" ht="26.25" customHeight="1" thickTop="1" x14ac:dyDescent="0.35">
      <c r="A1075" s="733" t="s">
        <v>285</v>
      </c>
      <c r="B1075" s="734"/>
      <c r="C1075" s="734"/>
      <c r="D1075" s="734"/>
      <c r="E1075" s="734"/>
      <c r="F1075" s="734"/>
      <c r="G1075" s="734"/>
      <c r="H1075" s="734"/>
      <c r="I1075" s="734"/>
      <c r="J1075" s="734"/>
      <c r="K1075" s="734"/>
      <c r="L1075" s="734"/>
      <c r="M1075" s="734"/>
    </row>
    <row r="1076" spans="1:18" ht="12.75" customHeight="1" x14ac:dyDescent="0.35">
      <c r="A1076" s="714"/>
      <c r="B1076" s="722" t="s">
        <v>141</v>
      </c>
      <c r="C1076" s="714"/>
      <c r="D1076" s="714"/>
      <c r="E1076" s="714"/>
      <c r="F1076" s="714"/>
      <c r="G1076" s="714"/>
      <c r="H1076" s="714"/>
      <c r="I1076" s="714"/>
      <c r="J1076" s="714"/>
      <c r="K1076" s="714"/>
      <c r="L1076" s="714"/>
      <c r="M1076" s="714"/>
    </row>
    <row r="1077" spans="1:18" ht="12.75" customHeight="1" x14ac:dyDescent="0.35">
      <c r="A1077" s="714"/>
      <c r="B1077" s="714"/>
      <c r="C1077" s="3" t="s">
        <v>146</v>
      </c>
      <c r="D1077" s="4">
        <v>132605</v>
      </c>
      <c r="E1077" s="4">
        <v>197137.4</v>
      </c>
      <c r="F1077" s="19">
        <v>228582.64</v>
      </c>
      <c r="G1077" s="10">
        <v>192431</v>
      </c>
      <c r="H1077" s="24">
        <f t="shared" ref="H1077:H1099" si="115">ROUND(F1077/9*12,0)</f>
        <v>304777</v>
      </c>
      <c r="I1077" s="29">
        <f t="shared" ref="I1077:I1101" si="116">H1077/G1077</f>
        <v>1.5838248515052149</v>
      </c>
      <c r="J1077" s="81"/>
      <c r="K1077" s="4">
        <v>223142</v>
      </c>
      <c r="L1077" s="59">
        <f>K1077-M1077</f>
        <v>-179636</v>
      </c>
      <c r="M1077" s="53">
        <f>'#2 EXEC'!B9</f>
        <v>402778</v>
      </c>
    </row>
    <row r="1078" spans="1:18" ht="12.75" customHeight="1" x14ac:dyDescent="0.35">
      <c r="A1078" s="714"/>
      <c r="B1078" s="714"/>
      <c r="C1078" s="3" t="s">
        <v>147</v>
      </c>
      <c r="D1078" s="4">
        <v>0</v>
      </c>
      <c r="E1078" s="4">
        <v>6224.21</v>
      </c>
      <c r="F1078" s="19">
        <v>0</v>
      </c>
      <c r="G1078" s="10">
        <v>0</v>
      </c>
      <c r="H1078" s="24">
        <f t="shared" si="115"/>
        <v>0</v>
      </c>
      <c r="I1078" s="29" t="e">
        <f t="shared" si="116"/>
        <v>#DIV/0!</v>
      </c>
      <c r="J1078" s="81"/>
      <c r="K1078" s="4">
        <v>0</v>
      </c>
      <c r="L1078" s="59"/>
      <c r="M1078" s="53">
        <f t="shared" ref="M1078:M1099" si="117">K1078-L1078</f>
        <v>0</v>
      </c>
    </row>
    <row r="1079" spans="1:18" ht="12.75" customHeight="1" x14ac:dyDescent="0.35">
      <c r="A1079" s="714"/>
      <c r="B1079" s="714"/>
      <c r="C1079" s="3" t="s">
        <v>148</v>
      </c>
      <c r="D1079" s="4">
        <v>0</v>
      </c>
      <c r="E1079" s="4">
        <v>436.2</v>
      </c>
      <c r="F1079" s="19">
        <v>0</v>
      </c>
      <c r="G1079" s="10">
        <v>0</v>
      </c>
      <c r="H1079" s="24">
        <f t="shared" si="115"/>
        <v>0</v>
      </c>
      <c r="I1079" s="29" t="e">
        <f t="shared" si="116"/>
        <v>#DIV/0!</v>
      </c>
      <c r="J1079" s="81"/>
      <c r="K1079" s="4">
        <v>0</v>
      </c>
      <c r="L1079" s="59"/>
      <c r="M1079" s="53">
        <f t="shared" si="117"/>
        <v>0</v>
      </c>
    </row>
    <row r="1080" spans="1:18" ht="12.75" customHeight="1" x14ac:dyDescent="0.35">
      <c r="A1080" s="714"/>
      <c r="B1080" s="714"/>
      <c r="C1080" s="3" t="s">
        <v>151</v>
      </c>
      <c r="D1080" s="4">
        <v>15481.71</v>
      </c>
      <c r="E1080" s="4">
        <v>18712.75</v>
      </c>
      <c r="F1080" s="327">
        <v>25393.79</v>
      </c>
      <c r="G1080" s="10">
        <v>27592</v>
      </c>
      <c r="H1080" s="24">
        <f t="shared" si="115"/>
        <v>33858</v>
      </c>
      <c r="I1080" s="29">
        <f t="shared" si="116"/>
        <v>1.2270948100898811</v>
      </c>
      <c r="J1080" s="81"/>
      <c r="K1080" s="4">
        <v>32016</v>
      </c>
      <c r="L1080" s="59">
        <f>K1080-M1080</f>
        <v>-19821</v>
      </c>
      <c r="M1080" s="53">
        <f>'#2 EXEC'!B57</f>
        <v>51837</v>
      </c>
    </row>
    <row r="1081" spans="1:18" ht="12.75" customHeight="1" x14ac:dyDescent="0.35">
      <c r="A1081" s="714"/>
      <c r="B1081" s="714"/>
      <c r="C1081" s="3" t="s">
        <v>152</v>
      </c>
      <c r="D1081" s="4">
        <v>8712.86</v>
      </c>
      <c r="E1081" s="4">
        <v>22303</v>
      </c>
      <c r="F1081" s="327">
        <v>19644</v>
      </c>
      <c r="G1081" s="10">
        <v>24896</v>
      </c>
      <c r="H1081" s="24">
        <f t="shared" si="115"/>
        <v>26192</v>
      </c>
      <c r="I1081" s="29">
        <f t="shared" si="116"/>
        <v>1.0520565552699228</v>
      </c>
      <c r="J1081" s="81"/>
      <c r="K1081" s="4">
        <v>27824</v>
      </c>
      <c r="L1081" s="59">
        <f>K1081-M1081</f>
        <v>-18496</v>
      </c>
      <c r="M1081" s="53">
        <f>'#2 EXEC'!B73</f>
        <v>46320</v>
      </c>
    </row>
    <row r="1082" spans="1:18" ht="12.75" customHeight="1" x14ac:dyDescent="0.35">
      <c r="A1082" s="714"/>
      <c r="B1082" s="714"/>
      <c r="C1082" s="3" t="s">
        <v>154</v>
      </c>
      <c r="D1082" s="4">
        <v>900</v>
      </c>
      <c r="E1082" s="4">
        <v>1800</v>
      </c>
      <c r="F1082" s="19">
        <v>0</v>
      </c>
      <c r="G1082" s="10">
        <v>3828</v>
      </c>
      <c r="H1082" s="24">
        <f t="shared" si="115"/>
        <v>0</v>
      </c>
      <c r="I1082" s="29">
        <f t="shared" si="116"/>
        <v>0</v>
      </c>
      <c r="J1082" s="81"/>
      <c r="K1082" s="4">
        <v>3942</v>
      </c>
      <c r="L1082" s="59">
        <f>K1082-M1082</f>
        <v>-1971</v>
      </c>
      <c r="M1082" s="53">
        <f>'#2 EXEC'!B89</f>
        <v>5913</v>
      </c>
    </row>
    <row r="1083" spans="1:18" ht="12.75" customHeight="1" x14ac:dyDescent="0.35">
      <c r="A1083" s="714"/>
      <c r="B1083" s="714"/>
      <c r="C1083" s="3" t="s">
        <v>155</v>
      </c>
      <c r="D1083" s="4">
        <v>23854.65</v>
      </c>
      <c r="E1083" s="4">
        <v>36384.31</v>
      </c>
      <c r="F1083" s="19">
        <v>27968.13</v>
      </c>
      <c r="G1083" s="10">
        <v>51276</v>
      </c>
      <c r="H1083" s="24">
        <f t="shared" si="115"/>
        <v>37291</v>
      </c>
      <c r="I1083" s="29">
        <f t="shared" si="116"/>
        <v>0.72726031671737268</v>
      </c>
      <c r="J1083" s="81"/>
      <c r="K1083" s="4">
        <v>55122</v>
      </c>
      <c r="L1083" s="59">
        <f>K1083-M1083</f>
        <v>14250</v>
      </c>
      <c r="M1083" s="53">
        <f>'#2 EXEC'!B105</f>
        <v>40872</v>
      </c>
    </row>
    <row r="1084" spans="1:18" ht="12.75" customHeight="1" x14ac:dyDescent="0.35">
      <c r="A1084" s="714"/>
      <c r="B1084" s="714"/>
      <c r="C1084" s="3" t="s">
        <v>157</v>
      </c>
      <c r="D1084" s="4">
        <v>413.76</v>
      </c>
      <c r="E1084" s="4">
        <v>569.65</v>
      </c>
      <c r="F1084" s="19">
        <v>510.37</v>
      </c>
      <c r="G1084" s="10">
        <v>826</v>
      </c>
      <c r="H1084" s="24">
        <f t="shared" si="115"/>
        <v>680</v>
      </c>
      <c r="I1084" s="29">
        <f t="shared" si="116"/>
        <v>0.82324455205811142</v>
      </c>
      <c r="J1084" s="81"/>
      <c r="K1084" s="4">
        <v>826</v>
      </c>
      <c r="L1084" s="59">
        <f>K1084-M1084</f>
        <v>-25</v>
      </c>
      <c r="M1084" s="53">
        <f>'#2 EXEC'!B137</f>
        <v>851</v>
      </c>
    </row>
    <row r="1085" spans="1:18" ht="12.75" customHeight="1" x14ac:dyDescent="0.35">
      <c r="A1085" s="714"/>
      <c r="B1085" s="714"/>
      <c r="C1085" s="3" t="s">
        <v>158</v>
      </c>
      <c r="D1085" s="4">
        <v>0</v>
      </c>
      <c r="E1085" s="4">
        <v>0</v>
      </c>
      <c r="F1085" s="19">
        <v>614.4</v>
      </c>
      <c r="G1085" s="10">
        <v>0</v>
      </c>
      <c r="H1085" s="24">
        <f t="shared" si="115"/>
        <v>819</v>
      </c>
      <c r="I1085" s="29" t="e">
        <f t="shared" si="116"/>
        <v>#DIV/0!</v>
      </c>
      <c r="J1085" s="81"/>
      <c r="K1085" s="4">
        <v>0</v>
      </c>
      <c r="L1085" s="59"/>
      <c r="M1085" s="53">
        <f t="shared" si="117"/>
        <v>0</v>
      </c>
    </row>
    <row r="1086" spans="1:18" ht="12.75" customHeight="1" x14ac:dyDescent="0.35">
      <c r="A1086" s="714"/>
      <c r="B1086" s="714"/>
      <c r="C1086" s="3" t="s">
        <v>160</v>
      </c>
      <c r="D1086" s="4">
        <v>960</v>
      </c>
      <c r="E1086" s="4">
        <v>960</v>
      </c>
      <c r="F1086" s="19">
        <v>0</v>
      </c>
      <c r="G1086" s="10">
        <v>0</v>
      </c>
      <c r="H1086" s="24">
        <f t="shared" si="115"/>
        <v>0</v>
      </c>
      <c r="I1086" s="29" t="e">
        <f t="shared" si="116"/>
        <v>#DIV/0!</v>
      </c>
      <c r="J1086" s="81"/>
      <c r="K1086" s="4">
        <v>0</v>
      </c>
      <c r="L1086" s="59"/>
      <c r="M1086" s="53">
        <f t="shared" si="117"/>
        <v>0</v>
      </c>
    </row>
    <row r="1087" spans="1:18" ht="12.75" customHeight="1" x14ac:dyDescent="0.35">
      <c r="A1087" s="714"/>
      <c r="B1087" s="714"/>
      <c r="C1087" s="3" t="s">
        <v>161</v>
      </c>
      <c r="D1087" s="4">
        <v>4165</v>
      </c>
      <c r="E1087" s="4">
        <v>7312</v>
      </c>
      <c r="F1087" s="19">
        <v>0</v>
      </c>
      <c r="G1087" s="10">
        <v>0</v>
      </c>
      <c r="H1087" s="24">
        <f t="shared" si="115"/>
        <v>0</v>
      </c>
      <c r="I1087" s="29" t="e">
        <f t="shared" si="116"/>
        <v>#DIV/0!</v>
      </c>
      <c r="J1087" s="81"/>
      <c r="K1087" s="4">
        <v>0</v>
      </c>
      <c r="L1087" s="59"/>
      <c r="M1087" s="53">
        <f t="shared" si="117"/>
        <v>0</v>
      </c>
    </row>
    <row r="1088" spans="1:18" ht="12.75" customHeight="1" x14ac:dyDescent="0.35">
      <c r="A1088" s="714"/>
      <c r="B1088" s="714"/>
      <c r="C1088" s="3" t="s">
        <v>162</v>
      </c>
      <c r="D1088" s="4">
        <v>1924.18</v>
      </c>
      <c r="E1088" s="4">
        <v>2946.72</v>
      </c>
      <c r="F1088" s="19">
        <v>3320.21</v>
      </c>
      <c r="G1088" s="10">
        <v>3598</v>
      </c>
      <c r="H1088" s="24">
        <f t="shared" si="115"/>
        <v>4427</v>
      </c>
      <c r="I1088" s="29">
        <f t="shared" si="116"/>
        <v>1.2304057809894386</v>
      </c>
      <c r="J1088" s="81"/>
      <c r="K1088" s="4">
        <v>3921</v>
      </c>
      <c r="L1088" s="59">
        <f>K1088-M1088</f>
        <v>-1924</v>
      </c>
      <c r="M1088" s="53">
        <f>'#2 EXEC'!B185</f>
        <v>5845</v>
      </c>
      <c r="N1088" s="517">
        <f>SUM(K1077:K1088)</f>
        <v>346793</v>
      </c>
      <c r="O1088" s="384"/>
      <c r="P1088" s="517">
        <f>SUM(M1077:M1088)</f>
        <v>554416</v>
      </c>
      <c r="Q1088" s="517">
        <f>N1088-P1088</f>
        <v>-207623</v>
      </c>
      <c r="R1088" s="384" t="s">
        <v>665</v>
      </c>
    </row>
    <row r="1089" spans="1:17" ht="12.75" customHeight="1" x14ac:dyDescent="0.35">
      <c r="A1089" s="714"/>
      <c r="B1089" s="714"/>
      <c r="C1089" s="3" t="s">
        <v>164</v>
      </c>
      <c r="D1089" s="4">
        <v>0</v>
      </c>
      <c r="E1089" s="4">
        <v>0</v>
      </c>
      <c r="F1089" s="19">
        <v>221.6</v>
      </c>
      <c r="G1089" s="10">
        <v>0</v>
      </c>
      <c r="H1089" s="24">
        <f t="shared" si="115"/>
        <v>295</v>
      </c>
      <c r="I1089" s="29" t="e">
        <f t="shared" si="116"/>
        <v>#DIV/0!</v>
      </c>
      <c r="J1089" s="81"/>
      <c r="K1089" s="4">
        <v>0</v>
      </c>
      <c r="L1089" s="59"/>
      <c r="M1089" s="53">
        <f t="shared" si="117"/>
        <v>0</v>
      </c>
    </row>
    <row r="1090" spans="1:17" ht="12.75" customHeight="1" x14ac:dyDescent="0.35">
      <c r="A1090" s="714"/>
      <c r="B1090" s="714"/>
      <c r="C1090" s="3" t="s">
        <v>260</v>
      </c>
      <c r="D1090" s="4">
        <v>0</v>
      </c>
      <c r="E1090" s="4">
        <v>0</v>
      </c>
      <c r="F1090" s="19">
        <v>11698.25</v>
      </c>
      <c r="G1090" s="10">
        <v>0</v>
      </c>
      <c r="H1090" s="24">
        <f t="shared" si="115"/>
        <v>15598</v>
      </c>
      <c r="I1090" s="29" t="e">
        <f t="shared" si="116"/>
        <v>#DIV/0!</v>
      </c>
      <c r="J1090" s="81"/>
      <c r="K1090" s="4">
        <v>0</v>
      </c>
      <c r="L1090" s="59"/>
      <c r="M1090" s="53">
        <f t="shared" si="117"/>
        <v>0</v>
      </c>
    </row>
    <row r="1091" spans="1:17" ht="12.75" customHeight="1" x14ac:dyDescent="0.35">
      <c r="A1091" s="714"/>
      <c r="B1091" s="714"/>
      <c r="C1091" s="3" t="s">
        <v>167</v>
      </c>
      <c r="D1091" s="4">
        <v>333.6</v>
      </c>
      <c r="E1091" s="4">
        <v>239.1</v>
      </c>
      <c r="F1091" s="19">
        <v>1629.16</v>
      </c>
      <c r="G1091" s="10">
        <v>1500</v>
      </c>
      <c r="H1091" s="24">
        <f t="shared" si="115"/>
        <v>2172</v>
      </c>
      <c r="I1091" s="29">
        <f t="shared" si="116"/>
        <v>1.448</v>
      </c>
      <c r="J1091" s="81"/>
      <c r="K1091" s="4">
        <v>1500</v>
      </c>
      <c r="L1091" s="59"/>
      <c r="M1091" s="53">
        <f t="shared" si="117"/>
        <v>1500</v>
      </c>
    </row>
    <row r="1092" spans="1:17" ht="12.75" customHeight="1" x14ac:dyDescent="0.35">
      <c r="A1092" s="714"/>
      <c r="B1092" s="714"/>
      <c r="C1092" s="3" t="s">
        <v>168</v>
      </c>
      <c r="D1092" s="4">
        <v>28.95</v>
      </c>
      <c r="E1092" s="4">
        <v>68.72</v>
      </c>
      <c r="F1092" s="19">
        <v>0</v>
      </c>
      <c r="G1092" s="10">
        <v>500</v>
      </c>
      <c r="H1092" s="24">
        <f t="shared" si="115"/>
        <v>0</v>
      </c>
      <c r="I1092" s="29">
        <f t="shared" si="116"/>
        <v>0</v>
      </c>
      <c r="J1092" s="81"/>
      <c r="K1092" s="4">
        <v>500</v>
      </c>
      <c r="L1092" s="59"/>
      <c r="M1092" s="53">
        <f t="shared" si="117"/>
        <v>500</v>
      </c>
    </row>
    <row r="1093" spans="1:17" ht="12.75" customHeight="1" x14ac:dyDescent="0.35">
      <c r="A1093" s="714"/>
      <c r="B1093" s="714"/>
      <c r="C1093" s="3" t="s">
        <v>169</v>
      </c>
      <c r="D1093" s="4">
        <v>0</v>
      </c>
      <c r="E1093" s="4">
        <v>0</v>
      </c>
      <c r="F1093" s="19">
        <v>0</v>
      </c>
      <c r="G1093" s="10">
        <v>500</v>
      </c>
      <c r="H1093" s="24">
        <f t="shared" si="115"/>
        <v>0</v>
      </c>
      <c r="I1093" s="29">
        <f t="shared" si="116"/>
        <v>0</v>
      </c>
      <c r="J1093" s="81"/>
      <c r="K1093" s="4">
        <v>500</v>
      </c>
      <c r="L1093" s="59"/>
      <c r="M1093" s="53">
        <f t="shared" si="117"/>
        <v>500</v>
      </c>
    </row>
    <row r="1094" spans="1:17" ht="12.75" customHeight="1" x14ac:dyDescent="0.35">
      <c r="A1094" s="714"/>
      <c r="B1094" s="714"/>
      <c r="C1094" s="3" t="s">
        <v>170</v>
      </c>
      <c r="D1094" s="4">
        <v>2468.71</v>
      </c>
      <c r="E1094" s="4">
        <v>2747.51</v>
      </c>
      <c r="F1094" s="19">
        <v>1443.32</v>
      </c>
      <c r="G1094" s="10">
        <v>5000</v>
      </c>
      <c r="H1094" s="24">
        <f t="shared" si="115"/>
        <v>1924</v>
      </c>
      <c r="I1094" s="29">
        <f t="shared" si="116"/>
        <v>0.38479999999999998</v>
      </c>
      <c r="J1094" s="81"/>
      <c r="K1094" s="4">
        <v>5000</v>
      </c>
      <c r="L1094" s="59"/>
      <c r="M1094" s="53">
        <f t="shared" si="117"/>
        <v>5000</v>
      </c>
    </row>
    <row r="1095" spans="1:17" ht="12.75" customHeight="1" x14ac:dyDescent="0.35">
      <c r="A1095" s="714"/>
      <c r="B1095" s="714"/>
      <c r="C1095" s="3" t="s">
        <v>171</v>
      </c>
      <c r="D1095" s="4">
        <v>360</v>
      </c>
      <c r="E1095" s="4">
        <v>790</v>
      </c>
      <c r="F1095" s="19">
        <v>60</v>
      </c>
      <c r="G1095" s="10">
        <v>900</v>
      </c>
      <c r="H1095" s="24">
        <f t="shared" si="115"/>
        <v>80</v>
      </c>
      <c r="I1095" s="29">
        <f t="shared" si="116"/>
        <v>8.8888888888888892E-2</v>
      </c>
      <c r="J1095" s="81"/>
      <c r="K1095" s="4">
        <v>900</v>
      </c>
      <c r="L1095" s="59"/>
      <c r="M1095" s="53">
        <f t="shared" si="117"/>
        <v>900</v>
      </c>
    </row>
    <row r="1096" spans="1:17" ht="12.75" customHeight="1" x14ac:dyDescent="0.35">
      <c r="A1096" s="714"/>
      <c r="B1096" s="714"/>
      <c r="C1096" s="3" t="s">
        <v>177</v>
      </c>
      <c r="D1096" s="4">
        <v>28.96</v>
      </c>
      <c r="E1096" s="4">
        <v>1989.72</v>
      </c>
      <c r="F1096" s="19">
        <v>981.43</v>
      </c>
      <c r="G1096" s="10">
        <v>1200</v>
      </c>
      <c r="H1096" s="24">
        <f t="shared" si="115"/>
        <v>1309</v>
      </c>
      <c r="I1096" s="29">
        <f t="shared" si="116"/>
        <v>1.0908333333333333</v>
      </c>
      <c r="J1096" s="81"/>
      <c r="K1096" s="4">
        <v>1200</v>
      </c>
      <c r="L1096" s="59"/>
      <c r="M1096" s="53">
        <f t="shared" si="117"/>
        <v>1200</v>
      </c>
    </row>
    <row r="1097" spans="1:17" ht="12.75" customHeight="1" x14ac:dyDescent="0.35">
      <c r="A1097" s="714"/>
      <c r="B1097" s="714"/>
      <c r="C1097" s="3" t="s">
        <v>179</v>
      </c>
      <c r="D1097" s="4">
        <v>200937.66</v>
      </c>
      <c r="E1097" s="4">
        <v>235050.68</v>
      </c>
      <c r="F1097" s="19">
        <v>158546.91</v>
      </c>
      <c r="G1097" s="10">
        <v>217500</v>
      </c>
      <c r="H1097" s="24">
        <f t="shared" si="115"/>
        <v>211396</v>
      </c>
      <c r="I1097" s="29">
        <f t="shared" si="116"/>
        <v>0.97193563218390799</v>
      </c>
      <c r="J1097" s="81"/>
      <c r="K1097" s="4">
        <v>285000</v>
      </c>
      <c r="L1097" s="59"/>
      <c r="M1097" s="53">
        <f t="shared" si="117"/>
        <v>285000</v>
      </c>
    </row>
    <row r="1098" spans="1:17" ht="12.75" customHeight="1" x14ac:dyDescent="0.35">
      <c r="A1098" s="714"/>
      <c r="B1098" s="714"/>
      <c r="C1098" s="3" t="s">
        <v>277</v>
      </c>
      <c r="D1098" s="4">
        <v>0</v>
      </c>
      <c r="E1098" s="4">
        <v>132873.4</v>
      </c>
      <c r="F1098" s="19">
        <v>0</v>
      </c>
      <c r="G1098" s="10">
        <v>200</v>
      </c>
      <c r="H1098" s="24">
        <f t="shared" si="115"/>
        <v>0</v>
      </c>
      <c r="I1098" s="29">
        <f t="shared" si="116"/>
        <v>0</v>
      </c>
      <c r="J1098" s="81"/>
      <c r="K1098" s="4">
        <v>0</v>
      </c>
      <c r="L1098" s="59"/>
      <c r="M1098" s="53">
        <f t="shared" si="117"/>
        <v>0</v>
      </c>
    </row>
    <row r="1099" spans="1:17" ht="12.75" customHeight="1" x14ac:dyDescent="0.35">
      <c r="A1099" s="714"/>
      <c r="B1099" s="714"/>
      <c r="C1099" s="3" t="s">
        <v>183</v>
      </c>
      <c r="D1099" s="4">
        <v>8120</v>
      </c>
      <c r="E1099" s="4">
        <v>8120</v>
      </c>
      <c r="F1099" s="19">
        <v>0</v>
      </c>
      <c r="G1099" s="10">
        <v>0</v>
      </c>
      <c r="H1099" s="24">
        <f t="shared" si="115"/>
        <v>0</v>
      </c>
      <c r="I1099" s="29" t="e">
        <f t="shared" si="116"/>
        <v>#DIV/0!</v>
      </c>
      <c r="J1099" s="81"/>
      <c r="K1099" s="4">
        <v>0</v>
      </c>
      <c r="L1099" s="59"/>
      <c r="M1099" s="53">
        <f t="shared" si="117"/>
        <v>0</v>
      </c>
    </row>
    <row r="1100" spans="1:17" ht="12.75" customHeight="1" x14ac:dyDescent="0.35">
      <c r="A1100" s="714"/>
      <c r="B1100" s="719" t="s">
        <v>143</v>
      </c>
      <c r="C1100" s="714"/>
      <c r="D1100" s="7">
        <v>401295.04</v>
      </c>
      <c r="E1100" s="7">
        <v>676665.37</v>
      </c>
      <c r="F1100" s="20">
        <f>SUM(F1077:F1099)</f>
        <v>480614.21000000008</v>
      </c>
      <c r="G1100" s="11">
        <v>531747</v>
      </c>
      <c r="H1100" s="25">
        <f>SUM(H1077:H1099)</f>
        <v>640818</v>
      </c>
      <c r="I1100" s="30">
        <f t="shared" si="116"/>
        <v>1.2051182235160707</v>
      </c>
      <c r="J1100" s="54">
        <f>SUM(J1077:J1099)</f>
        <v>0</v>
      </c>
      <c r="K1100" s="7">
        <v>641393</v>
      </c>
      <c r="L1100" s="54">
        <f>SUM(L1077:L1099)</f>
        <v>-207623</v>
      </c>
      <c r="M1100" s="54">
        <f>SUM(M1077:M1099)</f>
        <v>849016</v>
      </c>
    </row>
    <row r="1101" spans="1:17" ht="12.75" customHeight="1" thickBot="1" x14ac:dyDescent="0.4">
      <c r="A1101" s="719" t="s">
        <v>286</v>
      </c>
      <c r="B1101" s="714"/>
      <c r="C1101" s="714"/>
      <c r="D1101" s="8">
        <v>-401295.04</v>
      </c>
      <c r="E1101" s="8">
        <v>-676665.37</v>
      </c>
      <c r="F1101" s="21">
        <f>-F1100</f>
        <v>-480614.21000000008</v>
      </c>
      <c r="G1101" s="12">
        <v>-531747</v>
      </c>
      <c r="H1101" s="26">
        <f>-H1100</f>
        <v>-640818</v>
      </c>
      <c r="I1101" s="31">
        <f t="shared" si="116"/>
        <v>1.2051182235160707</v>
      </c>
      <c r="J1101" s="55">
        <f>-J1100</f>
        <v>0</v>
      </c>
      <c r="K1101" s="8">
        <v>-641393</v>
      </c>
      <c r="L1101" s="55">
        <f>-L1100</f>
        <v>207623</v>
      </c>
      <c r="M1101" s="55">
        <f>-M1100</f>
        <v>-849016</v>
      </c>
    </row>
    <row r="1102" spans="1:17" s="91" customFormat="1" ht="12.75" customHeight="1" thickTop="1" x14ac:dyDescent="0.35">
      <c r="A1102" s="90"/>
      <c r="D1102" s="92"/>
      <c r="E1102" s="92"/>
      <c r="F1102" s="92"/>
      <c r="G1102" s="92"/>
      <c r="H1102" s="92"/>
      <c r="I1102" s="93"/>
      <c r="J1102" s="94"/>
      <c r="K1102" s="92"/>
      <c r="L1102" s="94"/>
      <c r="M1102" s="94"/>
    </row>
    <row r="1103" spans="1:17" s="317" customFormat="1" ht="24.5" customHeight="1" x14ac:dyDescent="0.35">
      <c r="A1103" s="316" t="s">
        <v>452</v>
      </c>
      <c r="D1103" s="318">
        <f>SUM(D1064,D1073,D1100)</f>
        <v>1724294.74</v>
      </c>
      <c r="E1103" s="318">
        <f t="shared" ref="E1103:M1103" si="118">SUM(E1064,E1073,E1100)</f>
        <v>2270520.83</v>
      </c>
      <c r="F1103" s="318">
        <f t="shared" si="118"/>
        <v>2214787.17</v>
      </c>
      <c r="G1103" s="318">
        <f t="shared" si="118"/>
        <v>2634408</v>
      </c>
      <c r="H1103" s="318">
        <f t="shared" si="118"/>
        <v>2953048</v>
      </c>
      <c r="I1103" s="319">
        <f>H1103/G1103</f>
        <v>1.1209531705035818</v>
      </c>
      <c r="J1103" s="320">
        <f t="shared" si="118"/>
        <v>0</v>
      </c>
      <c r="K1103" s="320">
        <f t="shared" si="118"/>
        <v>2831626</v>
      </c>
      <c r="L1103" s="320">
        <f t="shared" si="118"/>
        <v>-1038968</v>
      </c>
      <c r="M1103" s="320">
        <f t="shared" si="118"/>
        <v>3870594</v>
      </c>
      <c r="N1103" s="313" t="s">
        <v>453</v>
      </c>
      <c r="O1103" s="314"/>
      <c r="P1103" s="314"/>
      <c r="Q1103" s="314"/>
    </row>
    <row r="1104" spans="1:17" s="91" customFormat="1" ht="12.75" customHeight="1" x14ac:dyDescent="0.35">
      <c r="A1104" s="90"/>
      <c r="D1104" s="92"/>
      <c r="E1104" s="92"/>
      <c r="F1104" s="92"/>
      <c r="G1104" s="92"/>
      <c r="H1104" s="92"/>
      <c r="I1104" s="93"/>
      <c r="J1104" s="94"/>
      <c r="K1104" s="92"/>
      <c r="L1104" s="94"/>
      <c r="M1104" s="94"/>
    </row>
    <row r="1105" spans="1:14" s="321" customFormat="1" ht="23.65" customHeight="1" x14ac:dyDescent="0.35">
      <c r="A1105" s="737" t="s">
        <v>287</v>
      </c>
      <c r="B1105" s="738"/>
      <c r="C1105" s="738"/>
      <c r="D1105" s="738"/>
      <c r="E1105" s="738"/>
      <c r="F1105" s="738"/>
      <c r="G1105" s="738"/>
      <c r="H1105" s="738"/>
      <c r="I1105" s="738"/>
      <c r="J1105" s="738"/>
      <c r="K1105" s="738"/>
      <c r="L1105" s="738"/>
      <c r="M1105" s="738"/>
    </row>
    <row r="1106" spans="1:14" ht="12.75" customHeight="1" x14ac:dyDescent="0.35">
      <c r="A1106" s="714"/>
      <c r="B1106" s="722" t="s">
        <v>141</v>
      </c>
      <c r="C1106" s="714"/>
      <c r="D1106" s="714"/>
      <c r="E1106" s="714"/>
      <c r="F1106" s="714"/>
      <c r="G1106" s="714"/>
      <c r="H1106" s="714"/>
      <c r="I1106" s="714"/>
      <c r="J1106" s="714"/>
      <c r="K1106" s="714"/>
      <c r="L1106" s="714"/>
      <c r="M1106" s="714"/>
    </row>
    <row r="1107" spans="1:14" ht="12.75" customHeight="1" x14ac:dyDescent="0.35">
      <c r="A1107" s="714"/>
      <c r="B1107" s="714"/>
      <c r="C1107" s="3" t="s">
        <v>146</v>
      </c>
      <c r="D1107" s="4">
        <v>488882.17</v>
      </c>
      <c r="E1107" s="4">
        <v>620866.71</v>
      </c>
      <c r="F1107" s="19">
        <v>438992.28</v>
      </c>
      <c r="G1107" s="10">
        <v>620888</v>
      </c>
      <c r="H1107" s="24">
        <f t="shared" ref="H1107:H1137" si="119">ROUND(F1107/9*12,0)</f>
        <v>585323</v>
      </c>
      <c r="I1107" s="29">
        <f t="shared" ref="I1107:I1139" si="120">H1107/G1107</f>
        <v>0.94271913775109195</v>
      </c>
      <c r="J1107" s="81"/>
      <c r="K1107" s="4">
        <v>651079</v>
      </c>
      <c r="L1107" s="59">
        <f>K1107-M1107</f>
        <v>-51079</v>
      </c>
      <c r="M1107" s="53">
        <f>'#2 ADM'!B5</f>
        <v>702158</v>
      </c>
      <c r="N1107" t="s">
        <v>666</v>
      </c>
    </row>
    <row r="1108" spans="1:14" ht="12.75" customHeight="1" x14ac:dyDescent="0.35">
      <c r="A1108" s="714"/>
      <c r="B1108" s="714"/>
      <c r="C1108" s="3" t="s">
        <v>147</v>
      </c>
      <c r="D1108" s="4">
        <v>3811.86</v>
      </c>
      <c r="E1108" s="4">
        <v>5595.57</v>
      </c>
      <c r="F1108" s="19">
        <v>72767.399999999994</v>
      </c>
      <c r="G1108" s="10">
        <v>0</v>
      </c>
      <c r="H1108" s="24">
        <f t="shared" si="119"/>
        <v>97023</v>
      </c>
      <c r="I1108" s="29" t="e">
        <f t="shared" si="120"/>
        <v>#DIV/0!</v>
      </c>
      <c r="J1108" s="81"/>
      <c r="K1108" s="4">
        <v>0</v>
      </c>
      <c r="L1108" s="59"/>
      <c r="M1108" s="53">
        <f t="shared" ref="M1108:M1137" si="121">K1108-L1108</f>
        <v>0</v>
      </c>
    </row>
    <row r="1109" spans="1:14" ht="12.5" customHeight="1" x14ac:dyDescent="0.35">
      <c r="A1109" s="714"/>
      <c r="B1109" s="714"/>
      <c r="C1109" s="3" t="s">
        <v>148</v>
      </c>
      <c r="D1109" s="4">
        <v>931.15</v>
      </c>
      <c r="E1109" s="4">
        <v>91.41</v>
      </c>
      <c r="F1109" s="19">
        <v>17870.330000000002</v>
      </c>
      <c r="G1109" s="10">
        <v>0</v>
      </c>
      <c r="H1109" s="24">
        <f t="shared" si="119"/>
        <v>23827</v>
      </c>
      <c r="I1109" s="29" t="e">
        <f t="shared" si="120"/>
        <v>#DIV/0!</v>
      </c>
      <c r="J1109" s="81"/>
      <c r="K1109" s="4">
        <v>0</v>
      </c>
      <c r="L1109" s="59"/>
      <c r="M1109" s="53">
        <f t="shared" si="121"/>
        <v>0</v>
      </c>
    </row>
    <row r="1110" spans="1:14" ht="12.75" customHeight="1" x14ac:dyDescent="0.35">
      <c r="A1110" s="714"/>
      <c r="B1110" s="714"/>
      <c r="C1110" s="3" t="s">
        <v>186</v>
      </c>
      <c r="D1110" s="4">
        <v>0</v>
      </c>
      <c r="E1110" s="4">
        <v>0</v>
      </c>
      <c r="F1110" s="19">
        <v>2708.44</v>
      </c>
      <c r="G1110" s="10">
        <v>0</v>
      </c>
      <c r="H1110" s="24">
        <f t="shared" si="119"/>
        <v>3611</v>
      </c>
      <c r="I1110" s="29" t="e">
        <f t="shared" si="120"/>
        <v>#DIV/0!</v>
      </c>
      <c r="J1110" s="81"/>
      <c r="K1110" s="4">
        <v>0</v>
      </c>
      <c r="L1110" s="59"/>
      <c r="M1110" s="53">
        <f t="shared" si="121"/>
        <v>0</v>
      </c>
    </row>
    <row r="1111" spans="1:14" ht="12.75" customHeight="1" x14ac:dyDescent="0.35">
      <c r="A1111" s="714"/>
      <c r="B1111" s="714"/>
      <c r="C1111" s="3" t="s">
        <v>187</v>
      </c>
      <c r="D1111" s="4">
        <v>876.65</v>
      </c>
      <c r="E1111" s="4">
        <v>34938.78</v>
      </c>
      <c r="F1111" s="19">
        <v>25174.03</v>
      </c>
      <c r="G1111" s="10">
        <v>75000</v>
      </c>
      <c r="H1111" s="24">
        <f t="shared" si="119"/>
        <v>33565</v>
      </c>
      <c r="I1111" s="29">
        <f t="shared" si="120"/>
        <v>0.44753333333333334</v>
      </c>
      <c r="J1111" s="81"/>
      <c r="K1111" s="4">
        <v>75000</v>
      </c>
      <c r="L1111" s="59"/>
      <c r="M1111" s="53">
        <f t="shared" si="121"/>
        <v>75000</v>
      </c>
      <c r="N1111" t="s">
        <v>459</v>
      </c>
    </row>
    <row r="1112" spans="1:14" ht="12.75" customHeight="1" x14ac:dyDescent="0.35">
      <c r="A1112" s="714"/>
      <c r="B1112" s="714"/>
      <c r="C1112" s="3" t="s">
        <v>150</v>
      </c>
      <c r="D1112" s="4">
        <v>22343.64</v>
      </c>
      <c r="E1112" s="4">
        <v>0</v>
      </c>
      <c r="F1112" s="19">
        <v>0</v>
      </c>
      <c r="G1112" s="10">
        <v>50000</v>
      </c>
      <c r="H1112" s="24">
        <f t="shared" si="119"/>
        <v>0</v>
      </c>
      <c r="I1112" s="29">
        <f t="shared" si="120"/>
        <v>0</v>
      </c>
      <c r="J1112" s="81"/>
      <c r="K1112" s="4">
        <v>50000</v>
      </c>
      <c r="L1112" s="59">
        <v>50000</v>
      </c>
      <c r="M1112" s="53">
        <f t="shared" si="121"/>
        <v>0</v>
      </c>
    </row>
    <row r="1113" spans="1:14" ht="12.75" customHeight="1" x14ac:dyDescent="0.35">
      <c r="A1113" s="714"/>
      <c r="B1113" s="714"/>
      <c r="C1113" s="3" t="s">
        <v>151</v>
      </c>
      <c r="D1113" s="4">
        <v>37690.15</v>
      </c>
      <c r="E1113" s="4">
        <v>52023.37</v>
      </c>
      <c r="F1113" s="327">
        <v>34433.54</v>
      </c>
      <c r="G1113" s="10">
        <v>56091</v>
      </c>
      <c r="H1113" s="24">
        <f t="shared" si="119"/>
        <v>45911</v>
      </c>
      <c r="I1113" s="29">
        <f t="shared" si="120"/>
        <v>0.81850920825087803</v>
      </c>
      <c r="J1113" s="81"/>
      <c r="K1113" s="4">
        <v>62951</v>
      </c>
      <c r="L1113" s="59">
        <f>K1113-M1113</f>
        <v>6940</v>
      </c>
      <c r="M1113" s="53">
        <f>'#2 ADM'!B53</f>
        <v>56011</v>
      </c>
    </row>
    <row r="1114" spans="1:14" ht="12.75" customHeight="1" x14ac:dyDescent="0.35">
      <c r="A1114" s="714"/>
      <c r="B1114" s="714"/>
      <c r="C1114" s="3" t="s">
        <v>152</v>
      </c>
      <c r="D1114" s="4">
        <v>47921.71</v>
      </c>
      <c r="E1114" s="4">
        <v>61334</v>
      </c>
      <c r="F1114" s="327">
        <v>52020</v>
      </c>
      <c r="G1114" s="10">
        <v>68464</v>
      </c>
      <c r="H1114" s="24">
        <f t="shared" si="119"/>
        <v>69360</v>
      </c>
      <c r="I1114" s="29">
        <f t="shared" si="120"/>
        <v>1.0130871698995092</v>
      </c>
      <c r="J1114" s="81"/>
      <c r="K1114" s="4">
        <v>75840</v>
      </c>
      <c r="L1114" s="59">
        <f>K1114-M1114</f>
        <v>-24520</v>
      </c>
      <c r="M1114" s="53">
        <f>'#2 ADM'!B69</f>
        <v>100360</v>
      </c>
    </row>
    <row r="1115" spans="1:14" ht="12.75" customHeight="1" x14ac:dyDescent="0.35">
      <c r="A1115" s="714"/>
      <c r="B1115" s="714"/>
      <c r="C1115" s="3" t="s">
        <v>153</v>
      </c>
      <c r="D1115" s="4">
        <v>804.61</v>
      </c>
      <c r="E1115" s="4">
        <v>0</v>
      </c>
      <c r="F1115" s="19">
        <v>0</v>
      </c>
      <c r="G1115" s="10">
        <v>0</v>
      </c>
      <c r="H1115" s="24">
        <f t="shared" si="119"/>
        <v>0</v>
      </c>
      <c r="I1115" s="29" t="e">
        <f t="shared" si="120"/>
        <v>#DIV/0!</v>
      </c>
      <c r="J1115" s="81"/>
      <c r="K1115" s="4">
        <v>0</v>
      </c>
      <c r="L1115" s="59"/>
      <c r="M1115" s="53">
        <f t="shared" si="121"/>
        <v>0</v>
      </c>
    </row>
    <row r="1116" spans="1:14" ht="12.75" customHeight="1" x14ac:dyDescent="0.35">
      <c r="A1116" s="714"/>
      <c r="B1116" s="714"/>
      <c r="C1116" s="3" t="s">
        <v>154</v>
      </c>
      <c r="D1116" s="4">
        <v>4950</v>
      </c>
      <c r="E1116" s="4">
        <v>4950</v>
      </c>
      <c r="F1116" s="19">
        <v>0</v>
      </c>
      <c r="G1116" s="10">
        <v>10527</v>
      </c>
      <c r="H1116" s="24">
        <f t="shared" si="119"/>
        <v>0</v>
      </c>
      <c r="I1116" s="29">
        <f t="shared" si="120"/>
        <v>0</v>
      </c>
      <c r="J1116" s="81"/>
      <c r="K1116" s="4">
        <v>10841</v>
      </c>
      <c r="L1116" s="59">
        <f>K1116-M1116</f>
        <v>-1971</v>
      </c>
      <c r="M1116" s="53">
        <f>'#2 ADM'!B85</f>
        <v>12812</v>
      </c>
    </row>
    <row r="1117" spans="1:14" ht="12.75" customHeight="1" x14ac:dyDescent="0.35">
      <c r="A1117" s="714"/>
      <c r="B1117" s="714"/>
      <c r="C1117" s="3" t="s">
        <v>155</v>
      </c>
      <c r="D1117" s="4">
        <v>79954.259999999995</v>
      </c>
      <c r="E1117" s="4">
        <v>106457.01</v>
      </c>
      <c r="F1117" s="19">
        <v>74313.600000000006</v>
      </c>
      <c r="G1117" s="10">
        <v>101592</v>
      </c>
      <c r="H1117" s="24">
        <f t="shared" si="119"/>
        <v>99085</v>
      </c>
      <c r="I1117" s="29">
        <f t="shared" si="120"/>
        <v>0.97532286006772184</v>
      </c>
      <c r="J1117" s="81"/>
      <c r="K1117" s="4">
        <v>118716</v>
      </c>
      <c r="L1117" s="59">
        <f>K1117-M1117</f>
        <v>9342</v>
      </c>
      <c r="M1117" s="53">
        <f>'#2 ADM'!B101</f>
        <v>109374</v>
      </c>
    </row>
    <row r="1118" spans="1:14" ht="12.75" customHeight="1" x14ac:dyDescent="0.35">
      <c r="A1118" s="714"/>
      <c r="B1118" s="714"/>
      <c r="C1118" s="3" t="s">
        <v>157</v>
      </c>
      <c r="D1118" s="4">
        <v>3788.51</v>
      </c>
      <c r="E1118" s="4">
        <v>2298.4499999999998</v>
      </c>
      <c r="F1118" s="19">
        <v>1378.73</v>
      </c>
      <c r="G1118" s="10">
        <v>1947</v>
      </c>
      <c r="H1118" s="24">
        <f t="shared" si="119"/>
        <v>1838</v>
      </c>
      <c r="I1118" s="29">
        <f t="shared" si="120"/>
        <v>0.94401643554185932</v>
      </c>
      <c r="J1118" s="81"/>
      <c r="K1118" s="4">
        <v>1947</v>
      </c>
      <c r="L1118" s="59">
        <f>K1118-M1118</f>
        <v>380</v>
      </c>
      <c r="M1118" s="53">
        <f>'#2 ADM'!B133</f>
        <v>1567</v>
      </c>
    </row>
    <row r="1119" spans="1:14" ht="12.75" customHeight="1" x14ac:dyDescent="0.35">
      <c r="A1119" s="714"/>
      <c r="B1119" s="714"/>
      <c r="C1119" s="3" t="s">
        <v>158</v>
      </c>
      <c r="D1119" s="4">
        <v>0</v>
      </c>
      <c r="E1119" s="4">
        <v>0</v>
      </c>
      <c r="F1119" s="19">
        <v>857.44</v>
      </c>
      <c r="G1119" s="10">
        <v>0</v>
      </c>
      <c r="H1119" s="24">
        <f t="shared" si="119"/>
        <v>1143</v>
      </c>
      <c r="I1119" s="29" t="e">
        <f t="shared" si="120"/>
        <v>#DIV/0!</v>
      </c>
      <c r="J1119" s="81"/>
      <c r="K1119" s="4">
        <v>0</v>
      </c>
      <c r="L1119" s="59"/>
      <c r="M1119" s="53">
        <f t="shared" si="121"/>
        <v>0</v>
      </c>
    </row>
    <row r="1120" spans="1:14" ht="12.75" customHeight="1" x14ac:dyDescent="0.35">
      <c r="A1120" s="714"/>
      <c r="B1120" s="714"/>
      <c r="C1120" s="3" t="s">
        <v>159</v>
      </c>
      <c r="D1120" s="4">
        <v>16752.509999999998</v>
      </c>
      <c r="E1120" s="4">
        <v>15309.73</v>
      </c>
      <c r="F1120" s="19">
        <v>2350.62</v>
      </c>
      <c r="G1120" s="10">
        <v>12315</v>
      </c>
      <c r="H1120" s="24">
        <f t="shared" si="119"/>
        <v>3134</v>
      </c>
      <c r="I1120" s="29">
        <f t="shared" si="120"/>
        <v>0.25448639870077144</v>
      </c>
      <c r="J1120" s="81"/>
      <c r="K1120" s="4">
        <v>12315</v>
      </c>
      <c r="L1120" s="59">
        <f>K1120-M1120</f>
        <v>12315</v>
      </c>
      <c r="M1120" s="53">
        <f>'#2 ADM'!B149</f>
        <v>0</v>
      </c>
    </row>
    <row r="1121" spans="1:17" ht="12.75" customHeight="1" x14ac:dyDescent="0.35">
      <c r="A1121" s="714"/>
      <c r="B1121" s="714"/>
      <c r="C1121" s="3" t="s">
        <v>160</v>
      </c>
      <c r="D1121" s="4">
        <v>4175</v>
      </c>
      <c r="E1121" s="4">
        <v>4175</v>
      </c>
      <c r="F1121" s="19">
        <v>0</v>
      </c>
      <c r="G1121" s="10">
        <v>0</v>
      </c>
      <c r="H1121" s="24">
        <f t="shared" si="119"/>
        <v>0</v>
      </c>
      <c r="I1121" s="29" t="e">
        <f t="shared" si="120"/>
        <v>#DIV/0!</v>
      </c>
      <c r="J1121" s="81"/>
      <c r="K1121" s="4">
        <v>0</v>
      </c>
      <c r="L1121" s="59"/>
      <c r="M1121" s="53">
        <f t="shared" si="121"/>
        <v>0</v>
      </c>
    </row>
    <row r="1122" spans="1:17" ht="12.75" customHeight="1" x14ac:dyDescent="0.35">
      <c r="A1122" s="714"/>
      <c r="B1122" s="714"/>
      <c r="C1122" s="3" t="s">
        <v>161</v>
      </c>
      <c r="D1122" s="4">
        <v>15181</v>
      </c>
      <c r="E1122" s="4">
        <v>10948</v>
      </c>
      <c r="F1122" s="19">
        <v>0</v>
      </c>
      <c r="G1122" s="10">
        <v>0</v>
      </c>
      <c r="H1122" s="24">
        <f t="shared" si="119"/>
        <v>0</v>
      </c>
      <c r="I1122" s="29" t="e">
        <f t="shared" si="120"/>
        <v>#DIV/0!</v>
      </c>
      <c r="J1122" s="81"/>
      <c r="K1122" s="4">
        <v>0</v>
      </c>
      <c r="L1122" s="59"/>
      <c r="M1122" s="53">
        <f t="shared" si="121"/>
        <v>0</v>
      </c>
    </row>
    <row r="1123" spans="1:17" ht="12.75" customHeight="1" x14ac:dyDescent="0.35">
      <c r="A1123" s="714"/>
      <c r="B1123" s="714"/>
      <c r="C1123" s="3" t="s">
        <v>162</v>
      </c>
      <c r="D1123" s="4">
        <v>7626.83</v>
      </c>
      <c r="E1123" s="4">
        <v>9575.4500000000007</v>
      </c>
      <c r="F1123" s="19">
        <v>7991.25</v>
      </c>
      <c r="G1123" s="10">
        <v>9218</v>
      </c>
      <c r="H1123" s="24">
        <f t="shared" si="119"/>
        <v>10655</v>
      </c>
      <c r="I1123" s="29">
        <f t="shared" si="120"/>
        <v>1.1558906487307441</v>
      </c>
      <c r="J1123" s="81"/>
      <c r="K1123" s="4">
        <v>9687</v>
      </c>
      <c r="L1123" s="59">
        <f>K1123-M1123</f>
        <v>-528</v>
      </c>
      <c r="M1123" s="53">
        <f>'#2 ADM'!B181</f>
        <v>10215</v>
      </c>
      <c r="N1123" s="517">
        <f>SUM(K1107:K1123)</f>
        <v>1068376</v>
      </c>
      <c r="P1123" s="517">
        <f>SUM(M1107:M1123)</f>
        <v>1067497</v>
      </c>
      <c r="Q1123" s="517">
        <f>N1123-P1123</f>
        <v>879</v>
      </c>
    </row>
    <row r="1124" spans="1:17" ht="12.75" customHeight="1" x14ac:dyDescent="0.35">
      <c r="A1124" s="714"/>
      <c r="B1124" s="714"/>
      <c r="C1124" s="3" t="s">
        <v>164</v>
      </c>
      <c r="D1124" s="4">
        <v>0</v>
      </c>
      <c r="E1124" s="4">
        <v>0</v>
      </c>
      <c r="F1124" s="19">
        <v>193.9</v>
      </c>
      <c r="G1124" s="10">
        <v>0</v>
      </c>
      <c r="H1124" s="24">
        <f t="shared" si="119"/>
        <v>259</v>
      </c>
      <c r="I1124" s="29" t="e">
        <f t="shared" si="120"/>
        <v>#DIV/0!</v>
      </c>
      <c r="J1124" s="81"/>
      <c r="K1124" s="4">
        <v>0</v>
      </c>
      <c r="L1124" s="59"/>
      <c r="M1124" s="53">
        <f t="shared" si="121"/>
        <v>0</v>
      </c>
    </row>
    <row r="1125" spans="1:17" ht="12.75" customHeight="1" x14ac:dyDescent="0.35">
      <c r="A1125" s="714"/>
      <c r="B1125" s="714"/>
      <c r="C1125" s="3" t="s">
        <v>167</v>
      </c>
      <c r="D1125" s="4">
        <v>3630.31</v>
      </c>
      <c r="E1125" s="4">
        <v>4972.5600000000004</v>
      </c>
      <c r="F1125" s="19">
        <v>3306.87</v>
      </c>
      <c r="G1125" s="10">
        <v>3600</v>
      </c>
      <c r="H1125" s="24">
        <f t="shared" si="119"/>
        <v>4409</v>
      </c>
      <c r="I1125" s="29">
        <f t="shared" si="120"/>
        <v>1.2247222222222223</v>
      </c>
      <c r="J1125" s="81"/>
      <c r="K1125" s="4">
        <v>3600</v>
      </c>
      <c r="L1125" s="59"/>
      <c r="M1125" s="53">
        <f t="shared" si="121"/>
        <v>3600</v>
      </c>
    </row>
    <row r="1126" spans="1:17" ht="12.75" customHeight="1" x14ac:dyDescent="0.35">
      <c r="A1126" s="714"/>
      <c r="B1126" s="714"/>
      <c r="C1126" s="3" t="s">
        <v>168</v>
      </c>
      <c r="D1126" s="4">
        <v>363.61</v>
      </c>
      <c r="E1126" s="4">
        <v>1732.97</v>
      </c>
      <c r="F1126" s="19">
        <v>335.03</v>
      </c>
      <c r="G1126" s="10">
        <v>900</v>
      </c>
      <c r="H1126" s="24">
        <f t="shared" si="119"/>
        <v>447</v>
      </c>
      <c r="I1126" s="29">
        <f t="shared" si="120"/>
        <v>0.49666666666666665</v>
      </c>
      <c r="J1126" s="81"/>
      <c r="K1126" s="4">
        <v>900</v>
      </c>
      <c r="L1126" s="59"/>
      <c r="M1126" s="53">
        <f t="shared" si="121"/>
        <v>900</v>
      </c>
    </row>
    <row r="1127" spans="1:17" ht="12.75" customHeight="1" x14ac:dyDescent="0.35">
      <c r="A1127" s="714"/>
      <c r="B1127" s="714"/>
      <c r="C1127" s="3" t="s">
        <v>169</v>
      </c>
      <c r="D1127" s="4">
        <v>434.14</v>
      </c>
      <c r="E1127" s="4">
        <v>263.3</v>
      </c>
      <c r="F1127" s="19">
        <v>139.19999999999999</v>
      </c>
      <c r="G1127" s="10">
        <v>350</v>
      </c>
      <c r="H1127" s="24">
        <f t="shared" si="119"/>
        <v>186</v>
      </c>
      <c r="I1127" s="29">
        <f t="shared" si="120"/>
        <v>0.53142857142857147</v>
      </c>
      <c r="J1127" s="81"/>
      <c r="K1127" s="4">
        <v>350</v>
      </c>
      <c r="L1127" s="59"/>
      <c r="M1127" s="53">
        <f t="shared" si="121"/>
        <v>350</v>
      </c>
    </row>
    <row r="1128" spans="1:17" ht="12.75" customHeight="1" x14ac:dyDescent="0.35">
      <c r="A1128" s="714"/>
      <c r="B1128" s="714"/>
      <c r="C1128" s="3" t="s">
        <v>170</v>
      </c>
      <c r="D1128" s="4">
        <v>7131.28</v>
      </c>
      <c r="E1128" s="4">
        <v>15950.73</v>
      </c>
      <c r="F1128" s="19">
        <v>8124.23</v>
      </c>
      <c r="G1128" s="10">
        <v>15000</v>
      </c>
      <c r="H1128" s="24">
        <f t="shared" si="119"/>
        <v>10832</v>
      </c>
      <c r="I1128" s="29">
        <f t="shared" si="120"/>
        <v>0.72213333333333329</v>
      </c>
      <c r="J1128" s="81"/>
      <c r="K1128" s="4">
        <v>15000</v>
      </c>
      <c r="L1128" s="59">
        <v>7500</v>
      </c>
      <c r="M1128" s="53">
        <f t="shared" si="121"/>
        <v>7500</v>
      </c>
    </row>
    <row r="1129" spans="1:17" ht="12.75" customHeight="1" x14ac:dyDescent="0.35">
      <c r="A1129" s="714"/>
      <c r="B1129" s="714"/>
      <c r="C1129" s="3" t="s">
        <v>171</v>
      </c>
      <c r="D1129" s="4">
        <v>825</v>
      </c>
      <c r="E1129" s="4">
        <v>835</v>
      </c>
      <c r="F1129" s="19">
        <v>520</v>
      </c>
      <c r="G1129" s="10">
        <v>2000</v>
      </c>
      <c r="H1129" s="24">
        <f t="shared" si="119"/>
        <v>693</v>
      </c>
      <c r="I1129" s="29">
        <f t="shared" si="120"/>
        <v>0.34649999999999997</v>
      </c>
      <c r="J1129" s="81"/>
      <c r="K1129" s="4">
        <v>2000</v>
      </c>
      <c r="L1129" s="59"/>
      <c r="M1129" s="53">
        <f t="shared" si="121"/>
        <v>2000</v>
      </c>
    </row>
    <row r="1130" spans="1:17" ht="12.75" customHeight="1" x14ac:dyDescent="0.35">
      <c r="A1130" s="714"/>
      <c r="B1130" s="714"/>
      <c r="C1130" s="3" t="s">
        <v>177</v>
      </c>
      <c r="D1130" s="4">
        <v>3966.04</v>
      </c>
      <c r="E1130" s="4">
        <v>2059.65</v>
      </c>
      <c r="F1130" s="335">
        <v>28488.1</v>
      </c>
      <c r="G1130" s="10">
        <v>5000</v>
      </c>
      <c r="H1130" s="24">
        <f t="shared" si="119"/>
        <v>37984</v>
      </c>
      <c r="I1130" s="29">
        <f t="shared" si="120"/>
        <v>7.5968</v>
      </c>
      <c r="J1130" s="81"/>
      <c r="K1130" s="4">
        <v>5000</v>
      </c>
      <c r="L1130" s="59"/>
      <c r="M1130" s="53">
        <f t="shared" si="121"/>
        <v>5000</v>
      </c>
      <c r="N1130" t="s">
        <v>667</v>
      </c>
    </row>
    <row r="1131" spans="1:17" ht="12.75" customHeight="1" x14ac:dyDescent="0.35">
      <c r="A1131" s="714"/>
      <c r="B1131" s="714"/>
      <c r="C1131" s="3" t="s">
        <v>178</v>
      </c>
      <c r="D1131" s="4">
        <v>132</v>
      </c>
      <c r="E1131" s="4">
        <v>0</v>
      </c>
      <c r="F1131" s="19">
        <v>0</v>
      </c>
      <c r="G1131" s="10">
        <v>165</v>
      </c>
      <c r="H1131" s="24">
        <f t="shared" si="119"/>
        <v>0</v>
      </c>
      <c r="I1131" s="29">
        <f t="shared" si="120"/>
        <v>0</v>
      </c>
      <c r="J1131" s="81"/>
      <c r="K1131" s="4">
        <v>165</v>
      </c>
      <c r="L1131" s="59"/>
      <c r="M1131" s="53">
        <f t="shared" si="121"/>
        <v>165</v>
      </c>
    </row>
    <row r="1132" spans="1:17" ht="12.75" customHeight="1" x14ac:dyDescent="0.35">
      <c r="A1132" s="714"/>
      <c r="B1132" s="714"/>
      <c r="C1132" s="3" t="s">
        <v>179</v>
      </c>
      <c r="D1132" s="4">
        <v>368822.76</v>
      </c>
      <c r="E1132" s="4">
        <v>345353.88</v>
      </c>
      <c r="F1132" s="19">
        <v>279767.06</v>
      </c>
      <c r="G1132" s="10">
        <v>300000</v>
      </c>
      <c r="H1132" s="24">
        <f t="shared" si="119"/>
        <v>373023</v>
      </c>
      <c r="I1132" s="29">
        <f t="shared" si="120"/>
        <v>1.2434099999999999</v>
      </c>
      <c r="J1132" s="81"/>
      <c r="K1132" s="4">
        <v>305000</v>
      </c>
      <c r="L1132" s="59"/>
      <c r="M1132" s="53">
        <f t="shared" si="121"/>
        <v>305000</v>
      </c>
    </row>
    <row r="1133" spans="1:17" ht="12.75" customHeight="1" x14ac:dyDescent="0.35">
      <c r="A1133" s="714"/>
      <c r="B1133" s="714"/>
      <c r="C1133" s="3" t="s">
        <v>180</v>
      </c>
      <c r="D1133" s="4">
        <v>31244.51</v>
      </c>
      <c r="E1133" s="4">
        <v>2216.2600000000002</v>
      </c>
      <c r="F1133" s="19">
        <v>1062.5</v>
      </c>
      <c r="G1133" s="10">
        <v>40000</v>
      </c>
      <c r="H1133" s="24">
        <f t="shared" si="119"/>
        <v>1417</v>
      </c>
      <c r="I1133" s="29">
        <f t="shared" si="120"/>
        <v>3.5424999999999998E-2</v>
      </c>
      <c r="J1133" s="81"/>
      <c r="K1133" s="4">
        <v>40000</v>
      </c>
      <c r="L1133" s="59"/>
      <c r="M1133" s="53">
        <f t="shared" si="121"/>
        <v>40000</v>
      </c>
    </row>
    <row r="1134" spans="1:17" ht="12.75" customHeight="1" x14ac:dyDescent="0.35">
      <c r="A1134" s="714"/>
      <c r="B1134" s="714"/>
      <c r="C1134" s="3" t="s">
        <v>216</v>
      </c>
      <c r="D1134" s="4">
        <v>0</v>
      </c>
      <c r="E1134" s="4">
        <v>0</v>
      </c>
      <c r="F1134" s="19">
        <v>1536.87</v>
      </c>
      <c r="G1134" s="10">
        <v>0</v>
      </c>
      <c r="H1134" s="24">
        <f t="shared" si="119"/>
        <v>2049</v>
      </c>
      <c r="I1134" s="29" t="e">
        <f t="shared" si="120"/>
        <v>#DIV/0!</v>
      </c>
      <c r="J1134" s="81"/>
      <c r="K1134" s="4">
        <v>0</v>
      </c>
      <c r="L1134" s="59"/>
      <c r="M1134" s="53">
        <f t="shared" si="121"/>
        <v>0</v>
      </c>
    </row>
    <row r="1135" spans="1:17" ht="12.75" customHeight="1" x14ac:dyDescent="0.35">
      <c r="A1135" s="714"/>
      <c r="B1135" s="714"/>
      <c r="C1135" s="3" t="s">
        <v>142</v>
      </c>
      <c r="D1135" s="4">
        <v>150</v>
      </c>
      <c r="E1135" s="4">
        <v>0</v>
      </c>
      <c r="F1135" s="19">
        <v>0</v>
      </c>
      <c r="G1135" s="10">
        <v>0</v>
      </c>
      <c r="H1135" s="24">
        <f t="shared" si="119"/>
        <v>0</v>
      </c>
      <c r="I1135" s="29" t="e">
        <f t="shared" si="120"/>
        <v>#DIV/0!</v>
      </c>
      <c r="J1135" s="81"/>
      <c r="K1135" s="4">
        <v>0</v>
      </c>
      <c r="L1135" s="59"/>
      <c r="M1135" s="53">
        <f t="shared" si="121"/>
        <v>0</v>
      </c>
    </row>
    <row r="1136" spans="1:17" ht="12.75" customHeight="1" x14ac:dyDescent="0.35">
      <c r="A1136" s="714"/>
      <c r="B1136" s="714"/>
      <c r="C1136" s="3" t="s">
        <v>266</v>
      </c>
      <c r="D1136" s="4">
        <v>0</v>
      </c>
      <c r="E1136" s="4">
        <v>0</v>
      </c>
      <c r="F1136" s="19">
        <v>678.94</v>
      </c>
      <c r="G1136" s="10">
        <v>0</v>
      </c>
      <c r="H1136" s="24">
        <f t="shared" si="119"/>
        <v>905</v>
      </c>
      <c r="I1136" s="29" t="e">
        <f t="shared" si="120"/>
        <v>#DIV/0!</v>
      </c>
      <c r="J1136" s="81"/>
      <c r="K1136" s="4">
        <v>0</v>
      </c>
      <c r="L1136" s="59"/>
      <c r="M1136" s="53">
        <f t="shared" si="121"/>
        <v>0</v>
      </c>
    </row>
    <row r="1137" spans="1:13" ht="12.75" customHeight="1" x14ac:dyDescent="0.35">
      <c r="A1137" s="714"/>
      <c r="B1137" s="714"/>
      <c r="C1137" s="3" t="s">
        <v>183</v>
      </c>
      <c r="D1137" s="4">
        <v>22290</v>
      </c>
      <c r="E1137" s="4">
        <v>4290</v>
      </c>
      <c r="F1137" s="19">
        <v>0</v>
      </c>
      <c r="G1137" s="10">
        <v>0</v>
      </c>
      <c r="H1137" s="24">
        <f t="shared" si="119"/>
        <v>0</v>
      </c>
      <c r="I1137" s="29" t="e">
        <f t="shared" si="120"/>
        <v>#DIV/0!</v>
      </c>
      <c r="J1137" s="81"/>
      <c r="K1137" s="4">
        <v>0</v>
      </c>
      <c r="L1137" s="59"/>
      <c r="M1137" s="53">
        <f t="shared" si="121"/>
        <v>0</v>
      </c>
    </row>
    <row r="1138" spans="1:13" ht="12.75" customHeight="1" x14ac:dyDescent="0.35">
      <c r="A1138" s="714"/>
      <c r="B1138" s="719" t="s">
        <v>143</v>
      </c>
      <c r="C1138" s="714"/>
      <c r="D1138" s="7">
        <v>1174679.7</v>
      </c>
      <c r="E1138" s="7">
        <v>1306237.83</v>
      </c>
      <c r="F1138" s="20">
        <f>SUM(F1107:F1137)</f>
        <v>1055010.3599999999</v>
      </c>
      <c r="G1138" s="11">
        <v>1373057</v>
      </c>
      <c r="H1138" s="25">
        <f>SUM(H1107:H1137)</f>
        <v>1406679</v>
      </c>
      <c r="I1138" s="30">
        <f t="shared" si="120"/>
        <v>1.0244869659453322</v>
      </c>
      <c r="J1138" s="54">
        <f>SUM(J1107:J1137)</f>
        <v>0</v>
      </c>
      <c r="K1138" s="7">
        <v>1440391</v>
      </c>
      <c r="L1138" s="54">
        <f>SUM(L1107:L1137)</f>
        <v>8379</v>
      </c>
      <c r="M1138" s="54">
        <f>SUM(M1107:M1137)</f>
        <v>1432012</v>
      </c>
    </row>
    <row r="1139" spans="1:13" ht="12.75" customHeight="1" thickBot="1" x14ac:dyDescent="0.4">
      <c r="A1139" s="719" t="s">
        <v>288</v>
      </c>
      <c r="B1139" s="714"/>
      <c r="C1139" s="714"/>
      <c r="D1139" s="8">
        <v>-1174679.7</v>
      </c>
      <c r="E1139" s="8">
        <v>-1306237.83</v>
      </c>
      <c r="F1139" s="21">
        <f>-F1138</f>
        <v>-1055010.3599999999</v>
      </c>
      <c r="G1139" s="12">
        <v>-1373057</v>
      </c>
      <c r="H1139" s="26">
        <f>-H1138</f>
        <v>-1406679</v>
      </c>
      <c r="I1139" s="31">
        <f t="shared" si="120"/>
        <v>1.0244869659453322</v>
      </c>
      <c r="J1139" s="55">
        <f>-J1138</f>
        <v>0</v>
      </c>
      <c r="K1139" s="8">
        <v>-1440391</v>
      </c>
      <c r="L1139" s="55">
        <f>-L1138</f>
        <v>-8379</v>
      </c>
      <c r="M1139" s="55">
        <f>-M1138</f>
        <v>-1432012</v>
      </c>
    </row>
    <row r="1140" spans="1:13" s="321" customFormat="1" ht="26.65" customHeight="1" thickTop="1" x14ac:dyDescent="0.35">
      <c r="A1140" s="737" t="s">
        <v>289</v>
      </c>
      <c r="B1140" s="738"/>
      <c r="C1140" s="738"/>
      <c r="D1140" s="738"/>
      <c r="E1140" s="738"/>
      <c r="F1140" s="738"/>
      <c r="G1140" s="738"/>
      <c r="H1140" s="738"/>
      <c r="I1140" s="738"/>
      <c r="J1140" s="738"/>
      <c r="K1140" s="738"/>
      <c r="L1140" s="738"/>
      <c r="M1140" s="738"/>
    </row>
    <row r="1141" spans="1:13" ht="12.75" customHeight="1" x14ac:dyDescent="0.35">
      <c r="A1141" s="714"/>
      <c r="B1141" s="722" t="s">
        <v>141</v>
      </c>
      <c r="C1141" s="714"/>
      <c r="D1141" s="714"/>
      <c r="E1141" s="714"/>
      <c r="F1141" s="714"/>
      <c r="G1141" s="714"/>
      <c r="H1141" s="714"/>
      <c r="I1141" s="714"/>
      <c r="J1141" s="714"/>
      <c r="K1141" s="714"/>
      <c r="L1141" s="714"/>
      <c r="M1141" s="714"/>
    </row>
    <row r="1142" spans="1:13" ht="12.75" customHeight="1" x14ac:dyDescent="0.35">
      <c r="A1142" s="714"/>
      <c r="B1142" s="714"/>
      <c r="C1142" s="3" t="s">
        <v>146</v>
      </c>
      <c r="D1142" s="4">
        <v>234340.54</v>
      </c>
      <c r="E1142" s="4">
        <v>289626.55</v>
      </c>
      <c r="F1142" s="19">
        <v>243426.52</v>
      </c>
      <c r="G1142" s="10">
        <v>271480</v>
      </c>
      <c r="H1142" s="24">
        <f t="shared" ref="H1142:H1171" si="122">ROUND(F1142/9*12,0)</f>
        <v>324569</v>
      </c>
      <c r="I1142" s="29">
        <f t="shared" ref="I1142:I1173" si="123">H1142/G1142</f>
        <v>1.195554000294681</v>
      </c>
      <c r="J1142" s="81"/>
      <c r="K1142" s="4">
        <v>318425</v>
      </c>
      <c r="L1142" s="59">
        <f>K1142-M1142</f>
        <v>-6345</v>
      </c>
      <c r="M1142" s="53">
        <f>'#2 ADM'!B6</f>
        <v>324770</v>
      </c>
    </row>
    <row r="1143" spans="1:13" ht="12.75" customHeight="1" x14ac:dyDescent="0.35">
      <c r="A1143" s="714"/>
      <c r="B1143" s="714"/>
      <c r="C1143" s="3" t="s">
        <v>147</v>
      </c>
      <c r="D1143" s="4">
        <v>0</v>
      </c>
      <c r="E1143" s="4">
        <v>1072.21</v>
      </c>
      <c r="F1143" s="19">
        <v>201.01</v>
      </c>
      <c r="G1143" s="10">
        <v>0</v>
      </c>
      <c r="H1143" s="24">
        <f t="shared" si="122"/>
        <v>268</v>
      </c>
      <c r="I1143" s="29" t="e">
        <f t="shared" si="123"/>
        <v>#DIV/0!</v>
      </c>
      <c r="J1143" s="81"/>
      <c r="K1143" s="4">
        <v>0</v>
      </c>
      <c r="L1143" s="59">
        <f>HR!L1119</f>
        <v>0</v>
      </c>
      <c r="M1143" s="53">
        <f t="shared" ref="M1143:M1171" si="124">K1143-L1143</f>
        <v>0</v>
      </c>
    </row>
    <row r="1144" spans="1:13" ht="12.75" customHeight="1" x14ac:dyDescent="0.35">
      <c r="A1144" s="714"/>
      <c r="B1144" s="714"/>
      <c r="C1144" s="3" t="s">
        <v>148</v>
      </c>
      <c r="D1144" s="4">
        <v>958.1</v>
      </c>
      <c r="E1144" s="4">
        <v>0</v>
      </c>
      <c r="F1144" s="19">
        <v>240</v>
      </c>
      <c r="G1144" s="10">
        <v>0</v>
      </c>
      <c r="H1144" s="24">
        <f t="shared" si="122"/>
        <v>320</v>
      </c>
      <c r="I1144" s="29" t="e">
        <f t="shared" si="123"/>
        <v>#DIV/0!</v>
      </c>
      <c r="J1144" s="81"/>
      <c r="K1144" s="4">
        <v>0</v>
      </c>
      <c r="L1144" s="59">
        <f>HR!L1120</f>
        <v>0</v>
      </c>
      <c r="M1144" s="53">
        <f t="shared" si="124"/>
        <v>0</v>
      </c>
    </row>
    <row r="1145" spans="1:13" ht="12.75" customHeight="1" x14ac:dyDescent="0.35">
      <c r="A1145" s="714"/>
      <c r="B1145" s="714"/>
      <c r="C1145" s="3" t="s">
        <v>187</v>
      </c>
      <c r="D1145" s="4">
        <v>0</v>
      </c>
      <c r="E1145" s="4">
        <v>0</v>
      </c>
      <c r="F1145" s="19">
        <v>0</v>
      </c>
      <c r="G1145" s="10">
        <v>100000</v>
      </c>
      <c r="H1145" s="24">
        <f t="shared" si="122"/>
        <v>0</v>
      </c>
      <c r="I1145" s="29">
        <f t="shared" si="123"/>
        <v>0</v>
      </c>
      <c r="J1145" s="81"/>
      <c r="K1145" s="4">
        <v>100000</v>
      </c>
      <c r="L1145" s="59">
        <f>HR!L1121</f>
        <v>25000</v>
      </c>
      <c r="M1145" s="53">
        <f t="shared" si="124"/>
        <v>75000</v>
      </c>
    </row>
    <row r="1146" spans="1:13" ht="12.75" customHeight="1" x14ac:dyDescent="0.35">
      <c r="A1146" s="714"/>
      <c r="B1146" s="714"/>
      <c r="C1146" s="3" t="s">
        <v>150</v>
      </c>
      <c r="D1146" s="4">
        <v>1457.5</v>
      </c>
      <c r="E1146" s="4">
        <v>13481.12</v>
      </c>
      <c r="F1146" s="19">
        <v>31155.5</v>
      </c>
      <c r="G1146" s="10">
        <v>20000</v>
      </c>
      <c r="H1146" s="24">
        <f t="shared" si="122"/>
        <v>41541</v>
      </c>
      <c r="I1146" s="29">
        <f t="shared" si="123"/>
        <v>2.0770499999999998</v>
      </c>
      <c r="J1146" s="81"/>
      <c r="K1146" s="4">
        <v>20000</v>
      </c>
      <c r="L1146" s="59">
        <f>HR!L1122</f>
        <v>20000</v>
      </c>
      <c r="M1146" s="53">
        <f t="shared" si="124"/>
        <v>0</v>
      </c>
    </row>
    <row r="1147" spans="1:13" ht="12.75" customHeight="1" x14ac:dyDescent="0.35">
      <c r="A1147" s="714"/>
      <c r="B1147" s="714"/>
      <c r="C1147" s="3" t="s">
        <v>151</v>
      </c>
      <c r="D1147" s="4">
        <v>15537.35</v>
      </c>
      <c r="E1147" s="4">
        <v>18789.87</v>
      </c>
      <c r="F1147" s="327">
        <v>16976.3</v>
      </c>
      <c r="G1147" s="10">
        <v>23446</v>
      </c>
      <c r="H1147" s="24">
        <f t="shared" si="122"/>
        <v>22635</v>
      </c>
      <c r="I1147" s="29">
        <f t="shared" si="123"/>
        <v>0.96540987801757228</v>
      </c>
      <c r="J1147" s="81"/>
      <c r="K1147" s="4">
        <v>27035</v>
      </c>
      <c r="L1147" s="59">
        <f>K1147-M1147</f>
        <v>204</v>
      </c>
      <c r="M1147" s="53">
        <f>'#2 ADM'!B54</f>
        <v>26831</v>
      </c>
    </row>
    <row r="1148" spans="1:13" ht="12.75" customHeight="1" x14ac:dyDescent="0.35">
      <c r="A1148" s="714"/>
      <c r="B1148" s="714"/>
      <c r="C1148" s="3" t="s">
        <v>152</v>
      </c>
      <c r="D1148" s="4">
        <v>26139.55</v>
      </c>
      <c r="E1148" s="4">
        <v>25091</v>
      </c>
      <c r="F1148" s="327">
        <v>22099</v>
      </c>
      <c r="G1148" s="10">
        <v>28008</v>
      </c>
      <c r="H1148" s="24">
        <f t="shared" si="122"/>
        <v>29465</v>
      </c>
      <c r="I1148" s="29">
        <f t="shared" si="123"/>
        <v>1.0520208511853757</v>
      </c>
      <c r="J1148" s="81"/>
      <c r="K1148" s="4">
        <v>31025</v>
      </c>
      <c r="L1148" s="59">
        <f>K1148-M1148</f>
        <v>-3715</v>
      </c>
      <c r="M1148" s="53">
        <f>'#2 ADM'!B70</f>
        <v>34740</v>
      </c>
    </row>
    <row r="1149" spans="1:13" ht="12.75" customHeight="1" x14ac:dyDescent="0.35">
      <c r="A1149" s="714"/>
      <c r="B1149" s="714"/>
      <c r="C1149" s="3" t="s">
        <v>153</v>
      </c>
      <c r="D1149" s="4">
        <v>54.65</v>
      </c>
      <c r="E1149" s="4">
        <v>505.54</v>
      </c>
      <c r="F1149" s="19">
        <v>1325.93</v>
      </c>
      <c r="G1149" s="10">
        <v>0</v>
      </c>
      <c r="H1149" s="24">
        <f t="shared" si="122"/>
        <v>1768</v>
      </c>
      <c r="I1149" s="29" t="e">
        <f t="shared" si="123"/>
        <v>#DIV/0!</v>
      </c>
      <c r="J1149" s="81"/>
      <c r="K1149" s="4">
        <v>0</v>
      </c>
      <c r="L1149" s="59">
        <f>HR!L1125</f>
        <v>0</v>
      </c>
      <c r="M1149" s="53">
        <f t="shared" si="124"/>
        <v>0</v>
      </c>
    </row>
    <row r="1150" spans="1:13" ht="12.75" customHeight="1" x14ac:dyDescent="0.35">
      <c r="A1150" s="714"/>
      <c r="B1150" s="714"/>
      <c r="C1150" s="3" t="s">
        <v>154</v>
      </c>
      <c r="D1150" s="4">
        <v>2025</v>
      </c>
      <c r="E1150" s="4">
        <v>2138</v>
      </c>
      <c r="F1150" s="19">
        <v>0</v>
      </c>
      <c r="G1150" s="10">
        <v>4307</v>
      </c>
      <c r="H1150" s="24">
        <f t="shared" si="122"/>
        <v>0</v>
      </c>
      <c r="I1150" s="29">
        <f t="shared" si="123"/>
        <v>0</v>
      </c>
      <c r="J1150" s="81"/>
      <c r="K1150" s="4">
        <v>4435</v>
      </c>
      <c r="L1150" s="59">
        <f>K1150-M1150</f>
        <v>0</v>
      </c>
      <c r="M1150" s="53">
        <f>'#2 ADM'!B86</f>
        <v>4435</v>
      </c>
    </row>
    <row r="1151" spans="1:13" ht="12.75" customHeight="1" x14ac:dyDescent="0.35">
      <c r="A1151" s="714"/>
      <c r="B1151" s="714"/>
      <c r="C1151" s="3" t="s">
        <v>155</v>
      </c>
      <c r="D1151" s="4">
        <v>19020.919999999998</v>
      </c>
      <c r="E1151" s="4">
        <v>27178.23</v>
      </c>
      <c r="F1151" s="19">
        <v>31990.77</v>
      </c>
      <c r="G1151" s="10">
        <v>51276</v>
      </c>
      <c r="H1151" s="24">
        <f t="shared" si="122"/>
        <v>42654</v>
      </c>
      <c r="I1151" s="29">
        <f t="shared" si="123"/>
        <v>0.83185115843669555</v>
      </c>
      <c r="J1151" s="81"/>
      <c r="K1151" s="4">
        <v>59010</v>
      </c>
      <c r="L1151" s="59">
        <f>K1151-M1151</f>
        <v>3076</v>
      </c>
      <c r="M1151" s="53">
        <f>'#2 ADM'!B102</f>
        <v>55934</v>
      </c>
    </row>
    <row r="1152" spans="1:13" ht="12.75" customHeight="1" x14ac:dyDescent="0.35">
      <c r="A1152" s="714"/>
      <c r="B1152" s="714"/>
      <c r="C1152" s="3" t="s">
        <v>157</v>
      </c>
      <c r="D1152" s="4">
        <v>927.3</v>
      </c>
      <c r="E1152" s="4">
        <v>823.28</v>
      </c>
      <c r="F1152" s="19">
        <v>612.79</v>
      </c>
      <c r="G1152" s="10">
        <v>929</v>
      </c>
      <c r="H1152" s="24">
        <f t="shared" si="122"/>
        <v>817</v>
      </c>
      <c r="I1152" s="29">
        <f t="shared" si="123"/>
        <v>0.87944025834230355</v>
      </c>
      <c r="J1152" s="81"/>
      <c r="K1152" s="4">
        <v>929</v>
      </c>
      <c r="L1152" s="59">
        <f>K1152-M1152</f>
        <v>285</v>
      </c>
      <c r="M1152" s="53">
        <f>'#2 ADM'!B134</f>
        <v>644</v>
      </c>
    </row>
    <row r="1153" spans="1:17" ht="12.75" customHeight="1" x14ac:dyDescent="0.35">
      <c r="A1153" s="714"/>
      <c r="B1153" s="714"/>
      <c r="C1153" s="3" t="s">
        <v>158</v>
      </c>
      <c r="D1153" s="4">
        <v>0</v>
      </c>
      <c r="E1153" s="4">
        <v>0</v>
      </c>
      <c r="F1153" s="19">
        <v>641.23</v>
      </c>
      <c r="G1153" s="10">
        <v>0</v>
      </c>
      <c r="H1153" s="24">
        <f t="shared" si="122"/>
        <v>855</v>
      </c>
      <c r="I1153" s="29" t="e">
        <f t="shared" si="123"/>
        <v>#DIV/0!</v>
      </c>
      <c r="J1153" s="81"/>
      <c r="K1153" s="4">
        <v>0</v>
      </c>
      <c r="L1153" s="59">
        <f>HR!L1129</f>
        <v>0</v>
      </c>
      <c r="M1153" s="53">
        <f t="shared" si="124"/>
        <v>0</v>
      </c>
    </row>
    <row r="1154" spans="1:17" ht="12.75" customHeight="1" x14ac:dyDescent="0.35">
      <c r="A1154" s="714"/>
      <c r="B1154" s="714"/>
      <c r="C1154" s="3" t="s">
        <v>159</v>
      </c>
      <c r="D1154" s="4">
        <v>3850</v>
      </c>
      <c r="E1154" s="4">
        <v>2800</v>
      </c>
      <c r="F1154" s="19">
        <v>0</v>
      </c>
      <c r="G1154" s="10">
        <v>1050</v>
      </c>
      <c r="H1154" s="24">
        <f t="shared" si="122"/>
        <v>0</v>
      </c>
      <c r="I1154" s="29">
        <f t="shared" si="123"/>
        <v>0</v>
      </c>
      <c r="J1154" s="81"/>
      <c r="K1154" s="4">
        <v>1050</v>
      </c>
      <c r="L1154" s="59">
        <f>HR!L1130</f>
        <v>0</v>
      </c>
      <c r="M1154" s="53">
        <f>'#2 ADM'!B150</f>
        <v>0</v>
      </c>
    </row>
    <row r="1155" spans="1:17" ht="12.75" customHeight="1" x14ac:dyDescent="0.35">
      <c r="A1155" s="714"/>
      <c r="B1155" s="714"/>
      <c r="C1155" s="3" t="s">
        <v>160</v>
      </c>
      <c r="D1155" s="4">
        <v>1195</v>
      </c>
      <c r="E1155" s="4">
        <v>1195</v>
      </c>
      <c r="F1155" s="19">
        <v>0</v>
      </c>
      <c r="G1155" s="10">
        <v>0</v>
      </c>
      <c r="H1155" s="24">
        <f t="shared" si="122"/>
        <v>0</v>
      </c>
      <c r="I1155" s="29" t="e">
        <f t="shared" si="123"/>
        <v>#DIV/0!</v>
      </c>
      <c r="J1155" s="81"/>
      <c r="K1155" s="4">
        <v>0</v>
      </c>
      <c r="L1155" s="59">
        <f>HR!L1131</f>
        <v>0</v>
      </c>
      <c r="M1155" s="53">
        <f t="shared" si="124"/>
        <v>0</v>
      </c>
    </row>
    <row r="1156" spans="1:17" ht="12.75" customHeight="1" x14ac:dyDescent="0.35">
      <c r="A1156" s="714"/>
      <c r="B1156" s="714"/>
      <c r="C1156" s="3" t="s">
        <v>161</v>
      </c>
      <c r="D1156" s="4">
        <v>7227</v>
      </c>
      <c r="E1156" s="4">
        <v>4441</v>
      </c>
      <c r="F1156" s="19">
        <v>0</v>
      </c>
      <c r="G1156" s="10">
        <v>0</v>
      </c>
      <c r="H1156" s="24">
        <f t="shared" si="122"/>
        <v>0</v>
      </c>
      <c r="I1156" s="29" t="e">
        <f t="shared" si="123"/>
        <v>#DIV/0!</v>
      </c>
      <c r="J1156" s="81"/>
      <c r="K1156" s="4">
        <v>0</v>
      </c>
      <c r="L1156" s="59">
        <f>HR!L1132</f>
        <v>0</v>
      </c>
      <c r="M1156" s="53">
        <f t="shared" si="124"/>
        <v>0</v>
      </c>
    </row>
    <row r="1157" spans="1:17" ht="12.75" customHeight="1" x14ac:dyDescent="0.35">
      <c r="A1157" s="714"/>
      <c r="B1157" s="714"/>
      <c r="C1157" s="3" t="s">
        <v>162</v>
      </c>
      <c r="D1157" s="4">
        <v>3416.62</v>
      </c>
      <c r="E1157" s="4">
        <v>4363.63</v>
      </c>
      <c r="F1157" s="19">
        <v>3930.88</v>
      </c>
      <c r="G1157" s="10">
        <v>4535</v>
      </c>
      <c r="H1157" s="24">
        <f t="shared" si="122"/>
        <v>5241</v>
      </c>
      <c r="I1157" s="29">
        <f t="shared" si="123"/>
        <v>1.1556780595369349</v>
      </c>
      <c r="J1157" s="81"/>
      <c r="K1157" s="4">
        <v>4858</v>
      </c>
      <c r="L1157" s="59">
        <f>K1157-M1157</f>
        <v>129</v>
      </c>
      <c r="M1157" s="53">
        <f>'#2 ADM'!B182</f>
        <v>4729</v>
      </c>
      <c r="N1157" s="517">
        <f>SUM(K1142:K1157)</f>
        <v>566767</v>
      </c>
      <c r="O1157" s="389"/>
      <c r="P1157" s="517">
        <f>SUM(M1142:M1157)</f>
        <v>527083</v>
      </c>
      <c r="Q1157" s="517">
        <f>N1157-P1157</f>
        <v>39684</v>
      </c>
    </row>
    <row r="1158" spans="1:17" ht="12.75" customHeight="1" x14ac:dyDescent="0.35">
      <c r="A1158" s="714"/>
      <c r="B1158" s="714"/>
      <c r="C1158" s="3" t="s">
        <v>164</v>
      </c>
      <c r="D1158" s="4">
        <v>110.8</v>
      </c>
      <c r="E1158" s="4">
        <v>360.1</v>
      </c>
      <c r="F1158" s="19">
        <v>277</v>
      </c>
      <c r="G1158" s="10">
        <v>0</v>
      </c>
      <c r="H1158" s="24">
        <f t="shared" si="122"/>
        <v>369</v>
      </c>
      <c r="I1158" s="29" t="e">
        <f t="shared" si="123"/>
        <v>#DIV/0!</v>
      </c>
      <c r="J1158" s="81"/>
      <c r="K1158" s="4">
        <v>0</v>
      </c>
      <c r="L1158" s="59">
        <f>HR!L1134</f>
        <v>0</v>
      </c>
      <c r="M1158" s="53">
        <f t="shared" si="124"/>
        <v>0</v>
      </c>
    </row>
    <row r="1159" spans="1:17" ht="12.75" customHeight="1" x14ac:dyDescent="0.35">
      <c r="A1159" s="714"/>
      <c r="B1159" s="714"/>
      <c r="C1159" s="3" t="s">
        <v>167</v>
      </c>
      <c r="D1159" s="4">
        <v>1731.1</v>
      </c>
      <c r="E1159" s="4">
        <v>1150.4100000000001</v>
      </c>
      <c r="F1159" s="19">
        <v>176.51</v>
      </c>
      <c r="G1159" s="10">
        <v>2000</v>
      </c>
      <c r="H1159" s="24">
        <f t="shared" si="122"/>
        <v>235</v>
      </c>
      <c r="I1159" s="29">
        <f t="shared" si="123"/>
        <v>0.11749999999999999</v>
      </c>
      <c r="J1159" s="81"/>
      <c r="K1159" s="4">
        <v>2000</v>
      </c>
      <c r="L1159" s="59">
        <f>HR!L1135</f>
        <v>0</v>
      </c>
      <c r="M1159" s="53">
        <f t="shared" si="124"/>
        <v>2000</v>
      </c>
    </row>
    <row r="1160" spans="1:17" ht="12.75" customHeight="1" x14ac:dyDescent="0.35">
      <c r="A1160" s="714"/>
      <c r="B1160" s="714"/>
      <c r="C1160" s="3" t="s">
        <v>168</v>
      </c>
      <c r="D1160" s="4">
        <v>51.34</v>
      </c>
      <c r="E1160" s="4">
        <v>172.05</v>
      </c>
      <c r="F1160" s="19">
        <v>92.94</v>
      </c>
      <c r="G1160" s="10">
        <v>500</v>
      </c>
      <c r="H1160" s="24">
        <f t="shared" si="122"/>
        <v>124</v>
      </c>
      <c r="I1160" s="29">
        <f t="shared" si="123"/>
        <v>0.248</v>
      </c>
      <c r="J1160" s="81"/>
      <c r="K1160" s="4">
        <v>500</v>
      </c>
      <c r="L1160" s="59">
        <f>HR!L1136</f>
        <v>0</v>
      </c>
      <c r="M1160" s="53">
        <f t="shared" si="124"/>
        <v>500</v>
      </c>
    </row>
    <row r="1161" spans="1:17" ht="12.75" customHeight="1" x14ac:dyDescent="0.35">
      <c r="A1161" s="714"/>
      <c r="B1161" s="714"/>
      <c r="C1161" s="3" t="s">
        <v>169</v>
      </c>
      <c r="D1161" s="4">
        <v>205.98</v>
      </c>
      <c r="E1161" s="4">
        <v>293.07</v>
      </c>
      <c r="F1161" s="19">
        <v>105</v>
      </c>
      <c r="G1161" s="10">
        <v>300</v>
      </c>
      <c r="H1161" s="24">
        <f t="shared" si="122"/>
        <v>140</v>
      </c>
      <c r="I1161" s="29">
        <f t="shared" si="123"/>
        <v>0.46666666666666667</v>
      </c>
      <c r="J1161" s="81"/>
      <c r="K1161" s="4">
        <v>300</v>
      </c>
      <c r="L1161" s="59">
        <f>HR!L1137</f>
        <v>0</v>
      </c>
      <c r="M1161" s="53">
        <f t="shared" si="124"/>
        <v>300</v>
      </c>
    </row>
    <row r="1162" spans="1:17" ht="12.75" customHeight="1" x14ac:dyDescent="0.35">
      <c r="A1162" s="714"/>
      <c r="B1162" s="714"/>
      <c r="C1162" s="3" t="s">
        <v>170</v>
      </c>
      <c r="D1162" s="4">
        <v>24227.84</v>
      </c>
      <c r="E1162" s="4">
        <v>26640.45</v>
      </c>
      <c r="F1162" s="19">
        <v>8719.16</v>
      </c>
      <c r="G1162" s="10">
        <v>40000</v>
      </c>
      <c r="H1162" s="24">
        <f t="shared" si="122"/>
        <v>11626</v>
      </c>
      <c r="I1162" s="29">
        <f t="shared" si="123"/>
        <v>0.29065000000000002</v>
      </c>
      <c r="J1162" s="81"/>
      <c r="K1162" s="4">
        <v>40000</v>
      </c>
      <c r="L1162" s="59">
        <f>HR!L1138</f>
        <v>20000</v>
      </c>
      <c r="M1162" s="53">
        <f t="shared" si="124"/>
        <v>20000</v>
      </c>
    </row>
    <row r="1163" spans="1:17" ht="12.75" customHeight="1" x14ac:dyDescent="0.35">
      <c r="A1163" s="714"/>
      <c r="B1163" s="714"/>
      <c r="C1163" s="3" t="s">
        <v>171</v>
      </c>
      <c r="D1163" s="4">
        <v>8577.5</v>
      </c>
      <c r="E1163" s="4">
        <v>9789.1</v>
      </c>
      <c r="F1163" s="19">
        <v>7415</v>
      </c>
      <c r="G1163" s="10">
        <v>10000</v>
      </c>
      <c r="H1163" s="24">
        <f t="shared" si="122"/>
        <v>9887</v>
      </c>
      <c r="I1163" s="29">
        <f t="shared" si="123"/>
        <v>0.98870000000000002</v>
      </c>
      <c r="J1163" s="81"/>
      <c r="K1163" s="4">
        <v>10000</v>
      </c>
      <c r="L1163" s="59">
        <f>HR!L1139</f>
        <v>0</v>
      </c>
      <c r="M1163" s="53">
        <f t="shared" si="124"/>
        <v>10000</v>
      </c>
    </row>
    <row r="1164" spans="1:17" ht="12.75" customHeight="1" x14ac:dyDescent="0.35">
      <c r="A1164" s="714"/>
      <c r="B1164" s="714"/>
      <c r="C1164" s="3" t="s">
        <v>177</v>
      </c>
      <c r="D1164" s="4">
        <v>7756.43</v>
      </c>
      <c r="E1164" s="4">
        <v>24438.97</v>
      </c>
      <c r="F1164" s="19">
        <v>18988.59</v>
      </c>
      <c r="G1164" s="10">
        <v>30000</v>
      </c>
      <c r="H1164" s="24">
        <f t="shared" si="122"/>
        <v>25318</v>
      </c>
      <c r="I1164" s="29">
        <f t="shared" si="123"/>
        <v>0.84393333333333331</v>
      </c>
      <c r="J1164" s="81"/>
      <c r="K1164" s="4">
        <v>30000</v>
      </c>
      <c r="L1164" s="59">
        <f>HR!L1140</f>
        <v>10000</v>
      </c>
      <c r="M1164" s="53">
        <f t="shared" si="124"/>
        <v>20000</v>
      </c>
    </row>
    <row r="1165" spans="1:17" ht="12.75" customHeight="1" x14ac:dyDescent="0.35">
      <c r="A1165" s="714"/>
      <c r="B1165" s="714"/>
      <c r="C1165" s="3" t="s">
        <v>178</v>
      </c>
      <c r="D1165" s="4">
        <v>0</v>
      </c>
      <c r="E1165" s="4">
        <v>0</v>
      </c>
      <c r="F1165" s="19">
        <v>0</v>
      </c>
      <c r="G1165" s="10">
        <v>60</v>
      </c>
      <c r="H1165" s="24">
        <f t="shared" si="122"/>
        <v>0</v>
      </c>
      <c r="I1165" s="29">
        <f t="shared" si="123"/>
        <v>0</v>
      </c>
      <c r="J1165" s="81"/>
      <c r="K1165" s="4">
        <v>60</v>
      </c>
      <c r="L1165" s="59">
        <f>HR!L1141</f>
        <v>0</v>
      </c>
      <c r="M1165" s="53">
        <f t="shared" si="124"/>
        <v>60</v>
      </c>
    </row>
    <row r="1166" spans="1:17" ht="12.75" customHeight="1" x14ac:dyDescent="0.35">
      <c r="A1166" s="714"/>
      <c r="B1166" s="714"/>
      <c r="C1166" s="3" t="s">
        <v>179</v>
      </c>
      <c r="D1166" s="4">
        <v>117978.82</v>
      </c>
      <c r="E1166" s="4">
        <v>187288.21</v>
      </c>
      <c r="F1166" s="19">
        <v>193368.51</v>
      </c>
      <c r="G1166" s="10">
        <v>230454.5</v>
      </c>
      <c r="H1166" s="24">
        <f t="shared" si="122"/>
        <v>257825</v>
      </c>
      <c r="I1166" s="29">
        <f t="shared" si="123"/>
        <v>1.11876747904684</v>
      </c>
      <c r="J1166" s="81"/>
      <c r="K1166" s="4">
        <v>205000</v>
      </c>
      <c r="L1166" s="59">
        <f>HR!L1142</f>
        <v>0</v>
      </c>
      <c r="M1166" s="53">
        <f t="shared" si="124"/>
        <v>205000</v>
      </c>
    </row>
    <row r="1167" spans="1:17" ht="12.75" customHeight="1" x14ac:dyDescent="0.35">
      <c r="A1167" s="714"/>
      <c r="B1167" s="714"/>
      <c r="C1167" s="3" t="s">
        <v>180</v>
      </c>
      <c r="D1167" s="4">
        <v>0</v>
      </c>
      <c r="E1167" s="4">
        <v>242</v>
      </c>
      <c r="F1167" s="19">
        <v>181</v>
      </c>
      <c r="G1167" s="10">
        <v>0</v>
      </c>
      <c r="H1167" s="24">
        <f t="shared" si="122"/>
        <v>241</v>
      </c>
      <c r="I1167" s="29" t="e">
        <f t="shared" si="123"/>
        <v>#DIV/0!</v>
      </c>
      <c r="J1167" s="81"/>
      <c r="K1167" s="4">
        <v>0</v>
      </c>
      <c r="L1167" s="59">
        <f>HR!L1143</f>
        <v>0</v>
      </c>
      <c r="M1167" s="53">
        <f t="shared" si="124"/>
        <v>0</v>
      </c>
    </row>
    <row r="1168" spans="1:17" ht="12.75" customHeight="1" x14ac:dyDescent="0.35">
      <c r="A1168" s="714"/>
      <c r="B1168" s="714"/>
      <c r="C1168" s="3" t="s">
        <v>200</v>
      </c>
      <c r="D1168" s="4">
        <v>25991.33</v>
      </c>
      <c r="E1168" s="4">
        <v>43993.05</v>
      </c>
      <c r="F1168" s="19">
        <v>22048</v>
      </c>
      <c r="G1168" s="10">
        <v>70000</v>
      </c>
      <c r="H1168" s="24">
        <f t="shared" si="122"/>
        <v>29397</v>
      </c>
      <c r="I1168" s="29">
        <f t="shared" si="123"/>
        <v>0.41995714285714286</v>
      </c>
      <c r="J1168" s="81"/>
      <c r="K1168" s="4">
        <v>70000</v>
      </c>
      <c r="L1168" s="59">
        <f>HR!L1144</f>
        <v>20000</v>
      </c>
      <c r="M1168" s="53">
        <f t="shared" si="124"/>
        <v>50000</v>
      </c>
    </row>
    <row r="1169" spans="1:13" ht="12.75" customHeight="1" x14ac:dyDescent="0.35">
      <c r="A1169" s="714"/>
      <c r="B1169" s="714"/>
      <c r="C1169" s="3" t="s">
        <v>265</v>
      </c>
      <c r="D1169" s="4">
        <v>0</v>
      </c>
      <c r="E1169" s="4">
        <v>0</v>
      </c>
      <c r="F1169" s="19">
        <v>0</v>
      </c>
      <c r="G1169" s="10">
        <v>100</v>
      </c>
      <c r="H1169" s="24">
        <f t="shared" si="122"/>
        <v>0</v>
      </c>
      <c r="I1169" s="29">
        <f t="shared" si="123"/>
        <v>0</v>
      </c>
      <c r="J1169" s="81"/>
      <c r="K1169" s="4">
        <v>100</v>
      </c>
      <c r="L1169" s="59">
        <f>HR!L1145</f>
        <v>0</v>
      </c>
      <c r="M1169" s="53">
        <f t="shared" si="124"/>
        <v>100</v>
      </c>
    </row>
    <row r="1170" spans="1:13" ht="12.75" customHeight="1" x14ac:dyDescent="0.35">
      <c r="A1170" s="714"/>
      <c r="B1170" s="714"/>
      <c r="C1170" s="3" t="s">
        <v>266</v>
      </c>
      <c r="D1170" s="4">
        <v>0</v>
      </c>
      <c r="E1170" s="4">
        <v>0</v>
      </c>
      <c r="F1170" s="19">
        <v>2784.36</v>
      </c>
      <c r="G1170" s="10">
        <v>0</v>
      </c>
      <c r="H1170" s="24">
        <f t="shared" si="122"/>
        <v>3712</v>
      </c>
      <c r="I1170" s="29" t="e">
        <f t="shared" si="123"/>
        <v>#DIV/0!</v>
      </c>
      <c r="J1170" s="81"/>
      <c r="K1170" s="4">
        <v>0</v>
      </c>
      <c r="L1170" s="59">
        <f>HR!L1146</f>
        <v>0</v>
      </c>
      <c r="M1170" s="53">
        <f t="shared" si="124"/>
        <v>0</v>
      </c>
    </row>
    <row r="1171" spans="1:13" ht="12.75" customHeight="1" x14ac:dyDescent="0.35">
      <c r="A1171" s="714"/>
      <c r="B1171" s="714"/>
      <c r="C1171" s="3" t="s">
        <v>183</v>
      </c>
      <c r="D1171" s="4">
        <v>8500</v>
      </c>
      <c r="E1171" s="4">
        <v>3500</v>
      </c>
      <c r="F1171" s="19">
        <v>0</v>
      </c>
      <c r="G1171" s="10">
        <v>0</v>
      </c>
      <c r="H1171" s="24">
        <f t="shared" si="122"/>
        <v>0</v>
      </c>
      <c r="I1171" s="29" t="e">
        <f t="shared" si="123"/>
        <v>#DIV/0!</v>
      </c>
      <c r="J1171" s="81"/>
      <c r="K1171" s="4">
        <v>0</v>
      </c>
      <c r="L1171" s="59">
        <f>HR!L1147</f>
        <v>0</v>
      </c>
      <c r="M1171" s="53">
        <f t="shared" si="124"/>
        <v>0</v>
      </c>
    </row>
    <row r="1172" spans="1:13" ht="12.75" customHeight="1" x14ac:dyDescent="0.35">
      <c r="A1172" s="714"/>
      <c r="B1172" s="719" t="s">
        <v>143</v>
      </c>
      <c r="C1172" s="714"/>
      <c r="D1172" s="7">
        <v>511280.67</v>
      </c>
      <c r="E1172" s="7">
        <v>689372.84</v>
      </c>
      <c r="F1172" s="20">
        <f>SUM(F1142:F1171)</f>
        <v>606756</v>
      </c>
      <c r="G1172" s="11">
        <v>888445.5</v>
      </c>
      <c r="H1172" s="25">
        <f>SUM(H1142:H1171)</f>
        <v>809007</v>
      </c>
      <c r="I1172" s="30">
        <f t="shared" si="123"/>
        <v>0.91058708722144466</v>
      </c>
      <c r="J1172" s="54">
        <f>SUM(J1142:J1171)</f>
        <v>0</v>
      </c>
      <c r="K1172" s="7">
        <v>924727</v>
      </c>
      <c r="L1172" s="54">
        <f>SUM(L1142:L1171)</f>
        <v>88634</v>
      </c>
      <c r="M1172" s="54">
        <f>SUM(M1142:M1171)</f>
        <v>835043</v>
      </c>
    </row>
    <row r="1173" spans="1:13" ht="12.75" customHeight="1" thickBot="1" x14ac:dyDescent="0.4">
      <c r="A1173" s="719" t="s">
        <v>290</v>
      </c>
      <c r="B1173" s="714"/>
      <c r="C1173" s="714"/>
      <c r="D1173" s="8">
        <v>-511280.67</v>
      </c>
      <c r="E1173" s="8">
        <v>-689372.84</v>
      </c>
      <c r="F1173" s="21">
        <f>-F1172</f>
        <v>-606756</v>
      </c>
      <c r="G1173" s="12">
        <v>-888445.5</v>
      </c>
      <c r="H1173" s="26">
        <f>-H1172</f>
        <v>-809007</v>
      </c>
      <c r="I1173" s="31">
        <f t="shared" si="123"/>
        <v>0.91058708722144466</v>
      </c>
      <c r="J1173" s="55">
        <f>-J1172</f>
        <v>0</v>
      </c>
      <c r="K1173" s="8">
        <v>-924727</v>
      </c>
      <c r="L1173" s="55">
        <f>-L1172</f>
        <v>-88634</v>
      </c>
      <c r="M1173" s="55">
        <f>-M1172</f>
        <v>-835043</v>
      </c>
    </row>
    <row r="1174" spans="1:13" s="321" customFormat="1" ht="26.25" customHeight="1" thickTop="1" x14ac:dyDescent="0.35">
      <c r="A1174" s="737" t="s">
        <v>291</v>
      </c>
      <c r="B1174" s="738"/>
      <c r="C1174" s="738"/>
      <c r="D1174" s="738"/>
      <c r="E1174" s="738"/>
      <c r="F1174" s="738"/>
      <c r="G1174" s="738"/>
      <c r="H1174" s="738"/>
      <c r="I1174" s="738"/>
      <c r="J1174" s="738"/>
      <c r="K1174" s="738"/>
      <c r="L1174" s="738"/>
      <c r="M1174" s="738"/>
    </row>
    <row r="1175" spans="1:13" ht="12.75" customHeight="1" x14ac:dyDescent="0.35">
      <c r="A1175" s="714"/>
      <c r="B1175" s="722" t="s">
        <v>141</v>
      </c>
      <c r="C1175" s="714"/>
      <c r="D1175" s="714"/>
      <c r="E1175" s="714"/>
      <c r="F1175" s="714"/>
      <c r="G1175" s="714"/>
      <c r="H1175" s="714"/>
      <c r="I1175" s="714"/>
      <c r="J1175" s="714"/>
      <c r="K1175" s="714"/>
      <c r="L1175" s="714"/>
      <c r="M1175" s="714"/>
    </row>
    <row r="1176" spans="1:13" ht="12.75" customHeight="1" x14ac:dyDescent="0.35">
      <c r="A1176" s="714"/>
      <c r="B1176" s="714"/>
      <c r="C1176" s="3" t="s">
        <v>146</v>
      </c>
      <c r="D1176" s="4">
        <v>300417.15999999997</v>
      </c>
      <c r="E1176" s="4">
        <v>327006.92</v>
      </c>
      <c r="F1176" s="19">
        <v>349516.66</v>
      </c>
      <c r="G1176" s="10">
        <v>388055</v>
      </c>
      <c r="H1176" s="24">
        <f t="shared" ref="H1176:H1204" si="125">ROUND(F1176/9*12,0)</f>
        <v>466022</v>
      </c>
      <c r="I1176" s="29">
        <f t="shared" ref="I1176:I1207" si="126">H1176/G1176</f>
        <v>1.2009173957299868</v>
      </c>
      <c r="J1176" s="81"/>
      <c r="K1176" s="4">
        <v>449630</v>
      </c>
      <c r="L1176" s="59">
        <f>K1176-M1176</f>
        <v>-13238</v>
      </c>
      <c r="M1176" s="53">
        <f>'#2 ADM'!B8</f>
        <v>462868</v>
      </c>
    </row>
    <row r="1177" spans="1:13" ht="12.75" customHeight="1" x14ac:dyDescent="0.35">
      <c r="A1177" s="714"/>
      <c r="B1177" s="714"/>
      <c r="C1177" s="3" t="s">
        <v>147</v>
      </c>
      <c r="D1177" s="4">
        <v>0</v>
      </c>
      <c r="E1177" s="4">
        <v>2503.0500000000002</v>
      </c>
      <c r="F1177" s="19">
        <v>201</v>
      </c>
      <c r="G1177" s="10">
        <v>0</v>
      </c>
      <c r="H1177" s="24">
        <f t="shared" si="125"/>
        <v>268</v>
      </c>
      <c r="I1177" s="29" t="e">
        <f t="shared" si="126"/>
        <v>#DIV/0!</v>
      </c>
      <c r="J1177" s="81"/>
      <c r="K1177" s="4">
        <v>0</v>
      </c>
      <c r="L1177" s="59">
        <f>IT!L1153</f>
        <v>0</v>
      </c>
      <c r="M1177" s="53">
        <f t="shared" ref="M1177:M1205" si="127">K1177-L1177</f>
        <v>0</v>
      </c>
    </row>
    <row r="1178" spans="1:13" ht="12.75" customHeight="1" x14ac:dyDescent="0.35">
      <c r="A1178" s="714"/>
      <c r="B1178" s="714"/>
      <c r="C1178" s="3" t="s">
        <v>148</v>
      </c>
      <c r="D1178" s="4">
        <v>906.17</v>
      </c>
      <c r="E1178" s="4">
        <v>417.97</v>
      </c>
      <c r="F1178" s="19">
        <v>830.84</v>
      </c>
      <c r="G1178" s="10">
        <v>0</v>
      </c>
      <c r="H1178" s="24">
        <f t="shared" si="125"/>
        <v>1108</v>
      </c>
      <c r="I1178" s="29" t="e">
        <f t="shared" si="126"/>
        <v>#DIV/0!</v>
      </c>
      <c r="J1178" s="81"/>
      <c r="K1178" s="4">
        <v>0</v>
      </c>
      <c r="L1178" s="59">
        <f>IT!L1154</f>
        <v>0</v>
      </c>
      <c r="M1178" s="53">
        <f t="shared" si="127"/>
        <v>0</v>
      </c>
    </row>
    <row r="1179" spans="1:13" ht="12.75" customHeight="1" x14ac:dyDescent="0.35">
      <c r="A1179" s="714"/>
      <c r="B1179" s="714"/>
      <c r="C1179" s="3" t="s">
        <v>187</v>
      </c>
      <c r="D1179" s="4">
        <v>0</v>
      </c>
      <c r="E1179" s="4">
        <v>60412.5</v>
      </c>
      <c r="F1179" s="19">
        <v>0</v>
      </c>
      <c r="G1179" s="10">
        <v>0</v>
      </c>
      <c r="H1179" s="24">
        <f t="shared" si="125"/>
        <v>0</v>
      </c>
      <c r="I1179" s="29" t="e">
        <f t="shared" si="126"/>
        <v>#DIV/0!</v>
      </c>
      <c r="J1179" s="81"/>
      <c r="K1179" s="4">
        <v>0</v>
      </c>
      <c r="L1179" s="59">
        <f>IT!L1155</f>
        <v>0</v>
      </c>
      <c r="M1179" s="53">
        <f t="shared" si="127"/>
        <v>0</v>
      </c>
    </row>
    <row r="1180" spans="1:13" ht="12.75" customHeight="1" x14ac:dyDescent="0.35">
      <c r="A1180" s="714"/>
      <c r="B1180" s="714"/>
      <c r="C1180" s="3" t="s">
        <v>150</v>
      </c>
      <c r="D1180" s="4">
        <v>36454</v>
      </c>
      <c r="E1180" s="4">
        <v>30452.5</v>
      </c>
      <c r="F1180" s="19">
        <v>21852</v>
      </c>
      <c r="G1180" s="10">
        <v>60000</v>
      </c>
      <c r="H1180" s="24">
        <f t="shared" si="125"/>
        <v>29136</v>
      </c>
      <c r="I1180" s="29">
        <f t="shared" si="126"/>
        <v>0.48559999999999998</v>
      </c>
      <c r="J1180" s="81"/>
      <c r="K1180" s="4">
        <v>60000</v>
      </c>
      <c r="L1180" s="59">
        <f>IT!L1156</f>
        <v>0</v>
      </c>
      <c r="M1180" s="53">
        <f t="shared" si="127"/>
        <v>60000</v>
      </c>
    </row>
    <row r="1181" spans="1:13" ht="12.75" customHeight="1" x14ac:dyDescent="0.35">
      <c r="A1181" s="714"/>
      <c r="B1181" s="714"/>
      <c r="C1181" s="3" t="s">
        <v>151</v>
      </c>
      <c r="D1181" s="4">
        <v>18868.95</v>
      </c>
      <c r="E1181" s="4">
        <v>26260.85</v>
      </c>
      <c r="F1181" s="327">
        <v>22993.09</v>
      </c>
      <c r="G1181" s="10">
        <v>30370</v>
      </c>
      <c r="H1181" s="24">
        <f t="shared" si="125"/>
        <v>30657</v>
      </c>
      <c r="I1181" s="29">
        <f t="shared" si="126"/>
        <v>1.0094501152453079</v>
      </c>
      <c r="J1181" s="81"/>
      <c r="K1181" s="4">
        <v>35025</v>
      </c>
      <c r="L1181" s="59">
        <f>K1181-M1181</f>
        <v>-764</v>
      </c>
      <c r="M1181" s="53">
        <f>'#2 ADM'!B56</f>
        <v>35789</v>
      </c>
    </row>
    <row r="1182" spans="1:13" ht="12.75" customHeight="1" x14ac:dyDescent="0.35">
      <c r="A1182" s="714"/>
      <c r="B1182" s="714"/>
      <c r="C1182" s="3" t="s">
        <v>152</v>
      </c>
      <c r="D1182" s="4">
        <v>19604.419999999998</v>
      </c>
      <c r="E1182" s="4">
        <v>36243</v>
      </c>
      <c r="F1182" s="327">
        <v>31921</v>
      </c>
      <c r="G1182" s="10">
        <v>40456</v>
      </c>
      <c r="H1182" s="24">
        <f t="shared" si="125"/>
        <v>42561</v>
      </c>
      <c r="I1182" s="29">
        <f t="shared" si="126"/>
        <v>1.0520318370575441</v>
      </c>
      <c r="J1182" s="81"/>
      <c r="K1182" s="4">
        <v>44814</v>
      </c>
      <c r="L1182" s="59">
        <f>K1182-M1182</f>
        <v>-5366</v>
      </c>
      <c r="M1182" s="53">
        <f>'#2 ADM'!B72</f>
        <v>50180</v>
      </c>
    </row>
    <row r="1183" spans="1:13" ht="12.75" customHeight="1" x14ac:dyDescent="0.35">
      <c r="A1183" s="714"/>
      <c r="B1183" s="714"/>
      <c r="C1183" s="3" t="s">
        <v>153</v>
      </c>
      <c r="D1183" s="4">
        <v>1401.54</v>
      </c>
      <c r="E1183" s="4">
        <v>88.69</v>
      </c>
      <c r="F1183" s="19">
        <v>1025.7</v>
      </c>
      <c r="G1183" s="10">
        <v>0</v>
      </c>
      <c r="H1183" s="24">
        <f t="shared" si="125"/>
        <v>1368</v>
      </c>
      <c r="I1183" s="29" t="e">
        <f t="shared" si="126"/>
        <v>#DIV/0!</v>
      </c>
      <c r="J1183" s="81"/>
      <c r="K1183" s="4">
        <v>0</v>
      </c>
      <c r="L1183" s="59">
        <f>IT!L1159</f>
        <v>0</v>
      </c>
      <c r="M1183" s="53">
        <f t="shared" si="127"/>
        <v>0</v>
      </c>
    </row>
    <row r="1184" spans="1:13" ht="12.75" customHeight="1" x14ac:dyDescent="0.35">
      <c r="A1184" s="714"/>
      <c r="B1184" s="714"/>
      <c r="C1184" s="3" t="s">
        <v>154</v>
      </c>
      <c r="D1184" s="4">
        <v>2025</v>
      </c>
      <c r="E1184" s="4">
        <v>3038</v>
      </c>
      <c r="F1184" s="19">
        <v>0</v>
      </c>
      <c r="G1184" s="10">
        <v>6221</v>
      </c>
      <c r="H1184" s="24">
        <f t="shared" si="125"/>
        <v>0</v>
      </c>
      <c r="I1184" s="29">
        <f t="shared" si="126"/>
        <v>0</v>
      </c>
      <c r="J1184" s="81"/>
      <c r="K1184" s="4">
        <v>6406</v>
      </c>
      <c r="L1184" s="59">
        <f>K1184-M1184</f>
        <v>0</v>
      </c>
      <c r="M1184" s="53">
        <f>'#2 ADM'!B88</f>
        <v>6406</v>
      </c>
    </row>
    <row r="1185" spans="1:17" ht="12.75" customHeight="1" x14ac:dyDescent="0.35">
      <c r="A1185" s="714"/>
      <c r="B1185" s="714"/>
      <c r="C1185" s="3" t="s">
        <v>155</v>
      </c>
      <c r="D1185" s="4">
        <v>39140.61</v>
      </c>
      <c r="E1185" s="4">
        <v>50325.94</v>
      </c>
      <c r="F1185" s="19">
        <v>43308.639999999999</v>
      </c>
      <c r="G1185" s="10">
        <v>75645</v>
      </c>
      <c r="H1185" s="24">
        <f t="shared" si="125"/>
        <v>57745</v>
      </c>
      <c r="I1185" s="29">
        <f t="shared" si="126"/>
        <v>0.76336836539097097</v>
      </c>
      <c r="J1185" s="81"/>
      <c r="K1185" s="4">
        <v>86935</v>
      </c>
      <c r="L1185" s="59">
        <f>K1185-M1185</f>
        <v>7832</v>
      </c>
      <c r="M1185" s="53">
        <f>'#2 ADM'!B104</f>
        <v>79103</v>
      </c>
    </row>
    <row r="1186" spans="1:17" ht="12.75" customHeight="1" x14ac:dyDescent="0.35">
      <c r="A1186" s="714"/>
      <c r="B1186" s="714"/>
      <c r="C1186" s="3" t="s">
        <v>157</v>
      </c>
      <c r="D1186" s="4">
        <v>1077.42</v>
      </c>
      <c r="E1186" s="4">
        <v>1012.72</v>
      </c>
      <c r="F1186" s="19">
        <v>709.63</v>
      </c>
      <c r="G1186" s="10">
        <v>1068</v>
      </c>
      <c r="H1186" s="24">
        <f t="shared" si="125"/>
        <v>946</v>
      </c>
      <c r="I1186" s="29">
        <f t="shared" si="126"/>
        <v>0.88576779026217234</v>
      </c>
      <c r="J1186" s="81"/>
      <c r="K1186" s="4">
        <v>1068</v>
      </c>
      <c r="L1186" s="59">
        <f>K1186-M1186</f>
        <v>148</v>
      </c>
      <c r="M1186" s="53">
        <f>'#2 ADM'!B136</f>
        <v>920</v>
      </c>
    </row>
    <row r="1187" spans="1:17" ht="12.75" customHeight="1" x14ac:dyDescent="0.35">
      <c r="A1187" s="714"/>
      <c r="B1187" s="714"/>
      <c r="C1187" s="3" t="s">
        <v>158</v>
      </c>
      <c r="D1187" s="4">
        <v>0</v>
      </c>
      <c r="E1187" s="4">
        <v>0</v>
      </c>
      <c r="F1187" s="19">
        <v>387.29</v>
      </c>
      <c r="G1187" s="10">
        <v>0</v>
      </c>
      <c r="H1187" s="24">
        <f t="shared" si="125"/>
        <v>516</v>
      </c>
      <c r="I1187" s="29" t="e">
        <f t="shared" si="126"/>
        <v>#DIV/0!</v>
      </c>
      <c r="J1187" s="81"/>
      <c r="K1187" s="4">
        <v>0</v>
      </c>
      <c r="L1187" s="59">
        <f>IT!L1163</f>
        <v>0</v>
      </c>
      <c r="M1187" s="53">
        <f t="shared" si="127"/>
        <v>0</v>
      </c>
    </row>
    <row r="1188" spans="1:17" ht="12.75" customHeight="1" x14ac:dyDescent="0.35">
      <c r="A1188" s="714"/>
      <c r="B1188" s="714"/>
      <c r="C1188" s="3" t="s">
        <v>159</v>
      </c>
      <c r="D1188" s="4">
        <v>0</v>
      </c>
      <c r="E1188" s="4">
        <v>0</v>
      </c>
      <c r="F1188" s="19">
        <v>0</v>
      </c>
      <c r="G1188" s="10">
        <v>1050</v>
      </c>
      <c r="H1188" s="24">
        <f t="shared" si="125"/>
        <v>0</v>
      </c>
      <c r="I1188" s="29">
        <f t="shared" si="126"/>
        <v>0</v>
      </c>
      <c r="J1188" s="81"/>
      <c r="K1188" s="4">
        <v>1050</v>
      </c>
      <c r="L1188" s="59">
        <f>K1188-M1188</f>
        <v>1050</v>
      </c>
      <c r="M1188" s="53">
        <f>'#2 ADM'!B153</f>
        <v>0</v>
      </c>
    </row>
    <row r="1189" spans="1:17" ht="12.75" customHeight="1" x14ac:dyDescent="0.35">
      <c r="A1189" s="714"/>
      <c r="B1189" s="714"/>
      <c r="C1189" s="3" t="s">
        <v>160</v>
      </c>
      <c r="D1189" s="4">
        <v>1195</v>
      </c>
      <c r="E1189" s="4">
        <v>1195</v>
      </c>
      <c r="F1189" s="19">
        <v>0</v>
      </c>
      <c r="G1189" s="10">
        <v>0</v>
      </c>
      <c r="H1189" s="24">
        <f t="shared" si="125"/>
        <v>0</v>
      </c>
      <c r="I1189" s="29" t="e">
        <f t="shared" si="126"/>
        <v>#DIV/0!</v>
      </c>
      <c r="J1189" s="81"/>
      <c r="K1189" s="4">
        <v>0</v>
      </c>
      <c r="L1189" s="59">
        <f>IT!L1165</f>
        <v>0</v>
      </c>
      <c r="M1189" s="53">
        <f t="shared" si="127"/>
        <v>0</v>
      </c>
    </row>
    <row r="1190" spans="1:17" ht="12.75" customHeight="1" x14ac:dyDescent="0.35">
      <c r="A1190" s="714"/>
      <c r="B1190" s="714"/>
      <c r="C1190" s="3" t="s">
        <v>161</v>
      </c>
      <c r="D1190" s="4">
        <v>6588</v>
      </c>
      <c r="E1190" s="4">
        <v>5257</v>
      </c>
      <c r="F1190" s="19">
        <v>0</v>
      </c>
      <c r="G1190" s="10">
        <v>0</v>
      </c>
      <c r="H1190" s="24">
        <f t="shared" si="125"/>
        <v>0</v>
      </c>
      <c r="I1190" s="29" t="e">
        <f t="shared" si="126"/>
        <v>#DIV/0!</v>
      </c>
      <c r="J1190" s="81"/>
      <c r="K1190" s="4">
        <v>0</v>
      </c>
      <c r="L1190" s="59">
        <f>IT!L1166</f>
        <v>0</v>
      </c>
      <c r="M1190" s="53">
        <f t="shared" si="127"/>
        <v>0</v>
      </c>
    </row>
    <row r="1191" spans="1:17" ht="12.75" customHeight="1" x14ac:dyDescent="0.35">
      <c r="A1191" s="714"/>
      <c r="B1191" s="714"/>
      <c r="C1191" s="3" t="s">
        <v>162</v>
      </c>
      <c r="D1191" s="4">
        <v>4762.2</v>
      </c>
      <c r="E1191" s="4">
        <v>5893.17</v>
      </c>
      <c r="F1191" s="19">
        <v>5272.39</v>
      </c>
      <c r="G1191" s="10">
        <v>6334</v>
      </c>
      <c r="H1191" s="24">
        <f t="shared" si="125"/>
        <v>7030</v>
      </c>
      <c r="I1191" s="29">
        <f t="shared" si="126"/>
        <v>1.1098831701926113</v>
      </c>
      <c r="J1191" s="81"/>
      <c r="K1191" s="4">
        <v>6801</v>
      </c>
      <c r="L1191" s="59">
        <f>K1191-M1191</f>
        <v>70</v>
      </c>
      <c r="M1191" s="53">
        <f>'#2 ADM'!B184</f>
        <v>6731</v>
      </c>
      <c r="N1191" s="517">
        <f>SUM(K1176:K1191)</f>
        <v>691729</v>
      </c>
      <c r="O1191" s="389"/>
      <c r="P1191" s="517">
        <f>SUM(M1176:M1191)</f>
        <v>701997</v>
      </c>
      <c r="Q1191" s="517">
        <f>N1191-P1191</f>
        <v>-10268</v>
      </c>
    </row>
    <row r="1192" spans="1:17" ht="12.75" customHeight="1" x14ac:dyDescent="0.35">
      <c r="A1192" s="714"/>
      <c r="B1192" s="714"/>
      <c r="C1192" s="3" t="s">
        <v>164</v>
      </c>
      <c r="D1192" s="4">
        <v>78137.679999999993</v>
      </c>
      <c r="E1192" s="4">
        <v>81655.289999999994</v>
      </c>
      <c r="F1192" s="19">
        <v>62059.21</v>
      </c>
      <c r="G1192" s="10">
        <v>82000</v>
      </c>
      <c r="H1192" s="24">
        <f t="shared" si="125"/>
        <v>82746</v>
      </c>
      <c r="I1192" s="29">
        <f t="shared" si="126"/>
        <v>1.0090975609756097</v>
      </c>
      <c r="J1192" s="81"/>
      <c r="K1192" s="4">
        <v>84000</v>
      </c>
      <c r="L1192" s="59">
        <f>IT!L1168</f>
        <v>0</v>
      </c>
      <c r="M1192" s="53">
        <f t="shared" si="127"/>
        <v>84000</v>
      </c>
    </row>
    <row r="1193" spans="1:17" ht="12.75" customHeight="1" x14ac:dyDescent="0.35">
      <c r="A1193" s="714"/>
      <c r="B1193" s="714"/>
      <c r="C1193" s="3" t="s">
        <v>168</v>
      </c>
      <c r="D1193" s="4">
        <v>137.41</v>
      </c>
      <c r="E1193" s="4">
        <v>605.35</v>
      </c>
      <c r="F1193" s="19">
        <v>30.22</v>
      </c>
      <c r="G1193" s="10">
        <v>150</v>
      </c>
      <c r="H1193" s="24">
        <f t="shared" si="125"/>
        <v>40</v>
      </c>
      <c r="I1193" s="29">
        <f t="shared" si="126"/>
        <v>0.26666666666666666</v>
      </c>
      <c r="J1193" s="81"/>
      <c r="K1193" s="4">
        <v>150</v>
      </c>
      <c r="L1193" s="59">
        <f>IT!L1169</f>
        <v>0</v>
      </c>
      <c r="M1193" s="53">
        <f t="shared" si="127"/>
        <v>150</v>
      </c>
    </row>
    <row r="1194" spans="1:17" ht="12.75" customHeight="1" x14ac:dyDescent="0.35">
      <c r="A1194" s="714"/>
      <c r="B1194" s="714"/>
      <c r="C1194" s="3" t="s">
        <v>169</v>
      </c>
      <c r="D1194" s="4">
        <v>3840.1</v>
      </c>
      <c r="E1194" s="4">
        <v>3637.46</v>
      </c>
      <c r="F1194" s="19">
        <v>3056.71</v>
      </c>
      <c r="G1194" s="10">
        <v>6600</v>
      </c>
      <c r="H1194" s="24">
        <f t="shared" si="125"/>
        <v>4076</v>
      </c>
      <c r="I1194" s="29">
        <f t="shared" si="126"/>
        <v>0.61757575757575756</v>
      </c>
      <c r="J1194" s="81"/>
      <c r="K1194" s="4">
        <v>6600</v>
      </c>
      <c r="L1194" s="59">
        <f>IT!L1170</f>
        <v>2100</v>
      </c>
      <c r="M1194" s="53">
        <f t="shared" si="127"/>
        <v>4500</v>
      </c>
    </row>
    <row r="1195" spans="1:17" ht="12.75" customHeight="1" x14ac:dyDescent="0.35">
      <c r="A1195" s="714"/>
      <c r="B1195" s="714"/>
      <c r="C1195" s="3" t="s">
        <v>170</v>
      </c>
      <c r="D1195" s="4">
        <v>12016.85</v>
      </c>
      <c r="E1195" s="4">
        <v>5695.65</v>
      </c>
      <c r="F1195" s="19">
        <v>8577.17</v>
      </c>
      <c r="G1195" s="10">
        <v>15000</v>
      </c>
      <c r="H1195" s="24">
        <f t="shared" si="125"/>
        <v>11436</v>
      </c>
      <c r="I1195" s="29">
        <f t="shared" si="126"/>
        <v>0.76239999999999997</v>
      </c>
      <c r="J1195" s="81"/>
      <c r="K1195" s="4">
        <v>15000</v>
      </c>
      <c r="L1195" s="59">
        <f>IT!L1171</f>
        <v>10000</v>
      </c>
      <c r="M1195" s="53">
        <f t="shared" si="127"/>
        <v>5000</v>
      </c>
    </row>
    <row r="1196" spans="1:17" ht="12.75" customHeight="1" x14ac:dyDescent="0.35">
      <c r="A1196" s="714"/>
      <c r="B1196" s="714"/>
      <c r="C1196" s="3" t="s">
        <v>171</v>
      </c>
      <c r="D1196" s="4">
        <v>65</v>
      </c>
      <c r="E1196" s="4">
        <v>390</v>
      </c>
      <c r="F1196" s="19">
        <v>390</v>
      </c>
      <c r="G1196" s="10">
        <v>600</v>
      </c>
      <c r="H1196" s="24">
        <f t="shared" si="125"/>
        <v>520</v>
      </c>
      <c r="I1196" s="29">
        <f t="shared" si="126"/>
        <v>0.8666666666666667</v>
      </c>
      <c r="J1196" s="81"/>
      <c r="K1196" s="4">
        <v>600</v>
      </c>
      <c r="L1196" s="59">
        <f>IT!L1172</f>
        <v>0</v>
      </c>
      <c r="M1196" s="53">
        <f t="shared" si="127"/>
        <v>600</v>
      </c>
    </row>
    <row r="1197" spans="1:17" ht="12.75" customHeight="1" x14ac:dyDescent="0.35">
      <c r="A1197" s="714"/>
      <c r="B1197" s="714"/>
      <c r="C1197" s="3" t="s">
        <v>177</v>
      </c>
      <c r="D1197" s="4">
        <v>8691.1200000000008</v>
      </c>
      <c r="E1197" s="4">
        <v>5448.16</v>
      </c>
      <c r="F1197" s="19">
        <v>3768.33</v>
      </c>
      <c r="G1197" s="10">
        <v>7000</v>
      </c>
      <c r="H1197" s="24">
        <f t="shared" si="125"/>
        <v>5024</v>
      </c>
      <c r="I1197" s="29">
        <f t="shared" si="126"/>
        <v>0.71771428571428575</v>
      </c>
      <c r="J1197" s="81"/>
      <c r="K1197" s="4">
        <v>7000</v>
      </c>
      <c r="L1197" s="59">
        <f>IT!L1173</f>
        <v>1500</v>
      </c>
      <c r="M1197" s="53">
        <f t="shared" si="127"/>
        <v>5500</v>
      </c>
    </row>
    <row r="1198" spans="1:17" ht="12.75" customHeight="1" x14ac:dyDescent="0.35">
      <c r="A1198" s="714"/>
      <c r="B1198" s="714"/>
      <c r="C1198" s="3" t="s">
        <v>178</v>
      </c>
      <c r="D1198" s="4">
        <v>0</v>
      </c>
      <c r="E1198" s="4">
        <v>119.99</v>
      </c>
      <c r="F1198" s="19">
        <v>79.989999999999995</v>
      </c>
      <c r="G1198" s="10">
        <v>120</v>
      </c>
      <c r="H1198" s="24">
        <f t="shared" si="125"/>
        <v>107</v>
      </c>
      <c r="I1198" s="29">
        <f t="shared" si="126"/>
        <v>0.89166666666666672</v>
      </c>
      <c r="J1198" s="81"/>
      <c r="K1198" s="4">
        <v>120</v>
      </c>
      <c r="L1198" s="59">
        <f>IT!L1174</f>
        <v>0</v>
      </c>
      <c r="M1198" s="53">
        <f t="shared" si="127"/>
        <v>120</v>
      </c>
    </row>
    <row r="1199" spans="1:17" ht="12.75" customHeight="1" x14ac:dyDescent="0.35">
      <c r="A1199" s="714"/>
      <c r="B1199" s="714"/>
      <c r="C1199" s="3" t="s">
        <v>179</v>
      </c>
      <c r="D1199" s="4">
        <v>170549.78</v>
      </c>
      <c r="E1199" s="4">
        <v>49373.3</v>
      </c>
      <c r="F1199" s="19">
        <v>38024.480000000003</v>
      </c>
      <c r="G1199" s="10">
        <v>60000</v>
      </c>
      <c r="H1199" s="24">
        <f t="shared" si="125"/>
        <v>50699</v>
      </c>
      <c r="I1199" s="29">
        <f t="shared" si="126"/>
        <v>0.84498333333333331</v>
      </c>
      <c r="J1199" s="81"/>
      <c r="K1199" s="4">
        <v>60000</v>
      </c>
      <c r="L1199" s="59">
        <f>IT!L1175</f>
        <v>10000</v>
      </c>
      <c r="M1199" s="53">
        <f t="shared" si="127"/>
        <v>50000</v>
      </c>
    </row>
    <row r="1200" spans="1:17" ht="12.75" customHeight="1" x14ac:dyDescent="0.35">
      <c r="A1200" s="714"/>
      <c r="B1200" s="714"/>
      <c r="C1200" s="3" t="s">
        <v>181</v>
      </c>
      <c r="D1200" s="4">
        <v>63809.83</v>
      </c>
      <c r="E1200" s="4">
        <v>68722.75</v>
      </c>
      <c r="F1200" s="19">
        <v>55902.69</v>
      </c>
      <c r="G1200" s="10">
        <v>74000</v>
      </c>
      <c r="H1200" s="24">
        <f t="shared" si="125"/>
        <v>74537</v>
      </c>
      <c r="I1200" s="29">
        <f t="shared" si="126"/>
        <v>1.0072567567567567</v>
      </c>
      <c r="J1200" s="81"/>
      <c r="K1200" s="4">
        <v>96000</v>
      </c>
      <c r="L1200" s="59">
        <f>IT!L1176</f>
        <v>8000</v>
      </c>
      <c r="M1200" s="53">
        <f t="shared" si="127"/>
        <v>88000</v>
      </c>
    </row>
    <row r="1201" spans="1:14" ht="12.75" customHeight="1" x14ac:dyDescent="0.35">
      <c r="A1201" s="714"/>
      <c r="B1201" s="714"/>
      <c r="C1201" s="3" t="s">
        <v>216</v>
      </c>
      <c r="D1201" s="4">
        <v>90210.87</v>
      </c>
      <c r="E1201" s="4">
        <v>99859.21</v>
      </c>
      <c r="F1201" s="19">
        <v>84741.11</v>
      </c>
      <c r="G1201" s="10">
        <v>105000</v>
      </c>
      <c r="H1201" s="24">
        <f t="shared" si="125"/>
        <v>112988</v>
      </c>
      <c r="I1201" s="29">
        <f t="shared" si="126"/>
        <v>1.0760761904761904</v>
      </c>
      <c r="J1201" s="81"/>
      <c r="K1201" s="4">
        <v>110000</v>
      </c>
      <c r="L1201" s="59">
        <f>IT!L1177</f>
        <v>5000</v>
      </c>
      <c r="M1201" s="53">
        <f t="shared" si="127"/>
        <v>105000</v>
      </c>
    </row>
    <row r="1202" spans="1:14" ht="12.75" customHeight="1" x14ac:dyDescent="0.35">
      <c r="A1202" s="714"/>
      <c r="B1202" s="714"/>
      <c r="C1202" s="3" t="s">
        <v>266</v>
      </c>
      <c r="D1202" s="4">
        <v>0</v>
      </c>
      <c r="E1202" s="4">
        <v>0</v>
      </c>
      <c r="F1202" s="19">
        <v>135.03</v>
      </c>
      <c r="G1202" s="10">
        <v>0</v>
      </c>
      <c r="H1202" s="24">
        <f t="shared" si="125"/>
        <v>180</v>
      </c>
      <c r="I1202" s="29" t="e">
        <f t="shared" si="126"/>
        <v>#DIV/0!</v>
      </c>
      <c r="J1202" s="81"/>
      <c r="K1202" s="4">
        <v>0</v>
      </c>
      <c r="L1202" s="59">
        <f>IT!L1178</f>
        <v>0</v>
      </c>
      <c r="M1202" s="53">
        <f t="shared" si="127"/>
        <v>0</v>
      </c>
    </row>
    <row r="1203" spans="1:14" ht="12.75" customHeight="1" x14ac:dyDescent="0.35">
      <c r="A1203" s="714"/>
      <c r="B1203" s="714"/>
      <c r="C1203" s="3" t="s">
        <v>183</v>
      </c>
      <c r="D1203" s="4">
        <v>8500</v>
      </c>
      <c r="E1203" s="4">
        <v>10500</v>
      </c>
      <c r="F1203" s="19">
        <v>0</v>
      </c>
      <c r="G1203" s="10">
        <v>0</v>
      </c>
      <c r="H1203" s="24">
        <f t="shared" si="125"/>
        <v>0</v>
      </c>
      <c r="I1203" s="29" t="e">
        <f t="shared" si="126"/>
        <v>#DIV/0!</v>
      </c>
      <c r="J1203" s="81"/>
      <c r="K1203" s="4">
        <v>0</v>
      </c>
      <c r="L1203" s="59">
        <f>IT!L1179</f>
        <v>0</v>
      </c>
      <c r="M1203" s="53">
        <f t="shared" si="127"/>
        <v>0</v>
      </c>
    </row>
    <row r="1204" spans="1:14" ht="12.75" customHeight="1" x14ac:dyDescent="0.35">
      <c r="A1204" s="714"/>
      <c r="B1204" s="714"/>
      <c r="C1204" s="3" t="s">
        <v>292</v>
      </c>
      <c r="D1204" s="4">
        <v>4024.83</v>
      </c>
      <c r="E1204" s="4">
        <v>7602.25</v>
      </c>
      <c r="F1204" s="19">
        <v>1347.75</v>
      </c>
      <c r="G1204" s="10">
        <v>3000</v>
      </c>
      <c r="H1204" s="24">
        <f t="shared" si="125"/>
        <v>1797</v>
      </c>
      <c r="I1204" s="29">
        <f t="shared" si="126"/>
        <v>0.59899999999999998</v>
      </c>
      <c r="J1204" s="81"/>
      <c r="K1204" s="4">
        <v>3000</v>
      </c>
      <c r="L1204" s="59">
        <f>IT!L1180</f>
        <v>0</v>
      </c>
      <c r="M1204" s="53">
        <f t="shared" si="127"/>
        <v>3000</v>
      </c>
    </row>
    <row r="1205" spans="1:14" ht="12.75" customHeight="1" x14ac:dyDescent="0.35">
      <c r="A1205" s="714"/>
      <c r="B1205" s="714"/>
      <c r="C1205" s="3" t="s">
        <v>201</v>
      </c>
      <c r="D1205" s="4">
        <v>40518.639999999999</v>
      </c>
      <c r="E1205" s="4">
        <v>91087.039999999994</v>
      </c>
      <c r="F1205" s="19">
        <v>29815.38</v>
      </c>
      <c r="G1205" s="10">
        <v>120000</v>
      </c>
      <c r="H1205" s="24">
        <f>ROUND(F1205/9*12,0)+75000</f>
        <v>114754</v>
      </c>
      <c r="I1205" s="29">
        <f t="shared" si="126"/>
        <v>0.95628333333333337</v>
      </c>
      <c r="J1205" s="81"/>
      <c r="K1205" s="4">
        <v>99000</v>
      </c>
      <c r="L1205" s="59">
        <f>IT!L1181</f>
        <v>9000</v>
      </c>
      <c r="M1205" s="53">
        <f t="shared" si="127"/>
        <v>90000</v>
      </c>
      <c r="N1205" t="str">
        <f>IT!N1181</f>
        <v>May 2020 - Pending PO ($75K)</v>
      </c>
    </row>
    <row r="1206" spans="1:14" ht="12.75" customHeight="1" x14ac:dyDescent="0.35">
      <c r="A1206" s="714"/>
      <c r="B1206" s="719" t="s">
        <v>143</v>
      </c>
      <c r="C1206" s="714"/>
      <c r="D1206" s="7">
        <v>912942.58</v>
      </c>
      <c r="E1206" s="7">
        <v>974803.76</v>
      </c>
      <c r="F1206" s="20">
        <f>SUM(F1176:F1205)</f>
        <v>765946.31</v>
      </c>
      <c r="G1206" s="11">
        <v>1082669</v>
      </c>
      <c r="H1206" s="25">
        <f>SUM(H1176:H1205)</f>
        <v>1096261</v>
      </c>
      <c r="I1206" s="30">
        <f t="shared" si="126"/>
        <v>1.0125541601357386</v>
      </c>
      <c r="J1206" s="54">
        <f>SUM(J1176:J1205)</f>
        <v>0</v>
      </c>
      <c r="K1206" s="7">
        <v>1173199</v>
      </c>
      <c r="L1206" s="54">
        <f>SUM(L1176:L1205)</f>
        <v>35332</v>
      </c>
      <c r="M1206" s="54">
        <f>SUM(M1176:M1205)</f>
        <v>1137867</v>
      </c>
    </row>
    <row r="1207" spans="1:14" ht="12.75" customHeight="1" thickBot="1" x14ac:dyDescent="0.4">
      <c r="A1207" s="719" t="s">
        <v>293</v>
      </c>
      <c r="B1207" s="714"/>
      <c r="C1207" s="714"/>
      <c r="D1207" s="8">
        <v>-912942.58</v>
      </c>
      <c r="E1207" s="8">
        <v>-974803.76</v>
      </c>
      <c r="F1207" s="21">
        <f>-F1206</f>
        <v>-765946.31</v>
      </c>
      <c r="G1207" s="12">
        <v>-1082669</v>
      </c>
      <c r="H1207" s="26">
        <f>-H1206</f>
        <v>-1096261</v>
      </c>
      <c r="I1207" s="31">
        <f t="shared" si="126"/>
        <v>1.0125541601357386</v>
      </c>
      <c r="J1207" s="55">
        <f>-J1206</f>
        <v>0</v>
      </c>
      <c r="K1207" s="8">
        <v>-1173199</v>
      </c>
      <c r="L1207" s="55">
        <f>-L1206</f>
        <v>-35332</v>
      </c>
      <c r="M1207" s="55">
        <f>-M1206</f>
        <v>-1137867</v>
      </c>
    </row>
    <row r="1208" spans="1:14" s="321" customFormat="1" ht="24.7" customHeight="1" thickTop="1" x14ac:dyDescent="0.35">
      <c r="A1208" s="737" t="s">
        <v>294</v>
      </c>
      <c r="B1208" s="738"/>
      <c r="C1208" s="738"/>
      <c r="D1208" s="738"/>
      <c r="E1208" s="738"/>
      <c r="F1208" s="738"/>
      <c r="G1208" s="738"/>
      <c r="H1208" s="738"/>
      <c r="I1208" s="738"/>
      <c r="J1208" s="738"/>
      <c r="K1208" s="738"/>
      <c r="L1208" s="738"/>
      <c r="M1208" s="738"/>
    </row>
    <row r="1209" spans="1:14" ht="12.75" customHeight="1" x14ac:dyDescent="0.35">
      <c r="A1209" s="714"/>
      <c r="B1209" s="722" t="s">
        <v>141</v>
      </c>
      <c r="C1209" s="714"/>
      <c r="D1209" s="714"/>
      <c r="E1209" s="714"/>
      <c r="F1209" s="714"/>
      <c r="G1209" s="714"/>
      <c r="H1209" s="714"/>
      <c r="I1209" s="714"/>
      <c r="J1209" s="714"/>
      <c r="K1209" s="714"/>
      <c r="L1209" s="714"/>
      <c r="M1209" s="714"/>
    </row>
    <row r="1210" spans="1:14" s="91" customFormat="1" ht="12.75" customHeight="1" x14ac:dyDescent="0.35">
      <c r="A1210" s="714"/>
      <c r="B1210" s="714"/>
      <c r="C1210" s="329" t="s">
        <v>151</v>
      </c>
      <c r="D1210" s="330">
        <v>0</v>
      </c>
      <c r="E1210" s="330">
        <v>30716</v>
      </c>
      <c r="F1210" s="330">
        <v>0</v>
      </c>
      <c r="G1210" s="330">
        <v>0</v>
      </c>
      <c r="H1210" s="330">
        <f t="shared" ref="H1210:H1219" si="128">ROUND(F1210/9*12,0)</f>
        <v>0</v>
      </c>
      <c r="I1210" s="331" t="e">
        <f t="shared" ref="I1210:I1221" si="129">H1210/G1210</f>
        <v>#DIV/0!</v>
      </c>
      <c r="J1210" s="332"/>
      <c r="K1210" s="330">
        <v>0</v>
      </c>
      <c r="L1210" s="333"/>
      <c r="M1210" s="334">
        <f t="shared" ref="M1210:M1219" si="130">K1210-L1210</f>
        <v>0</v>
      </c>
    </row>
    <row r="1211" spans="1:14" ht="12.75" customHeight="1" x14ac:dyDescent="0.35">
      <c r="A1211" s="714"/>
      <c r="B1211" s="714"/>
      <c r="C1211" s="3" t="s">
        <v>167</v>
      </c>
      <c r="D1211" s="4">
        <v>10940.56</v>
      </c>
      <c r="E1211" s="4">
        <v>6314.42</v>
      </c>
      <c r="F1211" s="19">
        <v>7843.13</v>
      </c>
      <c r="G1211" s="10">
        <v>7000</v>
      </c>
      <c r="H1211" s="24">
        <f t="shared" si="128"/>
        <v>10458</v>
      </c>
      <c r="I1211" s="29">
        <f t="shared" si="129"/>
        <v>1.494</v>
      </c>
      <c r="J1211" s="81"/>
      <c r="K1211" s="4">
        <v>7000</v>
      </c>
      <c r="L1211" s="59"/>
      <c r="M1211" s="53">
        <f t="shared" si="130"/>
        <v>7000</v>
      </c>
    </row>
    <row r="1212" spans="1:14" ht="12.75" customHeight="1" x14ac:dyDescent="0.35">
      <c r="A1212" s="714"/>
      <c r="B1212" s="714"/>
      <c r="C1212" s="3" t="s">
        <v>168</v>
      </c>
      <c r="D1212" s="4">
        <v>10551.49</v>
      </c>
      <c r="E1212" s="4">
        <v>11732.04</v>
      </c>
      <c r="F1212" s="19">
        <v>8773</v>
      </c>
      <c r="G1212" s="10">
        <v>12000</v>
      </c>
      <c r="H1212" s="24">
        <f t="shared" si="128"/>
        <v>11697</v>
      </c>
      <c r="I1212" s="29">
        <f t="shared" si="129"/>
        <v>0.97475000000000001</v>
      </c>
      <c r="J1212" s="81"/>
      <c r="K1212" s="4">
        <v>12000</v>
      </c>
      <c r="L1212" s="59"/>
      <c r="M1212" s="53">
        <f t="shared" si="130"/>
        <v>12000</v>
      </c>
    </row>
    <row r="1213" spans="1:14" ht="12.75" customHeight="1" x14ac:dyDescent="0.35">
      <c r="A1213" s="714"/>
      <c r="B1213" s="714"/>
      <c r="C1213" s="3" t="s">
        <v>176</v>
      </c>
      <c r="D1213" s="4">
        <v>1094.25</v>
      </c>
      <c r="E1213" s="4">
        <v>563.85</v>
      </c>
      <c r="F1213" s="19">
        <v>477</v>
      </c>
      <c r="G1213" s="10">
        <v>1200</v>
      </c>
      <c r="H1213" s="24">
        <f t="shared" si="128"/>
        <v>636</v>
      </c>
      <c r="I1213" s="29">
        <f t="shared" si="129"/>
        <v>0.53</v>
      </c>
      <c r="J1213" s="81"/>
      <c r="K1213" s="4">
        <v>1200</v>
      </c>
      <c r="L1213" s="59"/>
      <c r="M1213" s="53">
        <f t="shared" si="130"/>
        <v>1200</v>
      </c>
    </row>
    <row r="1214" spans="1:14" ht="12.75" customHeight="1" x14ac:dyDescent="0.35">
      <c r="A1214" s="714"/>
      <c r="B1214" s="714"/>
      <c r="C1214" s="3" t="s">
        <v>177</v>
      </c>
      <c r="D1214" s="4">
        <v>576.75</v>
      </c>
      <c r="E1214" s="4">
        <v>5800.51</v>
      </c>
      <c r="F1214" s="19">
        <v>3470.17</v>
      </c>
      <c r="G1214" s="10">
        <v>2500</v>
      </c>
      <c r="H1214" s="24">
        <f t="shared" si="128"/>
        <v>4627</v>
      </c>
      <c r="I1214" s="29">
        <f t="shared" si="129"/>
        <v>1.8508</v>
      </c>
      <c r="J1214" s="81"/>
      <c r="K1214" s="4">
        <v>2500</v>
      </c>
      <c r="L1214" s="59"/>
      <c r="M1214" s="53">
        <f t="shared" si="130"/>
        <v>2500</v>
      </c>
    </row>
    <row r="1215" spans="1:14" ht="12.75" customHeight="1" x14ac:dyDescent="0.35">
      <c r="A1215" s="714"/>
      <c r="B1215" s="714"/>
      <c r="C1215" s="3" t="s">
        <v>295</v>
      </c>
      <c r="D1215" s="4">
        <v>0</v>
      </c>
      <c r="E1215" s="4">
        <v>0</v>
      </c>
      <c r="F1215" s="335">
        <v>71658.399999999994</v>
      </c>
      <c r="G1215" s="10">
        <v>0</v>
      </c>
      <c r="H1215" s="24">
        <f t="shared" si="128"/>
        <v>95545</v>
      </c>
      <c r="I1215" s="29" t="e">
        <f t="shared" si="129"/>
        <v>#DIV/0!</v>
      </c>
      <c r="J1215" s="81"/>
      <c r="K1215" s="4">
        <v>0</v>
      </c>
      <c r="L1215" s="59"/>
      <c r="M1215" s="53">
        <f t="shared" si="130"/>
        <v>0</v>
      </c>
    </row>
    <row r="1216" spans="1:14" ht="12.75" customHeight="1" x14ac:dyDescent="0.35">
      <c r="A1216" s="714"/>
      <c r="B1216" s="714"/>
      <c r="C1216" s="3" t="s">
        <v>179</v>
      </c>
      <c r="D1216" s="4">
        <v>73897.23</v>
      </c>
      <c r="E1216" s="4">
        <v>70355.69</v>
      </c>
      <c r="F1216" s="19">
        <v>16490</v>
      </c>
      <c r="G1216" s="10">
        <v>73000</v>
      </c>
      <c r="H1216" s="24">
        <f t="shared" si="128"/>
        <v>21987</v>
      </c>
      <c r="I1216" s="29">
        <f t="shared" si="129"/>
        <v>0.30119178082191783</v>
      </c>
      <c r="J1216" s="81"/>
      <c r="K1216" s="4">
        <v>73000</v>
      </c>
      <c r="L1216" s="59"/>
      <c r="M1216" s="53">
        <f t="shared" si="130"/>
        <v>73000</v>
      </c>
    </row>
    <row r="1217" spans="1:14" ht="12.75" customHeight="1" x14ac:dyDescent="0.35">
      <c r="A1217" s="714"/>
      <c r="B1217" s="714"/>
      <c r="C1217" s="3" t="s">
        <v>180</v>
      </c>
      <c r="D1217" s="4">
        <v>113433</v>
      </c>
      <c r="E1217" s="4">
        <v>21909.68</v>
      </c>
      <c r="F1217" s="19">
        <v>77641.73</v>
      </c>
      <c r="G1217" s="10">
        <v>219000</v>
      </c>
      <c r="H1217" s="24">
        <f t="shared" si="128"/>
        <v>103522</v>
      </c>
      <c r="I1217" s="29">
        <f t="shared" si="129"/>
        <v>0.47270319634703195</v>
      </c>
      <c r="J1217" s="81"/>
      <c r="K1217" s="4">
        <v>200000</v>
      </c>
      <c r="L1217" s="59"/>
      <c r="M1217" s="53">
        <f t="shared" si="130"/>
        <v>200000</v>
      </c>
    </row>
    <row r="1218" spans="1:14" ht="12.75" customHeight="1" x14ac:dyDescent="0.35">
      <c r="A1218" s="714"/>
      <c r="B1218" s="714"/>
      <c r="C1218" s="3" t="s">
        <v>142</v>
      </c>
      <c r="D1218" s="4">
        <v>2702.71</v>
      </c>
      <c r="E1218" s="4">
        <v>2708.95</v>
      </c>
      <c r="F1218" s="19">
        <v>8886.24</v>
      </c>
      <c r="G1218" s="10">
        <v>2800</v>
      </c>
      <c r="H1218" s="24">
        <f>ROUND(F1218/9*12,0)+250000</f>
        <v>261848</v>
      </c>
      <c r="I1218" s="29">
        <f t="shared" si="129"/>
        <v>93.517142857142858</v>
      </c>
      <c r="J1218" s="81"/>
      <c r="K1218" s="4">
        <v>2800</v>
      </c>
      <c r="L1218" s="59"/>
      <c r="M1218" s="53">
        <f t="shared" si="130"/>
        <v>2800</v>
      </c>
      <c r="N1218" t="s">
        <v>725</v>
      </c>
    </row>
    <row r="1219" spans="1:14" ht="12.75" customHeight="1" x14ac:dyDescent="0.35">
      <c r="A1219" s="714"/>
      <c r="B1219" s="714"/>
      <c r="C1219" s="3" t="s">
        <v>213</v>
      </c>
      <c r="D1219" s="4">
        <v>0</v>
      </c>
      <c r="E1219" s="4">
        <v>0</v>
      </c>
      <c r="F1219" s="335">
        <v>99847.92</v>
      </c>
      <c r="G1219" s="10">
        <v>0</v>
      </c>
      <c r="H1219" s="24">
        <f t="shared" si="128"/>
        <v>133131</v>
      </c>
      <c r="I1219" s="29" t="e">
        <f t="shared" si="129"/>
        <v>#DIV/0!</v>
      </c>
      <c r="J1219" s="81"/>
      <c r="K1219" s="4">
        <v>0</v>
      </c>
      <c r="L1219" s="59"/>
      <c r="M1219" s="53">
        <f t="shared" si="130"/>
        <v>0</v>
      </c>
    </row>
    <row r="1220" spans="1:14" ht="12.75" customHeight="1" x14ac:dyDescent="0.35">
      <c r="A1220" s="714"/>
      <c r="B1220" s="719" t="s">
        <v>143</v>
      </c>
      <c r="C1220" s="714"/>
      <c r="D1220" s="7">
        <v>213195.99</v>
      </c>
      <c r="E1220" s="7">
        <v>150101.14000000001</v>
      </c>
      <c r="F1220" s="20">
        <f>SUM(F1210:F1219)</f>
        <v>295087.58999999997</v>
      </c>
      <c r="G1220" s="11">
        <v>317500</v>
      </c>
      <c r="H1220" s="25">
        <f>SUM(H1210:H1219)</f>
        <v>643451</v>
      </c>
      <c r="I1220" s="30">
        <f t="shared" si="129"/>
        <v>2.0266173228346456</v>
      </c>
      <c r="J1220" s="54">
        <f>SUM(J1210:J1219)</f>
        <v>0</v>
      </c>
      <c r="K1220" s="7">
        <v>298500</v>
      </c>
      <c r="L1220" s="54">
        <f>SUM(L1210:L1219)</f>
        <v>0</v>
      </c>
      <c r="M1220" s="54">
        <f>SUM(M1210:M1219)</f>
        <v>298500</v>
      </c>
    </row>
    <row r="1221" spans="1:14" ht="12.75" customHeight="1" thickBot="1" x14ac:dyDescent="0.4">
      <c r="A1221" s="719" t="s">
        <v>296</v>
      </c>
      <c r="B1221" s="714"/>
      <c r="C1221" s="714"/>
      <c r="D1221" s="8">
        <v>-213195.99</v>
      </c>
      <c r="E1221" s="8">
        <v>-150101.14000000001</v>
      </c>
      <c r="F1221" s="21">
        <f>-F1220</f>
        <v>-295087.58999999997</v>
      </c>
      <c r="G1221" s="12">
        <v>-317500</v>
      </c>
      <c r="H1221" s="26">
        <f>-H1220</f>
        <v>-643451</v>
      </c>
      <c r="I1221" s="31">
        <f t="shared" si="129"/>
        <v>2.0266173228346456</v>
      </c>
      <c r="J1221" s="55">
        <f>-J1220</f>
        <v>0</v>
      </c>
      <c r="K1221" s="8">
        <v>-298500</v>
      </c>
      <c r="L1221" s="55">
        <f>-L1220</f>
        <v>0</v>
      </c>
      <c r="M1221" s="55">
        <f>-M1220</f>
        <v>-298500</v>
      </c>
    </row>
    <row r="1222" spans="1:14" s="42" customFormat="1" ht="12.75" customHeight="1" thickTop="1" x14ac:dyDescent="0.35">
      <c r="A1222" s="41"/>
      <c r="D1222" s="67"/>
      <c r="E1222" s="67"/>
      <c r="F1222" s="68"/>
      <c r="G1222" s="69"/>
      <c r="H1222" s="70"/>
      <c r="I1222" s="71"/>
      <c r="J1222" s="85"/>
      <c r="K1222" s="67"/>
      <c r="L1222" s="72"/>
      <c r="M1222" s="72"/>
    </row>
    <row r="1223" spans="1:14" s="323" customFormat="1" ht="25.45" customHeight="1" x14ac:dyDescent="0.35">
      <c r="A1223" s="322" t="s">
        <v>454</v>
      </c>
      <c r="D1223" s="324">
        <f>SUM(D1220,D1206,D1172,D1138)</f>
        <v>2812098.9399999995</v>
      </c>
      <c r="E1223" s="324">
        <f t="shared" ref="E1223:M1223" si="131">SUM(E1220,E1206,E1172,E1138)</f>
        <v>3120515.57</v>
      </c>
      <c r="F1223" s="324">
        <f t="shared" si="131"/>
        <v>2722800.26</v>
      </c>
      <c r="G1223" s="324">
        <f t="shared" si="131"/>
        <v>3661671.5</v>
      </c>
      <c r="H1223" s="324">
        <f t="shared" si="131"/>
        <v>3955398</v>
      </c>
      <c r="I1223" s="325">
        <f>H1223/G1223</f>
        <v>1.0802165076796211</v>
      </c>
      <c r="J1223" s="326">
        <f t="shared" si="131"/>
        <v>0</v>
      </c>
      <c r="K1223" s="326">
        <f t="shared" si="131"/>
        <v>3836817</v>
      </c>
      <c r="L1223" s="326">
        <f t="shared" si="131"/>
        <v>132345</v>
      </c>
      <c r="M1223" s="326">
        <f t="shared" si="131"/>
        <v>3703422</v>
      </c>
    </row>
    <row r="1224" spans="1:14" s="42" customFormat="1" ht="12.75" customHeight="1" x14ac:dyDescent="0.35">
      <c r="A1224" s="41"/>
      <c r="D1224" s="67"/>
      <c r="E1224" s="67"/>
      <c r="F1224" s="68"/>
      <c r="G1224" s="69"/>
      <c r="H1224" s="70"/>
      <c r="I1224" s="71"/>
      <c r="J1224" s="85"/>
      <c r="K1224" s="67"/>
      <c r="L1224" s="72"/>
      <c r="M1224" s="72"/>
    </row>
    <row r="1225" spans="1:14" s="74" customFormat="1" ht="33.5" customHeight="1" x14ac:dyDescent="0.35">
      <c r="A1225" s="739" t="s">
        <v>306</v>
      </c>
      <c r="B1225" s="740"/>
      <c r="C1225" s="740"/>
      <c r="D1225" s="73">
        <f>SUM(D195,D227,D252,D280,D310,D318,D324,D363,D391,D428,D440,D479,D513,D553,D577,D586,D593,D601,D610,D619,D634,D659,D680,D687,D695,D703,D711,D730,D747,D760,D778,D784,D809,D820,D857,D888,D960,D982,D1004,D918,D1028,D1064,D1073,D1100,D1138,D1172,D1206,D1220)</f>
        <v>35686913.040000007</v>
      </c>
      <c r="E1225" s="73">
        <f>SUM(E195,E227,E252,E280,E310,E318,E324,E363,E391,E428,E440,E479,E513,E553,E577,E586,E593,E601,E610,E619,E634,E659,E680,E687,E695,E703,E711,E730,E747,E760,E778,E784,E809,E820,E857,E888,E960,E982,E1004,E918,E1028,E1064,E1073,E1100,E1138,E1172,E1206,E1220)</f>
        <v>37009084.409999989</v>
      </c>
      <c r="F1225" s="73">
        <f>SUM(F195,F227,F252,F280,F310,F318,F324,F363,F391,F428,F440,F479,F513,F553,F577,F586,F593,F601,F610,F619,F634,F659,F680,F687,F695,F703,F711,F730,F747,F760,F778,F784,F809,F820,F857,F888,F960,F982,F1004,F918,F1028,F1064,F1073,F1100,F1138,F1172,F1206,F1220)</f>
        <v>28472481.760000013</v>
      </c>
      <c r="G1225" s="73">
        <f>SUM(G195,G227,G252,G280,G310,G318,G324,G363,G391,G428,G440,G479,G513,G553,G577,G586,G593,G601,G610,G619,G634,G659,G680,G687,G695,G703,G711,G730,G747,G760,G778,G784,G809,G820,G857,G888,G960,G982,G1004,G918,G1028,G1064,G1073,G1100,G1138,G1172,G1206,G1220)</f>
        <v>41455563.990000002</v>
      </c>
      <c r="H1225" s="73">
        <f>SUM(H195,H227,H252,H280,H310,H318,H324,H363,H391,H428,H440,H479,H513,H553,H577,H586,H593,H601,H610,H619,H634,H659,H680,H687,H695,H703,H711,H730,H747,H760,H778,H784,H809,H820,H857,H888,H960,H982,H1004,H918,H1028,H1064,H1073,H1100,H1138,H1172,H1206,H1220)</f>
        <v>39182106</v>
      </c>
      <c r="I1225" s="542">
        <f>H1225/G1225</f>
        <v>0.94515915908059023</v>
      </c>
      <c r="J1225" s="73">
        <f>SUM(J195,J227,J252,J280,J310,J318,J324,J363,J391,J428,J440,J479,J513,J553,J577,J586,J593,J601,J610,J619,J634,J659,J680,J687,J695,J703,J711,J730,J747,J760,J778,J784,J809,J820,J857,J888,J960,J982,J1004,J918,J1028,J1064,J1073,J1100,J1138,J1172,J1206,J1220)</f>
        <v>0</v>
      </c>
      <c r="K1225" s="73">
        <f>SUM(K327,K516,K823,K921,K1007,K1031,K1103,K1223)</f>
        <v>43460376</v>
      </c>
      <c r="L1225" s="73">
        <f>SUM(L327,L516,L823,L921,L1007,L1031,L1103,L1223)</f>
        <v>-167020</v>
      </c>
      <c r="M1225" s="73">
        <f>SUM(M327,M516,M823,M921,M1007,M1031,M1103,M1223)</f>
        <v>43626195</v>
      </c>
    </row>
    <row r="1226" spans="1:14" ht="12.75" customHeight="1" x14ac:dyDescent="0.35">
      <c r="A1226" s="5"/>
      <c r="D1226" s="6"/>
      <c r="E1226" s="6"/>
      <c r="F1226" s="22"/>
      <c r="G1226" s="13"/>
      <c r="H1226" s="27"/>
      <c r="I1226" s="32"/>
      <c r="J1226" s="86"/>
      <c r="K1226" s="6"/>
      <c r="L1226" s="64"/>
      <c r="M1226" s="56"/>
    </row>
    <row r="1227" spans="1:14" ht="12.75" customHeight="1" x14ac:dyDescent="0.35">
      <c r="A1227" s="741">
        <v>43968</v>
      </c>
      <c r="B1227" s="714"/>
      <c r="C1227" s="714"/>
      <c r="D1227" s="714"/>
      <c r="E1227" s="714"/>
      <c r="F1227" s="714"/>
      <c r="G1227" s="742">
        <v>0.45476851000000001</v>
      </c>
      <c r="H1227" s="742"/>
      <c r="I1227" s="742"/>
      <c r="J1227" s="742"/>
      <c r="K1227" s="714"/>
      <c r="L1227" s="714"/>
      <c r="M1227" s="714"/>
    </row>
    <row r="1229" spans="1:14" ht="12.75" customHeight="1" x14ac:dyDescent="0.35">
      <c r="K1229" s="425">
        <f>'Expense Summary'!O68</f>
        <v>43468033</v>
      </c>
      <c r="M1229" s="50">
        <f>'Expense Summary'!R68</f>
        <v>43626195</v>
      </c>
    </row>
    <row r="1230" spans="1:14" ht="12.75" customHeight="1" x14ac:dyDescent="0.35">
      <c r="K1230" s="426">
        <f>K1225-K1229</f>
        <v>-7657</v>
      </c>
      <c r="M1230" s="50">
        <f>M1225-M1229</f>
        <v>0</v>
      </c>
    </row>
  </sheetData>
  <autoFilter ref="A12:M1221" xr:uid="{434D1D17-1444-4E3A-95DD-020C14314406}"/>
  <mergeCells count="310">
    <mergeCell ref="A1221:C1221"/>
    <mergeCell ref="A1225:C1225"/>
    <mergeCell ref="A1227:F1227"/>
    <mergeCell ref="G1227:M1227"/>
    <mergeCell ref="F1:F9"/>
    <mergeCell ref="H1:H9"/>
    <mergeCell ref="L1:L9"/>
    <mergeCell ref="A1209:A1216"/>
    <mergeCell ref="B1209:M1209"/>
    <mergeCell ref="B1210:B1216"/>
    <mergeCell ref="A1217:A1220"/>
    <mergeCell ref="B1217:B1219"/>
    <mergeCell ref="B1220:C1220"/>
    <mergeCell ref="A1208:M1208"/>
    <mergeCell ref="A1175:A1206"/>
    <mergeCell ref="B1175:M1175"/>
    <mergeCell ref="B1176:B1205"/>
    <mergeCell ref="B1206:C1206"/>
    <mergeCell ref="A1207:C1207"/>
    <mergeCell ref="A1141:A1172"/>
    <mergeCell ref="B1141:M1141"/>
    <mergeCell ref="B1142:B1171"/>
    <mergeCell ref="B1172:C1172"/>
    <mergeCell ref="A1173:C1173"/>
    <mergeCell ref="A1174:M1174"/>
    <mergeCell ref="A1106:A1138"/>
    <mergeCell ref="B1106:M1106"/>
    <mergeCell ref="B1107:B1137"/>
    <mergeCell ref="B1138:C1138"/>
    <mergeCell ref="A1139:C1139"/>
    <mergeCell ref="A1140:M1140"/>
    <mergeCell ref="A1076:A1100"/>
    <mergeCell ref="B1076:M1076"/>
    <mergeCell ref="B1077:B1099"/>
    <mergeCell ref="B1100:C1100"/>
    <mergeCell ref="A1101:C1101"/>
    <mergeCell ref="A1105:M1105"/>
    <mergeCell ref="A1067:A1073"/>
    <mergeCell ref="B1067:M1067"/>
    <mergeCell ref="B1068:B1072"/>
    <mergeCell ref="B1073:C1073"/>
    <mergeCell ref="A1074:C1074"/>
    <mergeCell ref="A1075:M1075"/>
    <mergeCell ref="A1034:A1064"/>
    <mergeCell ref="B1034:M1034"/>
    <mergeCell ref="B1035:B1063"/>
    <mergeCell ref="B1064:C1064"/>
    <mergeCell ref="A1065:C1065"/>
    <mergeCell ref="A1066:M1066"/>
    <mergeCell ref="A1010:A1028"/>
    <mergeCell ref="B1010:M1010"/>
    <mergeCell ref="B1011:B1027"/>
    <mergeCell ref="B1028:C1028"/>
    <mergeCell ref="A1029:C1029"/>
    <mergeCell ref="A1033:M1033"/>
    <mergeCell ref="A891:A918"/>
    <mergeCell ref="B891:M891"/>
    <mergeCell ref="B892:B917"/>
    <mergeCell ref="B918:C918"/>
    <mergeCell ref="A919:C919"/>
    <mergeCell ref="A1009:M1009"/>
    <mergeCell ref="A985:A1004"/>
    <mergeCell ref="B985:M985"/>
    <mergeCell ref="B986:B1003"/>
    <mergeCell ref="B1004:C1004"/>
    <mergeCell ref="A1005:C1005"/>
    <mergeCell ref="A963:A982"/>
    <mergeCell ref="B963:M963"/>
    <mergeCell ref="B964:B981"/>
    <mergeCell ref="B982:C982"/>
    <mergeCell ref="A983:C983"/>
    <mergeCell ref="A984:M984"/>
    <mergeCell ref="A924:A960"/>
    <mergeCell ref="B924:M924"/>
    <mergeCell ref="B925:B959"/>
    <mergeCell ref="B960:C960"/>
    <mergeCell ref="A961:C961"/>
    <mergeCell ref="A962:M962"/>
    <mergeCell ref="A860:A888"/>
    <mergeCell ref="B860:M860"/>
    <mergeCell ref="B861:B887"/>
    <mergeCell ref="B888:C888"/>
    <mergeCell ref="A889:C889"/>
    <mergeCell ref="A923:M923"/>
    <mergeCell ref="A826:A857"/>
    <mergeCell ref="B826:M826"/>
    <mergeCell ref="B827:B856"/>
    <mergeCell ref="B857:C857"/>
    <mergeCell ref="A858:C858"/>
    <mergeCell ref="A859:M859"/>
    <mergeCell ref="A890:M890"/>
    <mergeCell ref="A812:A820"/>
    <mergeCell ref="B812:M812"/>
    <mergeCell ref="B813:B819"/>
    <mergeCell ref="B820:C820"/>
    <mergeCell ref="A821:C821"/>
    <mergeCell ref="A825:M825"/>
    <mergeCell ref="A787:A809"/>
    <mergeCell ref="B787:M787"/>
    <mergeCell ref="B788:B808"/>
    <mergeCell ref="B809:C809"/>
    <mergeCell ref="A810:C810"/>
    <mergeCell ref="A811:M811"/>
    <mergeCell ref="A781:A784"/>
    <mergeCell ref="B781:M781"/>
    <mergeCell ref="B782:B783"/>
    <mergeCell ref="B784:C784"/>
    <mergeCell ref="A785:C785"/>
    <mergeCell ref="A786:M786"/>
    <mergeCell ref="A763:A778"/>
    <mergeCell ref="B763:M763"/>
    <mergeCell ref="B764:B777"/>
    <mergeCell ref="B778:C778"/>
    <mergeCell ref="A779:C779"/>
    <mergeCell ref="A780:M780"/>
    <mergeCell ref="A750:A760"/>
    <mergeCell ref="B750:M750"/>
    <mergeCell ref="B751:B759"/>
    <mergeCell ref="B760:C760"/>
    <mergeCell ref="A761:C761"/>
    <mergeCell ref="A762:M762"/>
    <mergeCell ref="A733:A747"/>
    <mergeCell ref="B733:M733"/>
    <mergeCell ref="B734:B746"/>
    <mergeCell ref="B747:C747"/>
    <mergeCell ref="A748:C748"/>
    <mergeCell ref="A749:M749"/>
    <mergeCell ref="A714:A730"/>
    <mergeCell ref="B714:M714"/>
    <mergeCell ref="B715:B729"/>
    <mergeCell ref="B730:C730"/>
    <mergeCell ref="A731:C731"/>
    <mergeCell ref="A732:M732"/>
    <mergeCell ref="A706:A711"/>
    <mergeCell ref="B706:M706"/>
    <mergeCell ref="B707:B710"/>
    <mergeCell ref="B711:C711"/>
    <mergeCell ref="A712:C712"/>
    <mergeCell ref="A713:M713"/>
    <mergeCell ref="A698:A703"/>
    <mergeCell ref="B698:M698"/>
    <mergeCell ref="B699:B702"/>
    <mergeCell ref="B703:C703"/>
    <mergeCell ref="A704:C704"/>
    <mergeCell ref="A705:M705"/>
    <mergeCell ref="A690:A695"/>
    <mergeCell ref="B690:M690"/>
    <mergeCell ref="B691:B694"/>
    <mergeCell ref="B695:C695"/>
    <mergeCell ref="A696:C696"/>
    <mergeCell ref="A697:M697"/>
    <mergeCell ref="A689:M689"/>
    <mergeCell ref="A682:M682"/>
    <mergeCell ref="A683:A687"/>
    <mergeCell ref="B683:M683"/>
    <mergeCell ref="B684:B686"/>
    <mergeCell ref="B687:C687"/>
    <mergeCell ref="A688:C688"/>
    <mergeCell ref="A661:M661"/>
    <mergeCell ref="A662:A680"/>
    <mergeCell ref="B662:M662"/>
    <mergeCell ref="B663:B679"/>
    <mergeCell ref="B680:C680"/>
    <mergeCell ref="A681:C681"/>
    <mergeCell ref="A636:M636"/>
    <mergeCell ref="A637:A659"/>
    <mergeCell ref="B637:M637"/>
    <mergeCell ref="B638:B658"/>
    <mergeCell ref="B659:C659"/>
    <mergeCell ref="A660:C660"/>
    <mergeCell ref="A621:M621"/>
    <mergeCell ref="A622:A634"/>
    <mergeCell ref="B622:M622"/>
    <mergeCell ref="B623:B633"/>
    <mergeCell ref="B634:C634"/>
    <mergeCell ref="A635:C635"/>
    <mergeCell ref="A612:M612"/>
    <mergeCell ref="A613:A619"/>
    <mergeCell ref="B613:M613"/>
    <mergeCell ref="B614:B618"/>
    <mergeCell ref="B619:C619"/>
    <mergeCell ref="A620:C620"/>
    <mergeCell ref="A603:M603"/>
    <mergeCell ref="A604:A610"/>
    <mergeCell ref="B604:M604"/>
    <mergeCell ref="B605:B609"/>
    <mergeCell ref="B610:C610"/>
    <mergeCell ref="A611:C611"/>
    <mergeCell ref="A595:A601"/>
    <mergeCell ref="B595:M595"/>
    <mergeCell ref="B596:B600"/>
    <mergeCell ref="B601:C601"/>
    <mergeCell ref="A602:C602"/>
    <mergeCell ref="A594:C594"/>
    <mergeCell ref="A587:C587"/>
    <mergeCell ref="A588:M588"/>
    <mergeCell ref="A589:A593"/>
    <mergeCell ref="B589:M589"/>
    <mergeCell ref="B590:B592"/>
    <mergeCell ref="B593:C593"/>
    <mergeCell ref="A578:C578"/>
    <mergeCell ref="A579:M579"/>
    <mergeCell ref="A580:A582"/>
    <mergeCell ref="B580:M580"/>
    <mergeCell ref="B581:B582"/>
    <mergeCell ref="A583:A586"/>
    <mergeCell ref="B583:B585"/>
    <mergeCell ref="B586:C586"/>
    <mergeCell ref="A554:C554"/>
    <mergeCell ref="A555:M555"/>
    <mergeCell ref="A556:A577"/>
    <mergeCell ref="B556:M556"/>
    <mergeCell ref="B557:B576"/>
    <mergeCell ref="B577:C577"/>
    <mergeCell ref="A518:M518"/>
    <mergeCell ref="A519:A553"/>
    <mergeCell ref="B519:M519"/>
    <mergeCell ref="B520:B552"/>
    <mergeCell ref="B553:C553"/>
    <mergeCell ref="A482:A513"/>
    <mergeCell ref="B482:M482"/>
    <mergeCell ref="B483:B512"/>
    <mergeCell ref="B513:C513"/>
    <mergeCell ref="A514:C514"/>
    <mergeCell ref="A443:A479"/>
    <mergeCell ref="B443:M443"/>
    <mergeCell ref="B444:B478"/>
    <mergeCell ref="B479:C479"/>
    <mergeCell ref="A480:C480"/>
    <mergeCell ref="A481:M481"/>
    <mergeCell ref="A431:A440"/>
    <mergeCell ref="B431:M431"/>
    <mergeCell ref="B432:B439"/>
    <mergeCell ref="B440:C440"/>
    <mergeCell ref="A441:C441"/>
    <mergeCell ref="A442:M442"/>
    <mergeCell ref="A430:M430"/>
    <mergeCell ref="A394:A428"/>
    <mergeCell ref="B394:M394"/>
    <mergeCell ref="B395:B427"/>
    <mergeCell ref="B428:C428"/>
    <mergeCell ref="A429:C429"/>
    <mergeCell ref="A366:A391"/>
    <mergeCell ref="B366:M366"/>
    <mergeCell ref="B367:B390"/>
    <mergeCell ref="B391:C391"/>
    <mergeCell ref="A392:C392"/>
    <mergeCell ref="A393:M393"/>
    <mergeCell ref="A365:M365"/>
    <mergeCell ref="A330:M330"/>
    <mergeCell ref="A331:A363"/>
    <mergeCell ref="B331:M331"/>
    <mergeCell ref="B332:B362"/>
    <mergeCell ref="B363:C363"/>
    <mergeCell ref="A364:C364"/>
    <mergeCell ref="A325:C325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1:A9"/>
    <mergeCell ref="A10:M10"/>
    <mergeCell ref="A11:M11"/>
    <mergeCell ref="J1:J9"/>
    <mergeCell ref="A153:C153"/>
    <mergeCell ref="A154:M154"/>
    <mergeCell ref="A155:A195"/>
    <mergeCell ref="B155:M155"/>
    <mergeCell ref="B156:B194"/>
    <mergeCell ref="B195:C195"/>
    <mergeCell ref="A14:M14"/>
    <mergeCell ref="A15:A152"/>
    <mergeCell ref="B15:M15"/>
    <mergeCell ref="B16:B147"/>
    <mergeCell ref="B148:C148"/>
    <mergeCell ref="B149:M149"/>
    <mergeCell ref="B150:B151"/>
    <mergeCell ref="B152:C15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1EA32-B23E-4AE6-B844-EA08FE823708}">
  <sheetPr>
    <tabColor rgb="FF92D050"/>
  </sheetPr>
  <dimension ref="A1:L1206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76" bestFit="1" customWidth="1"/>
    <col min="2" max="2" width="16.3984375" style="76" customWidth="1"/>
    <col min="3" max="3" width="49.1328125" style="76" bestFit="1" customWidth="1"/>
    <col min="4" max="5" width="14.3984375" style="76" bestFit="1" customWidth="1"/>
    <col min="6" max="6" width="15.59765625" style="18" customWidth="1"/>
    <col min="7" max="7" width="14.3984375" style="9" bestFit="1" customWidth="1"/>
    <col min="8" max="8" width="14.3984375" style="23" bestFit="1" customWidth="1"/>
    <col min="9" max="9" width="17.06640625" style="28" customWidth="1"/>
    <col min="10" max="10" width="14.3984375" style="76" bestFit="1" customWidth="1"/>
    <col min="11" max="11" width="21.59765625" style="57" customWidth="1"/>
    <col min="12" max="12" width="21.6640625" style="50" customWidth="1"/>
    <col min="13" max="16384" width="9.265625" style="76"/>
  </cols>
  <sheetData>
    <row r="1" spans="1:12" ht="12.75" customHeight="1" x14ac:dyDescent="0.35">
      <c r="A1" s="714"/>
      <c r="F1" s="743" t="s">
        <v>302</v>
      </c>
      <c r="H1" s="744" t="s">
        <v>303</v>
      </c>
      <c r="K1" s="745" t="s">
        <v>307</v>
      </c>
    </row>
    <row r="2" spans="1:12" ht="12.75" customHeight="1" x14ac:dyDescent="0.35">
      <c r="A2" s="714"/>
      <c r="F2" s="743"/>
      <c r="H2" s="744"/>
      <c r="K2" s="745"/>
    </row>
    <row r="3" spans="1:12" ht="12.75" customHeight="1" x14ac:dyDescent="0.35">
      <c r="A3" s="714"/>
      <c r="F3" s="743"/>
      <c r="H3" s="744"/>
      <c r="K3" s="745"/>
    </row>
    <row r="4" spans="1:12" ht="12.75" customHeight="1" x14ac:dyDescent="0.35">
      <c r="A4" s="714"/>
      <c r="F4" s="743"/>
      <c r="H4" s="744"/>
      <c r="K4" s="745"/>
    </row>
    <row r="5" spans="1:12" ht="12.75" customHeight="1" x14ac:dyDescent="0.35">
      <c r="A5" s="714"/>
      <c r="F5" s="743"/>
      <c r="H5" s="744"/>
      <c r="K5" s="745"/>
    </row>
    <row r="6" spans="1:12" ht="12.75" customHeight="1" x14ac:dyDescent="0.35">
      <c r="A6" s="714"/>
      <c r="F6" s="743"/>
      <c r="H6" s="744"/>
      <c r="K6" s="745"/>
    </row>
    <row r="7" spans="1:12" ht="12.75" customHeight="1" x14ac:dyDescent="0.35">
      <c r="A7" s="714"/>
      <c r="F7" s="743"/>
      <c r="H7" s="744"/>
      <c r="K7" s="745"/>
    </row>
    <row r="8" spans="1:12" ht="27.75" customHeight="1" x14ac:dyDescent="0.35">
      <c r="A8" s="714"/>
      <c r="B8" s="1" t="s">
        <v>0</v>
      </c>
      <c r="F8" s="743"/>
      <c r="H8" s="744"/>
      <c r="K8" s="745"/>
    </row>
    <row r="9" spans="1:12" ht="25.5" customHeight="1" x14ac:dyDescent="0.35">
      <c r="A9" s="714"/>
      <c r="B9" s="2" t="s">
        <v>1</v>
      </c>
      <c r="F9" s="743"/>
      <c r="H9" s="744"/>
      <c r="K9" s="745"/>
    </row>
    <row r="10" spans="1:12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</row>
    <row r="11" spans="1:12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</row>
    <row r="12" spans="1:12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</row>
    <row r="15" spans="1:12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</row>
    <row r="16" spans="1:12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</row>
    <row r="150" spans="1:12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78" customFormat="1" ht="23.75" hidden="1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</row>
    <row r="155" spans="1:12" ht="13.15" hidden="1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</row>
    <row r="156" spans="1:12" hidden="1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hidden="1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hidden="1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hidden="1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hidden="1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hidden="1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hidden="1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hidden="1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hidden="1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hidden="1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hidden="1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hidden="1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hidden="1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hidden="1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hidden="1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hidden="1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hidden="1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hidden="1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hidden="1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hidden="1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hidden="1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hidden="1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hidden="1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hidden="1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hidden="1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hidden="1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hidden="1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hidden="1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hidden="1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hidden="1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hidden="1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hidden="1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hidden="1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hidden="1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hidden="1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hidden="1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hidden="1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hidden="1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hidden="1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3.15" hidden="1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3.5" hidden="1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78" customFormat="1" ht="22.05" hidden="1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</row>
    <row r="198" spans="1:12" ht="13.15" hidden="1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</row>
    <row r="199" spans="1:12" hidden="1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hidden="1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hidden="1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hidden="1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hidden="1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hidden="1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hidden="1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hidden="1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hidden="1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hidden="1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hidden="1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hidden="1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hidden="1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hidden="1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hidden="1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hidden="1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hidden="1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hidden="1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hidden="1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hidden="1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hidden="1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hidden="1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hidden="1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hidden="1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hidden="1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hidden="1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hidden="1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hidden="1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3.15" hidden="1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3.5" hidden="1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s="78" customFormat="1" ht="31.05" hidden="1" customHeight="1" thickTop="1" x14ac:dyDescent="0.35">
      <c r="A229" s="720" t="s">
        <v>189</v>
      </c>
      <c r="B229" s="721"/>
      <c r="C229" s="721"/>
      <c r="D229" s="721"/>
      <c r="E229" s="721"/>
      <c r="F229" s="721"/>
      <c r="G229" s="721"/>
      <c r="H229" s="721"/>
      <c r="I229" s="721"/>
      <c r="J229" s="721"/>
      <c r="K229" s="721"/>
      <c r="L229" s="721"/>
    </row>
    <row r="230" spans="1:12" ht="13.15" hidden="1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</row>
    <row r="231" spans="1:12" hidden="1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hidden="1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hidden="1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hidden="1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hidden="1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hidden="1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hidden="1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hidden="1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hidden="1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hidden="1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hidden="1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hidden="1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hidden="1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hidden="1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hidden="1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hidden="1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hidden="1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hidden="1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hidden="1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hidden="1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hidden="1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3.15" hidden="1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3.5" hidden="1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s="78" customFormat="1" ht="25.05" hidden="1" customHeight="1" thickTop="1" x14ac:dyDescent="0.35">
      <c r="A254" s="720" t="s">
        <v>191</v>
      </c>
      <c r="B254" s="721"/>
      <c r="C254" s="721"/>
      <c r="D254" s="721"/>
      <c r="E254" s="721"/>
      <c r="F254" s="721"/>
      <c r="G254" s="721"/>
      <c r="H254" s="721"/>
      <c r="I254" s="721"/>
      <c r="J254" s="721"/>
      <c r="K254" s="721"/>
      <c r="L254" s="721"/>
    </row>
    <row r="255" spans="1:12" ht="13.15" hidden="1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</row>
    <row r="256" spans="1:12" hidden="1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hidden="1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hidden="1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hidden="1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hidden="1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hidden="1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hidden="1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hidden="1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hidden="1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hidden="1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hidden="1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hidden="1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hidden="1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hidden="1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hidden="1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hidden="1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hidden="1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hidden="1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hidden="1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hidden="1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hidden="1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hidden="1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hidden="1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hidden="1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3.15" hidden="1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3.5" hidden="1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s="78" customFormat="1" ht="28.9" hidden="1" customHeight="1" thickTop="1" x14ac:dyDescent="0.35">
      <c r="A282" s="720" t="s">
        <v>193</v>
      </c>
      <c r="B282" s="721"/>
      <c r="C282" s="721"/>
      <c r="D282" s="721"/>
      <c r="E282" s="721"/>
      <c r="F282" s="721"/>
      <c r="G282" s="721"/>
      <c r="H282" s="721"/>
      <c r="I282" s="721"/>
      <c r="J282" s="721"/>
      <c r="K282" s="721"/>
      <c r="L282" s="721"/>
    </row>
    <row r="283" spans="1:12" ht="13.15" hidden="1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</row>
    <row r="284" spans="1:12" hidden="1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hidden="1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hidden="1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hidden="1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hidden="1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hidden="1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hidden="1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hidden="1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hidden="1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hidden="1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hidden="1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hidden="1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hidden="1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hidden="1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hidden="1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hidden="1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hidden="1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hidden="1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hidden="1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hidden="1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hidden="1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hidden="1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hidden="1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hidden="1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hidden="1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hidden="1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3.15" hidden="1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3.5" hidden="1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s="78" customFormat="1" ht="28.05" hidden="1" customHeight="1" thickTop="1" x14ac:dyDescent="0.35">
      <c r="A312" s="720" t="s">
        <v>195</v>
      </c>
      <c r="B312" s="721"/>
      <c r="C312" s="721"/>
      <c r="D312" s="721"/>
      <c r="E312" s="721"/>
      <c r="F312" s="721"/>
      <c r="G312" s="721"/>
      <c r="H312" s="721"/>
      <c r="I312" s="721"/>
      <c r="J312" s="721"/>
      <c r="K312" s="721"/>
      <c r="L312" s="721"/>
    </row>
    <row r="313" spans="1:12" ht="13.15" hidden="1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</row>
    <row r="314" spans="1:12" ht="12.75" hidden="1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hidden="1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hidden="1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hidden="1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3.15" hidden="1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3.5" hidden="1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s="78" customFormat="1" ht="28.05" hidden="1" customHeight="1" thickTop="1" x14ac:dyDescent="0.35">
      <c r="A320" s="720" t="s">
        <v>197</v>
      </c>
      <c r="B320" s="721"/>
      <c r="C320" s="721"/>
      <c r="D320" s="721"/>
      <c r="E320" s="721"/>
      <c r="F320" s="721"/>
      <c r="G320" s="721"/>
      <c r="H320" s="721"/>
      <c r="I320" s="721"/>
      <c r="J320" s="721"/>
      <c r="K320" s="721"/>
      <c r="L320" s="721"/>
    </row>
    <row r="321" spans="1:12" ht="13.15" hidden="1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</row>
    <row r="322" spans="1:12" ht="12.75" hidden="1" customHeight="1" x14ac:dyDescent="0.35">
      <c r="A322" s="714"/>
      <c r="B322" s="714"/>
    </row>
    <row r="323" spans="1:12" hidden="1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3.15" hidden="1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3.5" hidden="1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s="91" customFormat="1" ht="13.5" hidden="1" thickTop="1" x14ac:dyDescent="0.35">
      <c r="A326" s="90"/>
      <c r="D326" s="92"/>
      <c r="E326" s="92"/>
      <c r="F326" s="92"/>
      <c r="G326" s="92"/>
      <c r="H326" s="92"/>
      <c r="I326" s="93"/>
      <c r="J326" s="92"/>
      <c r="K326" s="94"/>
      <c r="L326" s="94"/>
    </row>
    <row r="327" spans="1:12" s="96" customFormat="1" ht="31.45" hidden="1" customHeight="1" x14ac:dyDescent="0.35">
      <c r="A327" s="95" t="s">
        <v>309</v>
      </c>
      <c r="D327" s="97">
        <f>SUM(D324,D318,D310,D280,D252,D227,D195)</f>
        <v>17465713.199999999</v>
      </c>
      <c r="E327" s="97">
        <f t="shared" ref="E327:L327" si="17">SUM(E324,E318,E310,E280,E252,E227,E195)</f>
        <v>18117900.620000001</v>
      </c>
      <c r="F327" s="97">
        <f t="shared" si="17"/>
        <v>12958780.390000001</v>
      </c>
      <c r="G327" s="97">
        <f t="shared" si="17"/>
        <v>19615686</v>
      </c>
      <c r="H327" s="97">
        <f>SUM(H324,H318,H310,H280,H252,H227,H195)</f>
        <v>17278374</v>
      </c>
      <c r="I327" s="98">
        <f>H327/G327</f>
        <v>0.88084474843245353</v>
      </c>
      <c r="J327" s="97">
        <f t="shared" si="17"/>
        <v>20785378</v>
      </c>
      <c r="K327" s="97">
        <f t="shared" si="17"/>
        <v>0</v>
      </c>
      <c r="L327" s="97">
        <f t="shared" si="17"/>
        <v>20785378</v>
      </c>
    </row>
    <row r="328" spans="1:12" s="91" customFormat="1" ht="13.15" hidden="1" x14ac:dyDescent="0.35">
      <c r="A328" s="90"/>
      <c r="D328" s="92"/>
      <c r="E328" s="92"/>
      <c r="F328" s="92"/>
      <c r="G328" s="92"/>
      <c r="H328" s="92"/>
      <c r="I328" s="93"/>
      <c r="J328" s="92"/>
      <c r="K328" s="94"/>
      <c r="L328" s="94"/>
    </row>
    <row r="329" spans="1:12" ht="13.15" hidden="1" x14ac:dyDescent="0.35">
      <c r="A329" s="722" t="s">
        <v>199</v>
      </c>
      <c r="B329" s="714"/>
      <c r="C329" s="714"/>
      <c r="D329" s="714"/>
      <c r="E329" s="714"/>
      <c r="F329" s="714"/>
      <c r="G329" s="714"/>
      <c r="H329" s="714"/>
      <c r="I329" s="714"/>
      <c r="J329" s="714"/>
      <c r="K329" s="714"/>
      <c r="L329" s="714"/>
    </row>
    <row r="330" spans="1:12" ht="13.15" hidden="1" x14ac:dyDescent="0.35">
      <c r="A330" s="714"/>
      <c r="B330" s="722" t="s">
        <v>141</v>
      </c>
      <c r="C330" s="714"/>
      <c r="D330" s="714"/>
      <c r="E330" s="714"/>
      <c r="F330" s="714"/>
      <c r="G330" s="714"/>
      <c r="H330" s="714"/>
      <c r="I330" s="714"/>
      <c r="J330" s="714"/>
      <c r="K330" s="714"/>
      <c r="L330" s="714"/>
    </row>
    <row r="331" spans="1:12" hidden="1" x14ac:dyDescent="0.35">
      <c r="A331" s="714"/>
      <c r="B331" s="714"/>
      <c r="C331" s="3" t="s">
        <v>146</v>
      </c>
      <c r="D331" s="4">
        <v>224819.07</v>
      </c>
      <c r="E331" s="4">
        <v>319391.56</v>
      </c>
      <c r="F331" s="19">
        <v>214573.18</v>
      </c>
      <c r="G331" s="10">
        <v>286785</v>
      </c>
      <c r="H331" s="24">
        <f t="shared" ref="H331:H363" si="18">ROUND(F331/9*12,0)</f>
        <v>286098</v>
      </c>
      <c r="I331" s="29">
        <f t="shared" ref="I331:I363" si="19">H331/G331</f>
        <v>0.99760447722161205</v>
      </c>
      <c r="J331" s="4">
        <v>298177</v>
      </c>
      <c r="K331" s="59"/>
      <c r="L331" s="53">
        <f t="shared" ref="L331:L361" si="20">J331-K331</f>
        <v>298177</v>
      </c>
    </row>
    <row r="332" spans="1:12" hidden="1" x14ac:dyDescent="0.35">
      <c r="A332" s="714"/>
      <c r="B332" s="714"/>
      <c r="C332" s="3" t="s">
        <v>147</v>
      </c>
      <c r="D332" s="4">
        <v>0</v>
      </c>
      <c r="E332" s="4">
        <v>7577.26</v>
      </c>
      <c r="F332" s="19">
        <v>2010.51</v>
      </c>
      <c r="G332" s="10">
        <v>0</v>
      </c>
      <c r="H332" s="24">
        <f t="shared" si="18"/>
        <v>2681</v>
      </c>
      <c r="I332" s="29" t="e">
        <f t="shared" si="19"/>
        <v>#DIV/0!</v>
      </c>
      <c r="J332" s="4">
        <v>0</v>
      </c>
      <c r="K332" s="59"/>
      <c r="L332" s="53">
        <f t="shared" si="20"/>
        <v>0</v>
      </c>
    </row>
    <row r="333" spans="1:12" hidden="1" x14ac:dyDescent="0.35">
      <c r="A333" s="714"/>
      <c r="B333" s="714"/>
      <c r="C333" s="3" t="s">
        <v>151</v>
      </c>
      <c r="D333" s="4">
        <v>18798.28</v>
      </c>
      <c r="E333" s="4">
        <v>24408.22</v>
      </c>
      <c r="F333" s="19">
        <v>18144.46</v>
      </c>
      <c r="G333" s="10">
        <v>27557</v>
      </c>
      <c r="H333" s="24">
        <f t="shared" si="18"/>
        <v>24193</v>
      </c>
      <c r="I333" s="29">
        <f t="shared" si="19"/>
        <v>0.87792575389193306</v>
      </c>
      <c r="J333" s="4">
        <v>30684</v>
      </c>
      <c r="K333" s="59"/>
      <c r="L333" s="53">
        <f t="shared" si="20"/>
        <v>30684</v>
      </c>
    </row>
    <row r="334" spans="1:12" hidden="1" x14ac:dyDescent="0.35">
      <c r="A334" s="714"/>
      <c r="B334" s="714"/>
      <c r="C334" s="3" t="s">
        <v>152</v>
      </c>
      <c r="D334" s="4">
        <v>17425.73</v>
      </c>
      <c r="E334" s="4">
        <v>22303</v>
      </c>
      <c r="F334" s="19">
        <v>13095.84</v>
      </c>
      <c r="G334" s="10">
        <v>24896</v>
      </c>
      <c r="H334" s="24">
        <f t="shared" si="18"/>
        <v>17461</v>
      </c>
      <c r="I334" s="29">
        <f t="shared" si="19"/>
        <v>0.70135764781491006</v>
      </c>
      <c r="J334" s="4">
        <v>27824</v>
      </c>
      <c r="K334" s="59"/>
      <c r="L334" s="53">
        <f t="shared" si="20"/>
        <v>27824</v>
      </c>
    </row>
    <row r="335" spans="1:12" hidden="1" x14ac:dyDescent="0.35">
      <c r="A335" s="714"/>
      <c r="B335" s="714"/>
      <c r="C335" s="3" t="s">
        <v>154</v>
      </c>
      <c r="D335" s="4">
        <v>1800</v>
      </c>
      <c r="E335" s="4">
        <v>1800</v>
      </c>
      <c r="F335" s="19">
        <v>0</v>
      </c>
      <c r="G335" s="10">
        <v>3828</v>
      </c>
      <c r="H335" s="24">
        <f t="shared" si="18"/>
        <v>0</v>
      </c>
      <c r="I335" s="29">
        <f t="shared" si="19"/>
        <v>0</v>
      </c>
      <c r="J335" s="4">
        <v>3942</v>
      </c>
      <c r="K335" s="59"/>
      <c r="L335" s="53">
        <f t="shared" si="20"/>
        <v>3942</v>
      </c>
    </row>
    <row r="336" spans="1:12" hidden="1" x14ac:dyDescent="0.35">
      <c r="A336" s="714"/>
      <c r="B336" s="714"/>
      <c r="C336" s="3" t="s">
        <v>155</v>
      </c>
      <c r="D336" s="4">
        <v>19534.88</v>
      </c>
      <c r="E336" s="4">
        <v>41494.230000000003</v>
      </c>
      <c r="F336" s="19">
        <v>23176.82</v>
      </c>
      <c r="G336" s="10">
        <v>48117</v>
      </c>
      <c r="H336" s="24">
        <f t="shared" si="18"/>
        <v>30902</v>
      </c>
      <c r="I336" s="29">
        <f t="shared" si="19"/>
        <v>0.64222624020616415</v>
      </c>
      <c r="J336" s="4">
        <v>51726</v>
      </c>
      <c r="K336" s="59"/>
      <c r="L336" s="53">
        <f t="shared" si="20"/>
        <v>51726</v>
      </c>
    </row>
    <row r="337" spans="1:12" hidden="1" x14ac:dyDescent="0.35">
      <c r="A337" s="714"/>
      <c r="B337" s="714"/>
      <c r="C337" s="3" t="s">
        <v>156</v>
      </c>
      <c r="D337" s="4">
        <v>0</v>
      </c>
      <c r="E337" s="4">
        <v>0</v>
      </c>
      <c r="F337" s="19">
        <v>30</v>
      </c>
      <c r="G337" s="10">
        <v>0</v>
      </c>
      <c r="H337" s="24">
        <f t="shared" si="18"/>
        <v>40</v>
      </c>
      <c r="I337" s="29" t="e">
        <f t="shared" si="19"/>
        <v>#DIV/0!</v>
      </c>
      <c r="J337" s="4">
        <v>0</v>
      </c>
      <c r="K337" s="59"/>
      <c r="L337" s="53">
        <f t="shared" si="20"/>
        <v>0</v>
      </c>
    </row>
    <row r="338" spans="1:12" hidden="1" x14ac:dyDescent="0.35">
      <c r="A338" s="714"/>
      <c r="B338" s="714"/>
      <c r="C338" s="3" t="s">
        <v>157</v>
      </c>
      <c r="D338" s="4">
        <v>744.72</v>
      </c>
      <c r="E338" s="4">
        <v>704.28</v>
      </c>
      <c r="F338" s="19">
        <v>495.9</v>
      </c>
      <c r="G338" s="10">
        <v>755</v>
      </c>
      <c r="H338" s="24">
        <f t="shared" si="18"/>
        <v>661</v>
      </c>
      <c r="I338" s="29">
        <f t="shared" si="19"/>
        <v>0.87549668874172182</v>
      </c>
      <c r="J338" s="4">
        <v>755</v>
      </c>
      <c r="K338" s="59"/>
      <c r="L338" s="53">
        <f t="shared" si="20"/>
        <v>755</v>
      </c>
    </row>
    <row r="339" spans="1:12" hidden="1" x14ac:dyDescent="0.35">
      <c r="A339" s="714"/>
      <c r="B339" s="714"/>
      <c r="C339" s="3" t="s">
        <v>158</v>
      </c>
      <c r="D339" s="4">
        <v>0</v>
      </c>
      <c r="E339" s="4">
        <v>0</v>
      </c>
      <c r="F339" s="19">
        <v>307.2</v>
      </c>
      <c r="G339" s="10">
        <v>0</v>
      </c>
      <c r="H339" s="24">
        <f t="shared" si="18"/>
        <v>410</v>
      </c>
      <c r="I339" s="29" t="e">
        <f t="shared" si="19"/>
        <v>#DIV/0!</v>
      </c>
      <c r="J339" s="4">
        <v>0</v>
      </c>
      <c r="K339" s="59"/>
      <c r="L339" s="53">
        <f t="shared" si="20"/>
        <v>0</v>
      </c>
    </row>
    <row r="340" spans="1:12" hidden="1" x14ac:dyDescent="0.35">
      <c r="A340" s="714"/>
      <c r="B340" s="714"/>
      <c r="C340" s="3" t="s">
        <v>159</v>
      </c>
      <c r="D340" s="4">
        <v>6537.35</v>
      </c>
      <c r="E340" s="4">
        <v>1524.58</v>
      </c>
      <c r="F340" s="19">
        <v>2100</v>
      </c>
      <c r="G340" s="10">
        <v>0</v>
      </c>
      <c r="H340" s="24">
        <f t="shared" si="18"/>
        <v>2800</v>
      </c>
      <c r="I340" s="29" t="e">
        <f t="shared" si="19"/>
        <v>#DIV/0!</v>
      </c>
      <c r="J340" s="4">
        <v>0</v>
      </c>
      <c r="K340" s="59"/>
      <c r="L340" s="53">
        <f t="shared" si="20"/>
        <v>0</v>
      </c>
    </row>
    <row r="341" spans="1:12" hidden="1" x14ac:dyDescent="0.35">
      <c r="A341" s="714"/>
      <c r="B341" s="714"/>
      <c r="C341" s="3" t="s">
        <v>160</v>
      </c>
      <c r="D341" s="4">
        <v>1800</v>
      </c>
      <c r="E341" s="4">
        <v>1800</v>
      </c>
      <c r="F341" s="19">
        <v>0</v>
      </c>
      <c r="G341" s="10">
        <v>0</v>
      </c>
      <c r="H341" s="24">
        <f t="shared" si="18"/>
        <v>0</v>
      </c>
      <c r="I341" s="29" t="e">
        <f t="shared" si="19"/>
        <v>#DIV/0!</v>
      </c>
      <c r="J341" s="4">
        <v>0</v>
      </c>
      <c r="K341" s="59"/>
      <c r="L341" s="53">
        <f t="shared" si="20"/>
        <v>0</v>
      </c>
    </row>
    <row r="342" spans="1:12" hidden="1" x14ac:dyDescent="0.35">
      <c r="A342" s="714"/>
      <c r="B342" s="714"/>
      <c r="C342" s="3" t="s">
        <v>161</v>
      </c>
      <c r="D342" s="4">
        <v>10443</v>
      </c>
      <c r="E342" s="4">
        <v>12894</v>
      </c>
      <c r="F342" s="19">
        <v>0</v>
      </c>
      <c r="G342" s="10">
        <v>0</v>
      </c>
      <c r="H342" s="24">
        <f t="shared" si="18"/>
        <v>0</v>
      </c>
      <c r="I342" s="29" t="e">
        <f t="shared" si="19"/>
        <v>#DIV/0!</v>
      </c>
      <c r="J342" s="4">
        <v>0</v>
      </c>
      <c r="K342" s="59"/>
      <c r="L342" s="53">
        <f t="shared" si="20"/>
        <v>0</v>
      </c>
    </row>
    <row r="343" spans="1:12" hidden="1" x14ac:dyDescent="0.35">
      <c r="A343" s="714"/>
      <c r="B343" s="714"/>
      <c r="C343" s="3" t="s">
        <v>162</v>
      </c>
      <c r="D343" s="4">
        <v>3373.31</v>
      </c>
      <c r="E343" s="4">
        <v>4820.6099999999997</v>
      </c>
      <c r="F343" s="19">
        <v>3218.07</v>
      </c>
      <c r="G343" s="10">
        <v>4219</v>
      </c>
      <c r="H343" s="24">
        <f t="shared" si="18"/>
        <v>4291</v>
      </c>
      <c r="I343" s="29">
        <f t="shared" si="19"/>
        <v>1.0170656553685709</v>
      </c>
      <c r="J343" s="4">
        <v>4385</v>
      </c>
      <c r="K343" s="59"/>
      <c r="L343" s="53">
        <f t="shared" si="20"/>
        <v>4385</v>
      </c>
    </row>
    <row r="344" spans="1:12" hidden="1" x14ac:dyDescent="0.35">
      <c r="A344" s="714"/>
      <c r="B344" s="714"/>
      <c r="C344" s="3" t="s">
        <v>163</v>
      </c>
      <c r="D344" s="4">
        <v>74610.509999999995</v>
      </c>
      <c r="E344" s="4">
        <v>90445.69</v>
      </c>
      <c r="F344" s="19">
        <v>82485.179999999993</v>
      </c>
      <c r="G344" s="10">
        <v>111000</v>
      </c>
      <c r="H344" s="24">
        <f t="shared" si="18"/>
        <v>109980</v>
      </c>
      <c r="I344" s="29">
        <f t="shared" si="19"/>
        <v>0.99081081081081079</v>
      </c>
      <c r="J344" s="4">
        <v>111000</v>
      </c>
      <c r="K344" s="59"/>
      <c r="L344" s="53">
        <f t="shared" si="20"/>
        <v>111000</v>
      </c>
    </row>
    <row r="345" spans="1:12" hidden="1" x14ac:dyDescent="0.35">
      <c r="A345" s="714"/>
      <c r="B345" s="714"/>
      <c r="C345" s="3" t="s">
        <v>164</v>
      </c>
      <c r="D345" s="4">
        <v>361.07</v>
      </c>
      <c r="E345" s="4">
        <v>432.1</v>
      </c>
      <c r="F345" s="19">
        <v>277</v>
      </c>
      <c r="G345" s="10">
        <v>360</v>
      </c>
      <c r="H345" s="24">
        <f t="shared" si="18"/>
        <v>369</v>
      </c>
      <c r="I345" s="29">
        <f t="shared" si="19"/>
        <v>1.0249999999999999</v>
      </c>
      <c r="J345" s="4">
        <v>360</v>
      </c>
      <c r="K345" s="59"/>
      <c r="L345" s="53">
        <f t="shared" si="20"/>
        <v>360</v>
      </c>
    </row>
    <row r="346" spans="1:12" hidden="1" x14ac:dyDescent="0.35">
      <c r="A346" s="714"/>
      <c r="B346" s="714"/>
      <c r="C346" s="3" t="s">
        <v>165</v>
      </c>
      <c r="D346" s="4">
        <v>1701.51</v>
      </c>
      <c r="E346" s="4">
        <v>894.78</v>
      </c>
      <c r="F346" s="19">
        <v>6523.87</v>
      </c>
      <c r="G346" s="10">
        <v>9400</v>
      </c>
      <c r="H346" s="24">
        <f t="shared" si="18"/>
        <v>8698</v>
      </c>
      <c r="I346" s="29">
        <f t="shared" si="19"/>
        <v>0.92531914893617018</v>
      </c>
      <c r="J346" s="4">
        <v>9400</v>
      </c>
      <c r="K346" s="59"/>
      <c r="L346" s="53">
        <f t="shared" si="20"/>
        <v>9400</v>
      </c>
    </row>
    <row r="347" spans="1:12" hidden="1" x14ac:dyDescent="0.35">
      <c r="A347" s="714"/>
      <c r="B347" s="714"/>
      <c r="C347" s="3" t="s">
        <v>167</v>
      </c>
      <c r="D347" s="4">
        <v>919.02</v>
      </c>
      <c r="E347" s="4">
        <v>1336.02</v>
      </c>
      <c r="F347" s="19">
        <v>1393.7</v>
      </c>
      <c r="G347" s="10">
        <v>2000</v>
      </c>
      <c r="H347" s="24">
        <f t="shared" si="18"/>
        <v>1858</v>
      </c>
      <c r="I347" s="29">
        <f t="shared" si="19"/>
        <v>0.92900000000000005</v>
      </c>
      <c r="J347" s="4">
        <v>2000</v>
      </c>
      <c r="K347" s="59"/>
      <c r="L347" s="53">
        <f t="shared" si="20"/>
        <v>2000</v>
      </c>
    </row>
    <row r="348" spans="1:12" hidden="1" x14ac:dyDescent="0.35">
      <c r="A348" s="714"/>
      <c r="B348" s="714"/>
      <c r="C348" s="3" t="s">
        <v>169</v>
      </c>
      <c r="D348" s="4">
        <v>0</v>
      </c>
      <c r="E348" s="4">
        <v>3323.04</v>
      </c>
      <c r="F348" s="19">
        <v>2769.2</v>
      </c>
      <c r="G348" s="10">
        <v>0</v>
      </c>
      <c r="H348" s="24">
        <f t="shared" si="18"/>
        <v>3692</v>
      </c>
      <c r="I348" s="29" t="e">
        <f t="shared" si="19"/>
        <v>#DIV/0!</v>
      </c>
      <c r="J348" s="4">
        <v>0</v>
      </c>
      <c r="K348" s="59"/>
      <c r="L348" s="53">
        <f t="shared" si="20"/>
        <v>0</v>
      </c>
    </row>
    <row r="349" spans="1:12" hidden="1" x14ac:dyDescent="0.35">
      <c r="A349" s="714"/>
      <c r="B349" s="714"/>
      <c r="C349" s="3" t="s">
        <v>170</v>
      </c>
      <c r="D349" s="4">
        <v>10630.95</v>
      </c>
      <c r="E349" s="4">
        <v>3010</v>
      </c>
      <c r="F349" s="19">
        <v>4797.3500000000004</v>
      </c>
      <c r="G349" s="10">
        <v>12500</v>
      </c>
      <c r="H349" s="24">
        <f t="shared" si="18"/>
        <v>6396</v>
      </c>
      <c r="I349" s="29">
        <f t="shared" si="19"/>
        <v>0.51168000000000002</v>
      </c>
      <c r="J349" s="4">
        <v>12500</v>
      </c>
      <c r="K349" s="59"/>
      <c r="L349" s="53">
        <f t="shared" si="20"/>
        <v>12500</v>
      </c>
    </row>
    <row r="350" spans="1:12" hidden="1" x14ac:dyDescent="0.35">
      <c r="A350" s="714"/>
      <c r="B350" s="714"/>
      <c r="C350" s="3" t="s">
        <v>171</v>
      </c>
      <c r="D350" s="4">
        <v>0</v>
      </c>
      <c r="E350" s="4">
        <v>0</v>
      </c>
      <c r="F350" s="19">
        <v>5</v>
      </c>
      <c r="G350" s="10">
        <v>400</v>
      </c>
      <c r="H350" s="24">
        <f t="shared" si="18"/>
        <v>7</v>
      </c>
      <c r="I350" s="29">
        <f t="shared" si="19"/>
        <v>1.7500000000000002E-2</v>
      </c>
      <c r="J350" s="4">
        <v>400</v>
      </c>
      <c r="K350" s="59"/>
      <c r="L350" s="53">
        <f t="shared" si="20"/>
        <v>400</v>
      </c>
    </row>
    <row r="351" spans="1:12" hidden="1" x14ac:dyDescent="0.35">
      <c r="A351" s="714"/>
      <c r="B351" s="714"/>
      <c r="C351" s="3" t="s">
        <v>172</v>
      </c>
      <c r="D351" s="4">
        <v>918.79</v>
      </c>
      <c r="E351" s="4">
        <v>888.29</v>
      </c>
      <c r="F351" s="19">
        <v>74.02</v>
      </c>
      <c r="G351" s="10">
        <v>1500</v>
      </c>
      <c r="H351" s="24">
        <f t="shared" si="18"/>
        <v>99</v>
      </c>
      <c r="I351" s="29">
        <f t="shared" si="19"/>
        <v>6.6000000000000003E-2</v>
      </c>
      <c r="J351" s="4">
        <v>1500</v>
      </c>
      <c r="K351" s="59"/>
      <c r="L351" s="53">
        <f t="shared" si="20"/>
        <v>1500</v>
      </c>
    </row>
    <row r="352" spans="1:12" hidden="1" x14ac:dyDescent="0.35">
      <c r="A352" s="714"/>
      <c r="B352" s="714"/>
      <c r="C352" s="3" t="s">
        <v>173</v>
      </c>
      <c r="D352" s="4">
        <v>31046.1</v>
      </c>
      <c r="E352" s="4">
        <v>1327.9</v>
      </c>
      <c r="F352" s="19">
        <v>43.7</v>
      </c>
      <c r="G352" s="10">
        <v>1700</v>
      </c>
      <c r="H352" s="24">
        <f t="shared" si="18"/>
        <v>58</v>
      </c>
      <c r="I352" s="29">
        <f t="shared" si="19"/>
        <v>3.411764705882353E-2</v>
      </c>
      <c r="J352" s="4">
        <v>1700</v>
      </c>
      <c r="K352" s="59"/>
      <c r="L352" s="53">
        <f t="shared" si="20"/>
        <v>1700</v>
      </c>
    </row>
    <row r="353" spans="1:12" hidden="1" x14ac:dyDescent="0.35">
      <c r="A353" s="714"/>
      <c r="B353" s="714"/>
      <c r="C353" s="3" t="s">
        <v>174</v>
      </c>
      <c r="D353" s="4">
        <v>0</v>
      </c>
      <c r="E353" s="4">
        <v>301.2</v>
      </c>
      <c r="F353" s="19">
        <v>0</v>
      </c>
      <c r="G353" s="10">
        <v>0</v>
      </c>
      <c r="H353" s="24">
        <f t="shared" si="18"/>
        <v>0</v>
      </c>
      <c r="I353" s="29" t="e">
        <f t="shared" si="19"/>
        <v>#DIV/0!</v>
      </c>
      <c r="J353" s="4">
        <v>0</v>
      </c>
      <c r="K353" s="59"/>
      <c r="L353" s="53">
        <f t="shared" si="20"/>
        <v>0</v>
      </c>
    </row>
    <row r="354" spans="1:12" hidden="1" x14ac:dyDescent="0.35">
      <c r="A354" s="714"/>
      <c r="B354" s="714"/>
      <c r="C354" s="3" t="s">
        <v>175</v>
      </c>
      <c r="D354" s="4">
        <v>63698.15</v>
      </c>
      <c r="E354" s="4">
        <v>29463.03</v>
      </c>
      <c r="F354" s="19">
        <v>20016.330000000002</v>
      </c>
      <c r="G354" s="10">
        <v>50000</v>
      </c>
      <c r="H354" s="24">
        <f t="shared" si="18"/>
        <v>26688</v>
      </c>
      <c r="I354" s="29">
        <f t="shared" si="19"/>
        <v>0.53376000000000001</v>
      </c>
      <c r="J354" s="4">
        <v>50000</v>
      </c>
      <c r="K354" s="59"/>
      <c r="L354" s="53">
        <f t="shared" si="20"/>
        <v>50000</v>
      </c>
    </row>
    <row r="355" spans="1:12" hidden="1" x14ac:dyDescent="0.35">
      <c r="A355" s="714"/>
      <c r="B355" s="714"/>
      <c r="C355" s="3" t="s">
        <v>177</v>
      </c>
      <c r="D355" s="4">
        <v>4607.87</v>
      </c>
      <c r="E355" s="4">
        <v>6777.42</v>
      </c>
      <c r="F355" s="19">
        <v>4258.59</v>
      </c>
      <c r="G355" s="10">
        <v>7000</v>
      </c>
      <c r="H355" s="24">
        <f t="shared" si="18"/>
        <v>5678</v>
      </c>
      <c r="I355" s="29">
        <f t="shared" si="19"/>
        <v>0.81114285714285717</v>
      </c>
      <c r="J355" s="4">
        <v>7000</v>
      </c>
      <c r="K355" s="59"/>
      <c r="L355" s="53">
        <f t="shared" si="20"/>
        <v>7000</v>
      </c>
    </row>
    <row r="356" spans="1:12" hidden="1" x14ac:dyDescent="0.35">
      <c r="A356" s="714"/>
      <c r="B356" s="714"/>
      <c r="C356" s="3" t="s">
        <v>178</v>
      </c>
      <c r="D356" s="4">
        <v>0</v>
      </c>
      <c r="E356" s="4">
        <v>0</v>
      </c>
      <c r="F356" s="19">
        <v>0</v>
      </c>
      <c r="G356" s="10">
        <v>0</v>
      </c>
      <c r="H356" s="24">
        <f t="shared" si="18"/>
        <v>0</v>
      </c>
      <c r="I356" s="29" t="e">
        <f t="shared" si="19"/>
        <v>#DIV/0!</v>
      </c>
      <c r="J356" s="4">
        <v>60</v>
      </c>
      <c r="K356" s="59"/>
      <c r="L356" s="53">
        <f t="shared" si="20"/>
        <v>60</v>
      </c>
    </row>
    <row r="357" spans="1:12" hidden="1" x14ac:dyDescent="0.35">
      <c r="A357" s="714"/>
      <c r="B357" s="714"/>
      <c r="C357" s="3" t="s">
        <v>179</v>
      </c>
      <c r="D357" s="4">
        <v>17543.13</v>
      </c>
      <c r="E357" s="4">
        <v>235</v>
      </c>
      <c r="F357" s="19">
        <v>0</v>
      </c>
      <c r="G357" s="10">
        <v>600</v>
      </c>
      <c r="H357" s="24">
        <f t="shared" si="18"/>
        <v>0</v>
      </c>
      <c r="I357" s="29">
        <f t="shared" si="19"/>
        <v>0</v>
      </c>
      <c r="J357" s="4">
        <v>600</v>
      </c>
      <c r="K357" s="59"/>
      <c r="L357" s="53">
        <f t="shared" si="20"/>
        <v>600</v>
      </c>
    </row>
    <row r="358" spans="1:12" hidden="1" x14ac:dyDescent="0.35">
      <c r="A358" s="714"/>
      <c r="B358" s="714"/>
      <c r="C358" s="3" t="s">
        <v>180</v>
      </c>
      <c r="D358" s="4">
        <v>1424.19</v>
      </c>
      <c r="E358" s="4">
        <v>1905.29</v>
      </c>
      <c r="F358" s="19">
        <v>6315.21</v>
      </c>
      <c r="G358" s="10">
        <v>9000</v>
      </c>
      <c r="H358" s="24">
        <f t="shared" si="18"/>
        <v>8420</v>
      </c>
      <c r="I358" s="29">
        <f t="shared" si="19"/>
        <v>0.93555555555555558</v>
      </c>
      <c r="J358" s="4">
        <v>9000</v>
      </c>
      <c r="K358" s="59"/>
      <c r="L358" s="53">
        <f t="shared" si="20"/>
        <v>9000</v>
      </c>
    </row>
    <row r="359" spans="1:12" hidden="1" x14ac:dyDescent="0.35">
      <c r="A359" s="714"/>
      <c r="B359" s="714"/>
      <c r="C359" s="3" t="s">
        <v>213</v>
      </c>
      <c r="D359" s="4">
        <v>0</v>
      </c>
      <c r="E359" s="4">
        <v>0</v>
      </c>
      <c r="F359" s="19">
        <v>54.86</v>
      </c>
      <c r="G359" s="10">
        <v>0</v>
      </c>
      <c r="H359" s="24">
        <f t="shared" si="18"/>
        <v>73</v>
      </c>
      <c r="I359" s="29" t="e">
        <f t="shared" si="19"/>
        <v>#DIV/0!</v>
      </c>
      <c r="J359" s="4">
        <v>0</v>
      </c>
      <c r="K359" s="59"/>
      <c r="L359" s="53">
        <f t="shared" si="20"/>
        <v>0</v>
      </c>
    </row>
    <row r="360" spans="1:12" hidden="1" x14ac:dyDescent="0.35">
      <c r="A360" s="714"/>
      <c r="B360" s="714"/>
      <c r="C360" s="3" t="s">
        <v>183</v>
      </c>
      <c r="D360" s="4">
        <v>19000</v>
      </c>
      <c r="E360" s="4">
        <v>19000</v>
      </c>
      <c r="F360" s="19">
        <v>0</v>
      </c>
      <c r="G360" s="10">
        <v>0</v>
      </c>
      <c r="H360" s="24">
        <f t="shared" si="18"/>
        <v>0</v>
      </c>
      <c r="I360" s="29" t="e">
        <f t="shared" si="19"/>
        <v>#DIV/0!</v>
      </c>
      <c r="J360" s="4">
        <v>0</v>
      </c>
      <c r="K360" s="59"/>
      <c r="L360" s="53">
        <f t="shared" si="20"/>
        <v>0</v>
      </c>
    </row>
    <row r="361" spans="1:12" hidden="1" x14ac:dyDescent="0.35">
      <c r="A361" s="714"/>
      <c r="B361" s="714"/>
      <c r="C361" s="3" t="s">
        <v>201</v>
      </c>
      <c r="D361" s="4">
        <v>12680</v>
      </c>
      <c r="E361" s="4">
        <v>0</v>
      </c>
      <c r="F361" s="19">
        <v>0</v>
      </c>
      <c r="G361" s="10">
        <v>0</v>
      </c>
      <c r="H361" s="24">
        <f t="shared" si="18"/>
        <v>0</v>
      </c>
      <c r="I361" s="29" t="e">
        <f t="shared" si="19"/>
        <v>#DIV/0!</v>
      </c>
      <c r="J361" s="4">
        <v>0</v>
      </c>
      <c r="K361" s="59"/>
      <c r="L361" s="53">
        <f t="shared" si="20"/>
        <v>0</v>
      </c>
    </row>
    <row r="362" spans="1:12" ht="13.15" hidden="1" x14ac:dyDescent="0.35">
      <c r="A362" s="714"/>
      <c r="B362" s="719" t="s">
        <v>143</v>
      </c>
      <c r="C362" s="714"/>
      <c r="D362" s="7">
        <v>544417.63</v>
      </c>
      <c r="E362" s="7">
        <v>598057.5</v>
      </c>
      <c r="F362" s="20">
        <v>406165.99</v>
      </c>
      <c r="G362" s="11">
        <v>601617</v>
      </c>
      <c r="H362" s="25">
        <f t="shared" si="18"/>
        <v>541555</v>
      </c>
      <c r="I362" s="30">
        <f t="shared" si="19"/>
        <v>0.90016572005112883</v>
      </c>
      <c r="J362" s="7">
        <v>623013</v>
      </c>
      <c r="K362" s="54">
        <f>SUM(K331:K361)</f>
        <v>0</v>
      </c>
      <c r="L362" s="54">
        <f>SUM(L331:L361)</f>
        <v>623013</v>
      </c>
    </row>
    <row r="363" spans="1:12" ht="13.5" hidden="1" thickBot="1" x14ac:dyDescent="0.4">
      <c r="A363" s="719" t="s">
        <v>202</v>
      </c>
      <c r="B363" s="714"/>
      <c r="C363" s="714"/>
      <c r="D363" s="8">
        <v>-544417.63</v>
      </c>
      <c r="E363" s="8">
        <v>-598057.5</v>
      </c>
      <c r="F363" s="21">
        <v>-406165.99</v>
      </c>
      <c r="G363" s="12">
        <v>-601617</v>
      </c>
      <c r="H363" s="26">
        <f t="shared" si="18"/>
        <v>-541555</v>
      </c>
      <c r="I363" s="31">
        <f t="shared" si="19"/>
        <v>0.90016572005112883</v>
      </c>
      <c r="J363" s="8">
        <v>-623013</v>
      </c>
      <c r="K363" s="55">
        <f>-K362</f>
        <v>0</v>
      </c>
      <c r="L363" s="55">
        <f>-L362</f>
        <v>-623013</v>
      </c>
    </row>
    <row r="364" spans="1:12" ht="13.5" hidden="1" thickTop="1" x14ac:dyDescent="0.35">
      <c r="A364" s="722" t="s">
        <v>203</v>
      </c>
      <c r="B364" s="714"/>
      <c r="C364" s="714"/>
      <c r="D364" s="714"/>
      <c r="E364" s="714"/>
      <c r="F364" s="714"/>
      <c r="G364" s="714"/>
      <c r="H364" s="714"/>
      <c r="I364" s="714"/>
      <c r="J364" s="714"/>
      <c r="K364" s="714"/>
      <c r="L364" s="714"/>
    </row>
    <row r="365" spans="1:12" ht="13.15" hidden="1" x14ac:dyDescent="0.35">
      <c r="A365" s="714"/>
      <c r="B365" s="722" t="s">
        <v>141</v>
      </c>
      <c r="C365" s="714"/>
      <c r="D365" s="714"/>
      <c r="E365" s="714"/>
      <c r="F365" s="714"/>
      <c r="G365" s="714"/>
      <c r="H365" s="714"/>
      <c r="I365" s="714"/>
      <c r="J365" s="714"/>
      <c r="K365" s="714"/>
      <c r="L365" s="714"/>
    </row>
    <row r="366" spans="1:12" hidden="1" x14ac:dyDescent="0.35">
      <c r="A366" s="714"/>
      <c r="B366" s="714"/>
      <c r="C366" s="3" t="s">
        <v>146</v>
      </c>
      <c r="D366" s="4">
        <v>132157.49</v>
      </c>
      <c r="E366" s="4">
        <v>71104.5</v>
      </c>
      <c r="F366" s="19">
        <v>57935.68</v>
      </c>
      <c r="G366" s="10">
        <v>73858</v>
      </c>
      <c r="H366" s="24">
        <f t="shared" ref="H366:H390" si="21">ROUND(F366/9*12,0)</f>
        <v>77248</v>
      </c>
      <c r="I366" s="29">
        <f t="shared" ref="I366:I390" si="22">H366/G366</f>
        <v>1.0458988870535351</v>
      </c>
      <c r="J366" s="4">
        <v>80471</v>
      </c>
      <c r="K366" s="59"/>
      <c r="L366" s="53">
        <f t="shared" ref="L366:L388" si="23">J366-K366</f>
        <v>80471</v>
      </c>
    </row>
    <row r="367" spans="1:12" hidden="1" x14ac:dyDescent="0.35">
      <c r="A367" s="714"/>
      <c r="B367" s="714"/>
      <c r="C367" s="3" t="s">
        <v>147</v>
      </c>
      <c r="D367" s="4">
        <v>2176.73</v>
      </c>
      <c r="E367" s="4">
        <v>4800.1099999999997</v>
      </c>
      <c r="F367" s="19">
        <v>0</v>
      </c>
      <c r="G367" s="10">
        <v>0</v>
      </c>
      <c r="H367" s="24">
        <f t="shared" si="21"/>
        <v>0</v>
      </c>
      <c r="I367" s="29" t="e">
        <f t="shared" si="22"/>
        <v>#DIV/0!</v>
      </c>
      <c r="J367" s="4">
        <v>0</v>
      </c>
      <c r="K367" s="59"/>
      <c r="L367" s="53">
        <f t="shared" si="23"/>
        <v>0</v>
      </c>
    </row>
    <row r="368" spans="1:12" hidden="1" x14ac:dyDescent="0.35">
      <c r="A368" s="714"/>
      <c r="B368" s="714"/>
      <c r="C368" s="3" t="s">
        <v>148</v>
      </c>
      <c r="D368" s="4">
        <v>1855.15</v>
      </c>
      <c r="E368" s="4">
        <v>5108.2700000000004</v>
      </c>
      <c r="F368" s="19">
        <v>7412.84</v>
      </c>
      <c r="G368" s="10">
        <v>2000</v>
      </c>
      <c r="H368" s="24">
        <f t="shared" si="21"/>
        <v>9884</v>
      </c>
      <c r="I368" s="29">
        <f t="shared" si="22"/>
        <v>4.9420000000000002</v>
      </c>
      <c r="J368" s="4">
        <v>2000</v>
      </c>
      <c r="K368" s="59"/>
      <c r="L368" s="53">
        <f t="shared" si="23"/>
        <v>2000</v>
      </c>
    </row>
    <row r="369" spans="1:12" hidden="1" x14ac:dyDescent="0.35">
      <c r="A369" s="714"/>
      <c r="B369" s="714"/>
      <c r="C369" s="3" t="s">
        <v>151</v>
      </c>
      <c r="D369" s="4">
        <v>11511.33</v>
      </c>
      <c r="E369" s="4">
        <v>377.03</v>
      </c>
      <c r="F369" s="19">
        <v>4046.81</v>
      </c>
      <c r="G369" s="10">
        <v>5194</v>
      </c>
      <c r="H369" s="24">
        <f t="shared" si="21"/>
        <v>5396</v>
      </c>
      <c r="I369" s="29">
        <f t="shared" si="22"/>
        <v>1.0388910281093569</v>
      </c>
      <c r="J369" s="4">
        <v>6076</v>
      </c>
      <c r="K369" s="59"/>
      <c r="L369" s="53">
        <f t="shared" si="23"/>
        <v>6076</v>
      </c>
    </row>
    <row r="370" spans="1:12" hidden="1" x14ac:dyDescent="0.35">
      <c r="A370" s="714"/>
      <c r="B370" s="714"/>
      <c r="C370" s="3" t="s">
        <v>152</v>
      </c>
      <c r="D370" s="4">
        <v>13069.29</v>
      </c>
      <c r="E370" s="4">
        <v>16728</v>
      </c>
      <c r="F370" s="19">
        <v>6547.92</v>
      </c>
      <c r="G370" s="10">
        <v>12448</v>
      </c>
      <c r="H370" s="24">
        <f t="shared" si="21"/>
        <v>8731</v>
      </c>
      <c r="I370" s="29">
        <f t="shared" si="22"/>
        <v>0.70139781491002573</v>
      </c>
      <c r="J370" s="4">
        <v>13912</v>
      </c>
      <c r="K370" s="59"/>
      <c r="L370" s="53">
        <f t="shared" si="23"/>
        <v>13912</v>
      </c>
    </row>
    <row r="371" spans="1:12" hidden="1" x14ac:dyDescent="0.35">
      <c r="A371" s="714"/>
      <c r="B371" s="714"/>
      <c r="C371" s="3" t="s">
        <v>154</v>
      </c>
      <c r="D371" s="4">
        <v>1350</v>
      </c>
      <c r="E371" s="4">
        <v>1350</v>
      </c>
      <c r="F371" s="19">
        <v>0</v>
      </c>
      <c r="G371" s="10">
        <v>1914</v>
      </c>
      <c r="H371" s="24">
        <f t="shared" si="21"/>
        <v>0</v>
      </c>
      <c r="I371" s="29">
        <f t="shared" si="22"/>
        <v>0</v>
      </c>
      <c r="J371" s="4">
        <v>1971</v>
      </c>
      <c r="K371" s="59"/>
      <c r="L371" s="53">
        <f t="shared" si="23"/>
        <v>1971</v>
      </c>
    </row>
    <row r="372" spans="1:12" hidden="1" x14ac:dyDescent="0.35">
      <c r="A372" s="714"/>
      <c r="B372" s="714"/>
      <c r="C372" s="3" t="s">
        <v>155</v>
      </c>
      <c r="D372" s="4">
        <v>26667.52</v>
      </c>
      <c r="E372" s="4">
        <v>14852.86</v>
      </c>
      <c r="F372" s="19">
        <v>13830.18</v>
      </c>
      <c r="G372" s="10">
        <v>19821</v>
      </c>
      <c r="H372" s="24">
        <f t="shared" si="21"/>
        <v>18440</v>
      </c>
      <c r="I372" s="29">
        <f t="shared" si="22"/>
        <v>0.93032642147217592</v>
      </c>
      <c r="J372" s="4">
        <v>21308</v>
      </c>
      <c r="K372" s="59"/>
      <c r="L372" s="53">
        <f t="shared" si="23"/>
        <v>21308</v>
      </c>
    </row>
    <row r="373" spans="1:12" hidden="1" x14ac:dyDescent="0.35">
      <c r="A373" s="714"/>
      <c r="B373" s="714"/>
      <c r="C373" s="3" t="s">
        <v>156</v>
      </c>
      <c r="D373" s="4">
        <v>331.05</v>
      </c>
      <c r="E373" s="4">
        <v>884.01</v>
      </c>
      <c r="F373" s="19">
        <v>270</v>
      </c>
      <c r="G373" s="10">
        <v>390</v>
      </c>
      <c r="H373" s="24">
        <f t="shared" si="21"/>
        <v>360</v>
      </c>
      <c r="I373" s="29">
        <f t="shared" si="22"/>
        <v>0.92307692307692313</v>
      </c>
      <c r="J373" s="4">
        <v>390</v>
      </c>
      <c r="K373" s="59"/>
      <c r="L373" s="53">
        <f t="shared" si="23"/>
        <v>390</v>
      </c>
    </row>
    <row r="374" spans="1:12" hidden="1" x14ac:dyDescent="0.35">
      <c r="A374" s="714"/>
      <c r="B374" s="714"/>
      <c r="C374" s="3" t="s">
        <v>157</v>
      </c>
      <c r="D374" s="4">
        <v>481.82</v>
      </c>
      <c r="E374" s="4">
        <v>261.86</v>
      </c>
      <c r="F374" s="19">
        <v>211.79</v>
      </c>
      <c r="G374" s="10">
        <v>281</v>
      </c>
      <c r="H374" s="24">
        <f t="shared" si="21"/>
        <v>282</v>
      </c>
      <c r="I374" s="29">
        <f t="shared" si="22"/>
        <v>1.0035587188612101</v>
      </c>
      <c r="J374" s="4">
        <v>281</v>
      </c>
      <c r="K374" s="59"/>
      <c r="L374" s="53">
        <f t="shared" si="23"/>
        <v>281</v>
      </c>
    </row>
    <row r="375" spans="1:12" hidden="1" x14ac:dyDescent="0.35">
      <c r="A375" s="714"/>
      <c r="B375" s="714"/>
      <c r="C375" s="3" t="s">
        <v>160</v>
      </c>
      <c r="D375" s="4">
        <v>1200</v>
      </c>
      <c r="E375" s="4">
        <v>1200</v>
      </c>
      <c r="F375" s="19">
        <v>0</v>
      </c>
      <c r="G375" s="10">
        <v>0</v>
      </c>
      <c r="H375" s="24">
        <f t="shared" si="21"/>
        <v>0</v>
      </c>
      <c r="I375" s="29" t="e">
        <f t="shared" si="22"/>
        <v>#DIV/0!</v>
      </c>
      <c r="J375" s="4">
        <v>0</v>
      </c>
      <c r="K375" s="59"/>
      <c r="L375" s="53">
        <f t="shared" si="23"/>
        <v>0</v>
      </c>
    </row>
    <row r="376" spans="1:12" hidden="1" x14ac:dyDescent="0.35">
      <c r="A376" s="714"/>
      <c r="B376" s="714"/>
      <c r="C376" s="3" t="s">
        <v>161</v>
      </c>
      <c r="D376" s="4">
        <v>7429</v>
      </c>
      <c r="E376" s="4">
        <v>9534</v>
      </c>
      <c r="F376" s="19">
        <v>0</v>
      </c>
      <c r="G376" s="10">
        <v>0</v>
      </c>
      <c r="H376" s="24">
        <f t="shared" si="21"/>
        <v>0</v>
      </c>
      <c r="I376" s="29" t="e">
        <f t="shared" si="22"/>
        <v>#DIV/0!</v>
      </c>
      <c r="J376" s="4">
        <v>0</v>
      </c>
      <c r="K376" s="59"/>
      <c r="L376" s="53">
        <f t="shared" si="23"/>
        <v>0</v>
      </c>
    </row>
    <row r="377" spans="1:12" hidden="1" x14ac:dyDescent="0.35">
      <c r="A377" s="714"/>
      <c r="B377" s="714"/>
      <c r="C377" s="3" t="s">
        <v>162</v>
      </c>
      <c r="D377" s="4">
        <v>1962.1</v>
      </c>
      <c r="E377" s="4">
        <v>1175.72</v>
      </c>
      <c r="F377" s="19">
        <v>959.12</v>
      </c>
      <c r="G377" s="10">
        <v>1078</v>
      </c>
      <c r="H377" s="24">
        <f t="shared" si="21"/>
        <v>1279</v>
      </c>
      <c r="I377" s="29">
        <f t="shared" si="22"/>
        <v>1.186456400742115</v>
      </c>
      <c r="J377" s="4">
        <v>1175</v>
      </c>
      <c r="K377" s="59"/>
      <c r="L377" s="53">
        <f t="shared" si="23"/>
        <v>1175</v>
      </c>
    </row>
    <row r="378" spans="1:12" hidden="1" x14ac:dyDescent="0.35">
      <c r="A378" s="714"/>
      <c r="B378" s="714"/>
      <c r="C378" s="3" t="s">
        <v>165</v>
      </c>
      <c r="D378" s="4">
        <v>630.22</v>
      </c>
      <c r="E378" s="4">
        <v>534.78</v>
      </c>
      <c r="F378" s="19">
        <v>0</v>
      </c>
      <c r="G378" s="10">
        <v>0</v>
      </c>
      <c r="H378" s="24">
        <f t="shared" si="21"/>
        <v>0</v>
      </c>
      <c r="I378" s="29" t="e">
        <f t="shared" si="22"/>
        <v>#DIV/0!</v>
      </c>
      <c r="J378" s="4">
        <v>0</v>
      </c>
      <c r="K378" s="59"/>
      <c r="L378" s="53">
        <f t="shared" si="23"/>
        <v>0</v>
      </c>
    </row>
    <row r="379" spans="1:12" hidden="1" x14ac:dyDescent="0.35">
      <c r="A379" s="714"/>
      <c r="B379" s="714"/>
      <c r="C379" s="3" t="s">
        <v>169</v>
      </c>
      <c r="D379" s="4">
        <v>551.75</v>
      </c>
      <c r="E379" s="4">
        <v>0</v>
      </c>
      <c r="F379" s="19">
        <v>450</v>
      </c>
      <c r="G379" s="10">
        <v>0</v>
      </c>
      <c r="H379" s="24">
        <f t="shared" si="21"/>
        <v>600</v>
      </c>
      <c r="I379" s="29" t="e">
        <f t="shared" si="22"/>
        <v>#DIV/0!</v>
      </c>
      <c r="J379" s="4">
        <v>0</v>
      </c>
      <c r="K379" s="59"/>
      <c r="L379" s="53">
        <f t="shared" si="23"/>
        <v>0</v>
      </c>
    </row>
    <row r="380" spans="1:12" hidden="1" x14ac:dyDescent="0.35">
      <c r="A380" s="714"/>
      <c r="B380" s="714"/>
      <c r="C380" s="3" t="s">
        <v>170</v>
      </c>
      <c r="D380" s="4">
        <v>8649.1200000000008</v>
      </c>
      <c r="E380" s="4">
        <v>2500</v>
      </c>
      <c r="F380" s="19">
        <v>1273</v>
      </c>
      <c r="G380" s="10">
        <v>2000</v>
      </c>
      <c r="H380" s="24">
        <f t="shared" si="21"/>
        <v>1697</v>
      </c>
      <c r="I380" s="29">
        <f t="shared" si="22"/>
        <v>0.84850000000000003</v>
      </c>
      <c r="J380" s="4">
        <v>2000</v>
      </c>
      <c r="K380" s="59"/>
      <c r="L380" s="53">
        <f t="shared" si="23"/>
        <v>2000</v>
      </c>
    </row>
    <row r="381" spans="1:12" hidden="1" x14ac:dyDescent="0.35">
      <c r="A381" s="714"/>
      <c r="B381" s="714"/>
      <c r="C381" s="3" t="s">
        <v>172</v>
      </c>
      <c r="D381" s="4">
        <v>1102.94</v>
      </c>
      <c r="E381" s="4">
        <v>2891.16</v>
      </c>
      <c r="F381" s="19">
        <v>272.20999999999998</v>
      </c>
      <c r="G381" s="10">
        <v>2500</v>
      </c>
      <c r="H381" s="24">
        <f t="shared" si="21"/>
        <v>363</v>
      </c>
      <c r="I381" s="29">
        <f t="shared" si="22"/>
        <v>0.1452</v>
      </c>
      <c r="J381" s="4">
        <v>2500</v>
      </c>
      <c r="K381" s="59"/>
      <c r="L381" s="53">
        <f t="shared" si="23"/>
        <v>2500</v>
      </c>
    </row>
    <row r="382" spans="1:12" hidden="1" x14ac:dyDescent="0.35">
      <c r="A382" s="714"/>
      <c r="B382" s="714"/>
      <c r="C382" s="3" t="s">
        <v>173</v>
      </c>
      <c r="D382" s="4">
        <v>37500.57</v>
      </c>
      <c r="E382" s="4">
        <v>38437.199999999997</v>
      </c>
      <c r="F382" s="19">
        <v>4182.83</v>
      </c>
      <c r="G382" s="10">
        <v>42400</v>
      </c>
      <c r="H382" s="24">
        <f t="shared" si="21"/>
        <v>5577</v>
      </c>
      <c r="I382" s="29">
        <f t="shared" si="22"/>
        <v>0.13153301886792454</v>
      </c>
      <c r="J382" s="4">
        <v>42400</v>
      </c>
      <c r="K382" s="59"/>
      <c r="L382" s="53">
        <f t="shared" si="23"/>
        <v>42400</v>
      </c>
    </row>
    <row r="383" spans="1:12" hidden="1" x14ac:dyDescent="0.35">
      <c r="A383" s="714"/>
      <c r="B383" s="714"/>
      <c r="C383" s="3" t="s">
        <v>174</v>
      </c>
      <c r="D383" s="4">
        <v>0</v>
      </c>
      <c r="E383" s="4">
        <v>0</v>
      </c>
      <c r="F383" s="19">
        <v>262.92</v>
      </c>
      <c r="G383" s="10">
        <v>1350</v>
      </c>
      <c r="H383" s="24">
        <f t="shared" si="21"/>
        <v>351</v>
      </c>
      <c r="I383" s="29">
        <f t="shared" si="22"/>
        <v>0.26</v>
      </c>
      <c r="J383" s="4">
        <v>1350</v>
      </c>
      <c r="K383" s="59"/>
      <c r="L383" s="53">
        <f t="shared" si="23"/>
        <v>1350</v>
      </c>
    </row>
    <row r="384" spans="1:12" hidden="1" x14ac:dyDescent="0.35">
      <c r="A384" s="714"/>
      <c r="B384" s="714"/>
      <c r="C384" s="3" t="s">
        <v>175</v>
      </c>
      <c r="D384" s="4">
        <v>1725.02</v>
      </c>
      <c r="E384" s="4">
        <v>4435.88</v>
      </c>
      <c r="F384" s="19">
        <v>758.95</v>
      </c>
      <c r="G384" s="10">
        <v>4550</v>
      </c>
      <c r="H384" s="24">
        <f t="shared" si="21"/>
        <v>1012</v>
      </c>
      <c r="I384" s="29">
        <f t="shared" si="22"/>
        <v>0.22241758241758242</v>
      </c>
      <c r="J384" s="4">
        <v>4550</v>
      </c>
      <c r="K384" s="59"/>
      <c r="L384" s="53">
        <f t="shared" si="23"/>
        <v>4550</v>
      </c>
    </row>
    <row r="385" spans="1:12" hidden="1" x14ac:dyDescent="0.35">
      <c r="A385" s="714"/>
      <c r="B385" s="714"/>
      <c r="C385" s="3" t="s">
        <v>177</v>
      </c>
      <c r="D385" s="4">
        <v>2778.97</v>
      </c>
      <c r="E385" s="4">
        <v>1486.51</v>
      </c>
      <c r="F385" s="19">
        <v>1467.43</v>
      </c>
      <c r="G385" s="10">
        <v>4800</v>
      </c>
      <c r="H385" s="24">
        <f t="shared" si="21"/>
        <v>1957</v>
      </c>
      <c r="I385" s="29">
        <f t="shared" si="22"/>
        <v>0.40770833333333334</v>
      </c>
      <c r="J385" s="4">
        <v>4800</v>
      </c>
      <c r="K385" s="59"/>
      <c r="L385" s="53">
        <f t="shared" si="23"/>
        <v>4800</v>
      </c>
    </row>
    <row r="386" spans="1:12" hidden="1" x14ac:dyDescent="0.35">
      <c r="A386" s="714"/>
      <c r="B386" s="714"/>
      <c r="C386" s="3" t="s">
        <v>178</v>
      </c>
      <c r="D386" s="4">
        <v>0</v>
      </c>
      <c r="E386" s="4">
        <v>0</v>
      </c>
      <c r="F386" s="19">
        <v>0</v>
      </c>
      <c r="G386" s="10">
        <v>0</v>
      </c>
      <c r="H386" s="24">
        <f t="shared" si="21"/>
        <v>0</v>
      </c>
      <c r="I386" s="29" t="e">
        <f t="shared" si="22"/>
        <v>#DIV/0!</v>
      </c>
      <c r="J386" s="4">
        <v>30</v>
      </c>
      <c r="K386" s="59"/>
      <c r="L386" s="53">
        <f t="shared" si="23"/>
        <v>30</v>
      </c>
    </row>
    <row r="387" spans="1:12" hidden="1" x14ac:dyDescent="0.35">
      <c r="A387" s="714"/>
      <c r="B387" s="714"/>
      <c r="C387" s="3" t="s">
        <v>179</v>
      </c>
      <c r="D387" s="4">
        <v>23.84</v>
      </c>
      <c r="E387" s="4">
        <v>355</v>
      </c>
      <c r="F387" s="19">
        <v>0</v>
      </c>
      <c r="G387" s="10">
        <v>450</v>
      </c>
      <c r="H387" s="24">
        <f t="shared" si="21"/>
        <v>0</v>
      </c>
      <c r="I387" s="29">
        <f t="shared" si="22"/>
        <v>0</v>
      </c>
      <c r="J387" s="4">
        <v>450</v>
      </c>
      <c r="K387" s="59"/>
      <c r="L387" s="53">
        <f t="shared" si="23"/>
        <v>450</v>
      </c>
    </row>
    <row r="388" spans="1:12" hidden="1" x14ac:dyDescent="0.35">
      <c r="A388" s="714"/>
      <c r="B388" s="714"/>
      <c r="C388" s="3" t="s">
        <v>142</v>
      </c>
      <c r="D388" s="4">
        <v>0</v>
      </c>
      <c r="E388" s="4">
        <v>0</v>
      </c>
      <c r="F388" s="19">
        <v>1.3</v>
      </c>
      <c r="G388" s="10">
        <v>0</v>
      </c>
      <c r="H388" s="24">
        <f t="shared" si="21"/>
        <v>2</v>
      </c>
      <c r="I388" s="29" t="e">
        <f t="shared" si="22"/>
        <v>#DIV/0!</v>
      </c>
      <c r="J388" s="4">
        <v>0</v>
      </c>
      <c r="K388" s="59"/>
      <c r="L388" s="53">
        <f t="shared" si="23"/>
        <v>0</v>
      </c>
    </row>
    <row r="389" spans="1:12" ht="13.15" hidden="1" x14ac:dyDescent="0.35">
      <c r="A389" s="714"/>
      <c r="B389" s="719" t="s">
        <v>143</v>
      </c>
      <c r="C389" s="714"/>
      <c r="D389" s="7">
        <v>253153.91</v>
      </c>
      <c r="E389" s="7">
        <v>178016.89</v>
      </c>
      <c r="F389" s="20">
        <v>99882.98</v>
      </c>
      <c r="G389" s="11">
        <v>175034</v>
      </c>
      <c r="H389" s="25">
        <f t="shared" si="21"/>
        <v>133177</v>
      </c>
      <c r="I389" s="30">
        <f t="shared" si="22"/>
        <v>0.76086360364272088</v>
      </c>
      <c r="J389" s="7">
        <v>185664</v>
      </c>
      <c r="K389" s="54">
        <f>SUM(K366:K388)</f>
        <v>0</v>
      </c>
      <c r="L389" s="54">
        <f>SUM(L366:L388)</f>
        <v>185664</v>
      </c>
    </row>
    <row r="390" spans="1:12" ht="13.5" hidden="1" thickBot="1" x14ac:dyDescent="0.4">
      <c r="A390" s="719" t="s">
        <v>204</v>
      </c>
      <c r="B390" s="714"/>
      <c r="C390" s="714"/>
      <c r="D390" s="8">
        <v>-253153.91</v>
      </c>
      <c r="E390" s="8">
        <v>-178016.89</v>
      </c>
      <c r="F390" s="21">
        <v>-99882.98</v>
      </c>
      <c r="G390" s="12">
        <v>-175034</v>
      </c>
      <c r="H390" s="26">
        <f t="shared" si="21"/>
        <v>-133177</v>
      </c>
      <c r="I390" s="31">
        <f t="shared" si="22"/>
        <v>0.76086360364272088</v>
      </c>
      <c r="J390" s="8">
        <v>-185664</v>
      </c>
      <c r="K390" s="55">
        <f>-K389</f>
        <v>0</v>
      </c>
      <c r="L390" s="55">
        <f>-L389</f>
        <v>-185664</v>
      </c>
    </row>
    <row r="391" spans="1:12" ht="13.5" hidden="1" thickTop="1" x14ac:dyDescent="0.35">
      <c r="A391" s="722" t="s">
        <v>205</v>
      </c>
      <c r="B391" s="714"/>
      <c r="C391" s="714"/>
      <c r="D391" s="714"/>
      <c r="E391" s="714"/>
      <c r="F391" s="714"/>
      <c r="G391" s="714"/>
      <c r="H391" s="714"/>
      <c r="I391" s="714"/>
      <c r="J391" s="714"/>
      <c r="K391" s="714"/>
      <c r="L391" s="714"/>
    </row>
    <row r="392" spans="1:12" ht="13.15" hidden="1" x14ac:dyDescent="0.35">
      <c r="A392" s="714"/>
      <c r="B392" s="722" t="s">
        <v>141</v>
      </c>
      <c r="C392" s="714"/>
      <c r="D392" s="714"/>
      <c r="E392" s="714"/>
      <c r="F392" s="714"/>
      <c r="G392" s="714"/>
      <c r="H392" s="714"/>
      <c r="I392" s="714"/>
      <c r="J392" s="714"/>
      <c r="K392" s="714"/>
      <c r="L392" s="714"/>
    </row>
    <row r="393" spans="1:12" hidden="1" x14ac:dyDescent="0.35">
      <c r="A393" s="714"/>
      <c r="B393" s="714"/>
      <c r="C393" s="3" t="s">
        <v>146</v>
      </c>
      <c r="D393" s="4">
        <v>435406.13</v>
      </c>
      <c r="E393" s="4">
        <v>409843.69</v>
      </c>
      <c r="F393" s="19">
        <v>316469.40000000002</v>
      </c>
      <c r="G393" s="10">
        <v>474605</v>
      </c>
      <c r="H393" s="24">
        <f t="shared" ref="H393:H427" si="24">ROUND(F393/9*12,0)</f>
        <v>421959</v>
      </c>
      <c r="I393" s="29">
        <f t="shared" ref="I393:I427" si="25">H393/G393</f>
        <v>0.88907407212313394</v>
      </c>
      <c r="J393" s="4">
        <v>503346</v>
      </c>
      <c r="K393" s="59"/>
      <c r="L393" s="53">
        <f t="shared" ref="L393:L425" si="26">J393-K393</f>
        <v>503346</v>
      </c>
    </row>
    <row r="394" spans="1:12" hidden="1" x14ac:dyDescent="0.35">
      <c r="A394" s="714"/>
      <c r="B394" s="714"/>
      <c r="C394" s="3" t="s">
        <v>147</v>
      </c>
      <c r="D394" s="4">
        <v>13383.21</v>
      </c>
      <c r="E394" s="4">
        <v>6495.09</v>
      </c>
      <c r="F394" s="19">
        <v>262.64999999999998</v>
      </c>
      <c r="G394" s="10">
        <v>0</v>
      </c>
      <c r="H394" s="24">
        <f t="shared" si="24"/>
        <v>350</v>
      </c>
      <c r="I394" s="29" t="e">
        <f t="shared" si="25"/>
        <v>#DIV/0!</v>
      </c>
      <c r="J394" s="4">
        <v>0</v>
      </c>
      <c r="K394" s="59"/>
      <c r="L394" s="53">
        <f t="shared" si="26"/>
        <v>0</v>
      </c>
    </row>
    <row r="395" spans="1:12" hidden="1" x14ac:dyDescent="0.35">
      <c r="A395" s="714"/>
      <c r="B395" s="714"/>
      <c r="C395" s="3" t="s">
        <v>148</v>
      </c>
      <c r="D395" s="4">
        <v>20624.669999999998</v>
      </c>
      <c r="E395" s="4">
        <v>18477.400000000001</v>
      </c>
      <c r="F395" s="19">
        <v>20262.599999999999</v>
      </c>
      <c r="G395" s="10">
        <v>19500</v>
      </c>
      <c r="H395" s="24">
        <f t="shared" si="24"/>
        <v>27017</v>
      </c>
      <c r="I395" s="29">
        <f t="shared" si="25"/>
        <v>1.3854871794871795</v>
      </c>
      <c r="J395" s="4">
        <v>19500</v>
      </c>
      <c r="K395" s="59"/>
      <c r="L395" s="53">
        <f t="shared" si="26"/>
        <v>19500</v>
      </c>
    </row>
    <row r="396" spans="1:12" hidden="1" x14ac:dyDescent="0.35">
      <c r="A396" s="714"/>
      <c r="B396" s="714"/>
      <c r="C396" s="3" t="s">
        <v>149</v>
      </c>
      <c r="D396" s="4">
        <v>0</v>
      </c>
      <c r="E396" s="4">
        <v>50</v>
      </c>
      <c r="F396" s="19">
        <v>0</v>
      </c>
      <c r="G396" s="10">
        <v>1300</v>
      </c>
      <c r="H396" s="24">
        <f t="shared" si="24"/>
        <v>0</v>
      </c>
      <c r="I396" s="29">
        <f t="shared" si="25"/>
        <v>0</v>
      </c>
      <c r="J396" s="4">
        <v>1300</v>
      </c>
      <c r="K396" s="59"/>
      <c r="L396" s="53">
        <f t="shared" si="26"/>
        <v>1300</v>
      </c>
    </row>
    <row r="397" spans="1:12" hidden="1" x14ac:dyDescent="0.35">
      <c r="A397" s="714"/>
      <c r="B397" s="714"/>
      <c r="C397" s="3" t="s">
        <v>150</v>
      </c>
      <c r="D397" s="4">
        <v>21459.72</v>
      </c>
      <c r="E397" s="4">
        <v>26105</v>
      </c>
      <c r="F397" s="19">
        <v>16130</v>
      </c>
      <c r="G397" s="10">
        <v>18000</v>
      </c>
      <c r="H397" s="24">
        <f t="shared" si="24"/>
        <v>21507</v>
      </c>
      <c r="I397" s="29">
        <f t="shared" si="25"/>
        <v>1.1948333333333334</v>
      </c>
      <c r="J397" s="4">
        <v>18000</v>
      </c>
      <c r="K397" s="59"/>
      <c r="L397" s="53">
        <f t="shared" si="26"/>
        <v>18000</v>
      </c>
    </row>
    <row r="398" spans="1:12" hidden="1" x14ac:dyDescent="0.35">
      <c r="A398" s="714"/>
      <c r="B398" s="714"/>
      <c r="C398" s="3" t="s">
        <v>151</v>
      </c>
      <c r="D398" s="4">
        <v>44788.75</v>
      </c>
      <c r="E398" s="4">
        <v>39572.19</v>
      </c>
      <c r="F398" s="19">
        <v>31318.27</v>
      </c>
      <c r="G398" s="10">
        <v>50738</v>
      </c>
      <c r="H398" s="24">
        <f t="shared" si="24"/>
        <v>41758</v>
      </c>
      <c r="I398" s="29">
        <f t="shared" si="25"/>
        <v>0.82301233789270367</v>
      </c>
      <c r="J398" s="4">
        <v>56942</v>
      </c>
      <c r="K398" s="59"/>
      <c r="L398" s="53">
        <f t="shared" si="26"/>
        <v>56942</v>
      </c>
    </row>
    <row r="399" spans="1:12" hidden="1" x14ac:dyDescent="0.35">
      <c r="A399" s="714"/>
      <c r="B399" s="714"/>
      <c r="C399" s="3" t="s">
        <v>152</v>
      </c>
      <c r="D399" s="4">
        <v>60991.96</v>
      </c>
      <c r="E399" s="4">
        <v>78062</v>
      </c>
      <c r="F399" s="19">
        <v>39287.519999999997</v>
      </c>
      <c r="G399" s="10">
        <v>74688</v>
      </c>
      <c r="H399" s="24">
        <f t="shared" si="24"/>
        <v>52383</v>
      </c>
      <c r="I399" s="29">
        <f t="shared" si="25"/>
        <v>0.70135764781491006</v>
      </c>
      <c r="J399" s="4">
        <v>83472</v>
      </c>
      <c r="K399" s="59"/>
      <c r="L399" s="53">
        <f t="shared" si="26"/>
        <v>83472</v>
      </c>
    </row>
    <row r="400" spans="1:12" hidden="1" x14ac:dyDescent="0.35">
      <c r="A400" s="714"/>
      <c r="B400" s="714"/>
      <c r="C400" s="3" t="s">
        <v>153</v>
      </c>
      <c r="D400" s="4">
        <v>813.44</v>
      </c>
      <c r="E400" s="4">
        <v>1000.34</v>
      </c>
      <c r="F400" s="19">
        <v>617.79999999999995</v>
      </c>
      <c r="G400" s="10">
        <v>0</v>
      </c>
      <c r="H400" s="24">
        <f t="shared" si="24"/>
        <v>824</v>
      </c>
      <c r="I400" s="29" t="e">
        <f t="shared" si="25"/>
        <v>#DIV/0!</v>
      </c>
      <c r="J400" s="4">
        <v>0</v>
      </c>
      <c r="K400" s="59"/>
      <c r="L400" s="53">
        <f t="shared" si="26"/>
        <v>0</v>
      </c>
    </row>
    <row r="401" spans="1:12" hidden="1" x14ac:dyDescent="0.35">
      <c r="A401" s="714"/>
      <c r="B401" s="714"/>
      <c r="C401" s="3" t="s">
        <v>154</v>
      </c>
      <c r="D401" s="4">
        <v>6300</v>
      </c>
      <c r="E401" s="4">
        <v>6300</v>
      </c>
      <c r="F401" s="19">
        <v>0</v>
      </c>
      <c r="G401" s="10">
        <v>11484</v>
      </c>
      <c r="H401" s="24">
        <f t="shared" si="24"/>
        <v>0</v>
      </c>
      <c r="I401" s="29">
        <f t="shared" si="25"/>
        <v>0</v>
      </c>
      <c r="J401" s="4">
        <v>11826</v>
      </c>
      <c r="K401" s="59"/>
      <c r="L401" s="53">
        <f t="shared" si="26"/>
        <v>11826</v>
      </c>
    </row>
    <row r="402" spans="1:12" hidden="1" x14ac:dyDescent="0.35">
      <c r="A402" s="714"/>
      <c r="B402" s="714"/>
      <c r="C402" s="3" t="s">
        <v>155</v>
      </c>
      <c r="D402" s="4">
        <v>96902.96</v>
      </c>
      <c r="E402" s="4">
        <v>96657</v>
      </c>
      <c r="F402" s="19">
        <v>71915.67</v>
      </c>
      <c r="G402" s="10">
        <v>108677</v>
      </c>
      <c r="H402" s="24">
        <f t="shared" si="24"/>
        <v>95888</v>
      </c>
      <c r="I402" s="29">
        <f t="shared" si="25"/>
        <v>0.88232100628467847</v>
      </c>
      <c r="J402" s="4">
        <v>116830</v>
      </c>
      <c r="K402" s="59"/>
      <c r="L402" s="53">
        <f t="shared" si="26"/>
        <v>116830</v>
      </c>
    </row>
    <row r="403" spans="1:12" hidden="1" x14ac:dyDescent="0.35">
      <c r="A403" s="714"/>
      <c r="B403" s="714"/>
      <c r="C403" s="3" t="s">
        <v>156</v>
      </c>
      <c r="D403" s="4">
        <v>11032.3</v>
      </c>
      <c r="E403" s="4">
        <v>5735.68</v>
      </c>
      <c r="F403" s="19">
        <v>2493.63</v>
      </c>
      <c r="G403" s="10">
        <v>2882</v>
      </c>
      <c r="H403" s="24">
        <f t="shared" si="24"/>
        <v>3325</v>
      </c>
      <c r="I403" s="29">
        <f t="shared" si="25"/>
        <v>1.1537126995142262</v>
      </c>
      <c r="J403" s="4">
        <v>2882</v>
      </c>
      <c r="K403" s="59"/>
      <c r="L403" s="53">
        <f t="shared" si="26"/>
        <v>2882</v>
      </c>
    </row>
    <row r="404" spans="1:12" hidden="1" x14ac:dyDescent="0.35">
      <c r="A404" s="714"/>
      <c r="B404" s="714"/>
      <c r="C404" s="3" t="s">
        <v>157</v>
      </c>
      <c r="D404" s="4">
        <v>1755.04</v>
      </c>
      <c r="E404" s="4">
        <v>1672.4</v>
      </c>
      <c r="F404" s="19">
        <v>1106.8</v>
      </c>
      <c r="G404" s="10">
        <v>1826</v>
      </c>
      <c r="H404" s="24">
        <f t="shared" si="24"/>
        <v>1476</v>
      </c>
      <c r="I404" s="29">
        <f t="shared" si="25"/>
        <v>0.80832420591456733</v>
      </c>
      <c r="J404" s="4">
        <v>1826</v>
      </c>
      <c r="K404" s="59"/>
      <c r="L404" s="53">
        <f t="shared" si="26"/>
        <v>1826</v>
      </c>
    </row>
    <row r="405" spans="1:12" hidden="1" x14ac:dyDescent="0.35">
      <c r="A405" s="714"/>
      <c r="B405" s="714"/>
      <c r="C405" s="3" t="s">
        <v>159</v>
      </c>
      <c r="D405" s="4">
        <v>0</v>
      </c>
      <c r="E405" s="4">
        <v>2975</v>
      </c>
      <c r="F405" s="19">
        <v>2100</v>
      </c>
      <c r="G405" s="10">
        <v>4200</v>
      </c>
      <c r="H405" s="24">
        <f t="shared" si="24"/>
        <v>2800</v>
      </c>
      <c r="I405" s="29">
        <f t="shared" si="25"/>
        <v>0.66666666666666663</v>
      </c>
      <c r="J405" s="4">
        <v>4200</v>
      </c>
      <c r="K405" s="59"/>
      <c r="L405" s="53">
        <f t="shared" si="26"/>
        <v>4200</v>
      </c>
    </row>
    <row r="406" spans="1:12" hidden="1" x14ac:dyDescent="0.35">
      <c r="A406" s="714"/>
      <c r="B406" s="714"/>
      <c r="C406" s="3" t="s">
        <v>160</v>
      </c>
      <c r="D406" s="4">
        <v>3600</v>
      </c>
      <c r="E406" s="4">
        <v>3600</v>
      </c>
      <c r="F406" s="19">
        <v>0</v>
      </c>
      <c r="G406" s="10">
        <v>0</v>
      </c>
      <c r="H406" s="24">
        <f t="shared" si="24"/>
        <v>0</v>
      </c>
      <c r="I406" s="29" t="e">
        <f t="shared" si="25"/>
        <v>#DIV/0!</v>
      </c>
      <c r="J406" s="4">
        <v>0</v>
      </c>
      <c r="K406" s="59"/>
      <c r="L406" s="53">
        <f t="shared" si="26"/>
        <v>0</v>
      </c>
    </row>
    <row r="407" spans="1:12" hidden="1" x14ac:dyDescent="0.35">
      <c r="A407" s="714"/>
      <c r="B407" s="714"/>
      <c r="C407" s="3" t="s">
        <v>161</v>
      </c>
      <c r="D407" s="4">
        <v>34843</v>
      </c>
      <c r="E407" s="4">
        <v>16154</v>
      </c>
      <c r="F407" s="19">
        <v>0</v>
      </c>
      <c r="G407" s="10">
        <v>0</v>
      </c>
      <c r="H407" s="24">
        <f t="shared" si="24"/>
        <v>0</v>
      </c>
      <c r="I407" s="29" t="e">
        <f t="shared" si="25"/>
        <v>#DIV/0!</v>
      </c>
      <c r="J407" s="4">
        <v>0</v>
      </c>
      <c r="K407" s="59"/>
      <c r="L407" s="53">
        <f t="shared" si="26"/>
        <v>0</v>
      </c>
    </row>
    <row r="408" spans="1:12" hidden="1" x14ac:dyDescent="0.35">
      <c r="A408" s="714"/>
      <c r="B408" s="714"/>
      <c r="C408" s="3" t="s">
        <v>162</v>
      </c>
      <c r="D408" s="4">
        <v>7075.29</v>
      </c>
      <c r="E408" s="4">
        <v>6694.12</v>
      </c>
      <c r="F408" s="19">
        <v>5144.74</v>
      </c>
      <c r="G408" s="10">
        <v>7005</v>
      </c>
      <c r="H408" s="24">
        <f t="shared" si="24"/>
        <v>6860</v>
      </c>
      <c r="I408" s="29">
        <f t="shared" si="25"/>
        <v>0.97930049964311205</v>
      </c>
      <c r="J408" s="4">
        <v>7426</v>
      </c>
      <c r="K408" s="59"/>
      <c r="L408" s="53">
        <f t="shared" si="26"/>
        <v>7426</v>
      </c>
    </row>
    <row r="409" spans="1:12" hidden="1" x14ac:dyDescent="0.35">
      <c r="A409" s="714"/>
      <c r="B409" s="714"/>
      <c r="C409" s="3" t="s">
        <v>163</v>
      </c>
      <c r="D409" s="4">
        <v>939.54</v>
      </c>
      <c r="E409" s="4">
        <v>1703.73</v>
      </c>
      <c r="F409" s="19">
        <v>334.99</v>
      </c>
      <c r="G409" s="10">
        <v>0</v>
      </c>
      <c r="H409" s="24">
        <f t="shared" si="24"/>
        <v>447</v>
      </c>
      <c r="I409" s="29" t="e">
        <f t="shared" si="25"/>
        <v>#DIV/0!</v>
      </c>
      <c r="J409" s="4">
        <v>0</v>
      </c>
      <c r="K409" s="59"/>
      <c r="L409" s="53">
        <f t="shared" si="26"/>
        <v>0</v>
      </c>
    </row>
    <row r="410" spans="1:12" hidden="1" x14ac:dyDescent="0.35">
      <c r="A410" s="714"/>
      <c r="B410" s="714"/>
      <c r="C410" s="3" t="s">
        <v>164</v>
      </c>
      <c r="D410" s="4">
        <v>361.07</v>
      </c>
      <c r="E410" s="4">
        <v>360.1</v>
      </c>
      <c r="F410" s="19">
        <v>277</v>
      </c>
      <c r="G410" s="10">
        <v>360</v>
      </c>
      <c r="H410" s="24">
        <f t="shared" si="24"/>
        <v>369</v>
      </c>
      <c r="I410" s="29">
        <f t="shared" si="25"/>
        <v>1.0249999999999999</v>
      </c>
      <c r="J410" s="4">
        <v>360</v>
      </c>
      <c r="K410" s="59"/>
      <c r="L410" s="53">
        <f t="shared" si="26"/>
        <v>360</v>
      </c>
    </row>
    <row r="411" spans="1:12" hidden="1" x14ac:dyDescent="0.35">
      <c r="A411" s="714"/>
      <c r="B411" s="714"/>
      <c r="C411" s="3" t="s">
        <v>165</v>
      </c>
      <c r="D411" s="4">
        <v>1485.51</v>
      </c>
      <c r="E411" s="4">
        <v>1614.78</v>
      </c>
      <c r="F411" s="19">
        <v>0</v>
      </c>
      <c r="G411" s="10">
        <v>0</v>
      </c>
      <c r="H411" s="24">
        <f t="shared" si="24"/>
        <v>0</v>
      </c>
      <c r="I411" s="29" t="e">
        <f t="shared" si="25"/>
        <v>#DIV/0!</v>
      </c>
      <c r="J411" s="4">
        <v>0</v>
      </c>
      <c r="K411" s="59"/>
      <c r="L411" s="53">
        <f t="shared" si="26"/>
        <v>0</v>
      </c>
    </row>
    <row r="412" spans="1:12" hidden="1" x14ac:dyDescent="0.35">
      <c r="A412" s="714"/>
      <c r="B412" s="714"/>
      <c r="C412" s="3" t="s">
        <v>167</v>
      </c>
      <c r="D412" s="4">
        <v>176.54</v>
      </c>
      <c r="E412" s="4">
        <v>0</v>
      </c>
      <c r="F412" s="19">
        <v>0</v>
      </c>
      <c r="G412" s="10">
        <v>0</v>
      </c>
      <c r="H412" s="24">
        <f t="shared" si="24"/>
        <v>0</v>
      </c>
      <c r="I412" s="29" t="e">
        <f t="shared" si="25"/>
        <v>#DIV/0!</v>
      </c>
      <c r="J412" s="4">
        <v>0</v>
      </c>
      <c r="K412" s="59"/>
      <c r="L412" s="53">
        <f t="shared" si="26"/>
        <v>0</v>
      </c>
    </row>
    <row r="413" spans="1:12" hidden="1" x14ac:dyDescent="0.35">
      <c r="A413" s="714"/>
      <c r="B413" s="714"/>
      <c r="C413" s="3" t="s">
        <v>169</v>
      </c>
      <c r="D413" s="4">
        <v>1805.25</v>
      </c>
      <c r="E413" s="4">
        <v>1125</v>
      </c>
      <c r="F413" s="19">
        <v>1920</v>
      </c>
      <c r="G413" s="10">
        <v>0</v>
      </c>
      <c r="H413" s="24">
        <f t="shared" si="24"/>
        <v>2560</v>
      </c>
      <c r="I413" s="29" t="e">
        <f t="shared" si="25"/>
        <v>#DIV/0!</v>
      </c>
      <c r="J413" s="4">
        <v>0</v>
      </c>
      <c r="K413" s="59"/>
      <c r="L413" s="53">
        <f t="shared" si="26"/>
        <v>0</v>
      </c>
    </row>
    <row r="414" spans="1:12" hidden="1" x14ac:dyDescent="0.35">
      <c r="A414" s="714"/>
      <c r="B414" s="714"/>
      <c r="C414" s="3" t="s">
        <v>170</v>
      </c>
      <c r="D414" s="4">
        <v>5437</v>
      </c>
      <c r="E414" s="4">
        <v>0</v>
      </c>
      <c r="F414" s="19">
        <v>1750</v>
      </c>
      <c r="G414" s="10">
        <v>5000</v>
      </c>
      <c r="H414" s="24">
        <f t="shared" si="24"/>
        <v>2333</v>
      </c>
      <c r="I414" s="29">
        <f t="shared" si="25"/>
        <v>0.46660000000000001</v>
      </c>
      <c r="J414" s="4">
        <v>5000</v>
      </c>
      <c r="K414" s="59"/>
      <c r="L414" s="53">
        <f t="shared" si="26"/>
        <v>5000</v>
      </c>
    </row>
    <row r="415" spans="1:12" hidden="1" x14ac:dyDescent="0.35">
      <c r="A415" s="714"/>
      <c r="B415" s="714"/>
      <c r="C415" s="3" t="s">
        <v>171</v>
      </c>
      <c r="D415" s="4">
        <v>0</v>
      </c>
      <c r="E415" s="4">
        <v>260</v>
      </c>
      <c r="F415" s="19">
        <v>0</v>
      </c>
      <c r="G415" s="10">
        <v>0</v>
      </c>
      <c r="H415" s="24">
        <f t="shared" si="24"/>
        <v>0</v>
      </c>
      <c r="I415" s="29" t="e">
        <f t="shared" si="25"/>
        <v>#DIV/0!</v>
      </c>
      <c r="J415" s="4">
        <v>0</v>
      </c>
      <c r="K415" s="59"/>
      <c r="L415" s="53">
        <f t="shared" si="26"/>
        <v>0</v>
      </c>
    </row>
    <row r="416" spans="1:12" hidden="1" x14ac:dyDescent="0.35">
      <c r="A416" s="714"/>
      <c r="B416" s="714"/>
      <c r="C416" s="3" t="s">
        <v>172</v>
      </c>
      <c r="D416" s="4">
        <v>11946.43</v>
      </c>
      <c r="E416" s="4">
        <v>10817.76</v>
      </c>
      <c r="F416" s="19">
        <v>636.19000000000005</v>
      </c>
      <c r="G416" s="10">
        <v>12000</v>
      </c>
      <c r="H416" s="24">
        <f t="shared" si="24"/>
        <v>848</v>
      </c>
      <c r="I416" s="29">
        <f t="shared" si="25"/>
        <v>7.0666666666666669E-2</v>
      </c>
      <c r="J416" s="4">
        <v>12000</v>
      </c>
      <c r="K416" s="59"/>
      <c r="L416" s="53">
        <f t="shared" si="26"/>
        <v>12000</v>
      </c>
    </row>
    <row r="417" spans="1:12" hidden="1" x14ac:dyDescent="0.35">
      <c r="A417" s="714"/>
      <c r="B417" s="714"/>
      <c r="C417" s="3" t="s">
        <v>173</v>
      </c>
      <c r="D417" s="4">
        <v>39177.86</v>
      </c>
      <c r="E417" s="4">
        <v>4730.96</v>
      </c>
      <c r="F417" s="19">
        <v>2860.46</v>
      </c>
      <c r="G417" s="10">
        <v>22000</v>
      </c>
      <c r="H417" s="24">
        <f t="shared" si="24"/>
        <v>3814</v>
      </c>
      <c r="I417" s="29">
        <f t="shared" si="25"/>
        <v>0.17336363636363636</v>
      </c>
      <c r="J417" s="4">
        <v>22000</v>
      </c>
      <c r="K417" s="59"/>
      <c r="L417" s="53">
        <f t="shared" si="26"/>
        <v>22000</v>
      </c>
    </row>
    <row r="418" spans="1:12" hidden="1" x14ac:dyDescent="0.35">
      <c r="A418" s="714"/>
      <c r="B418" s="714"/>
      <c r="C418" s="3" t="s">
        <v>174</v>
      </c>
      <c r="D418" s="4">
        <v>4954.8900000000003</v>
      </c>
      <c r="E418" s="4">
        <v>2684.92</v>
      </c>
      <c r="F418" s="19">
        <v>30.13</v>
      </c>
      <c r="G418" s="10">
        <v>7400</v>
      </c>
      <c r="H418" s="24">
        <f t="shared" si="24"/>
        <v>40</v>
      </c>
      <c r="I418" s="29">
        <f t="shared" si="25"/>
        <v>5.4054054054054057E-3</v>
      </c>
      <c r="J418" s="4">
        <v>7400</v>
      </c>
      <c r="K418" s="59"/>
      <c r="L418" s="53">
        <f t="shared" si="26"/>
        <v>7400</v>
      </c>
    </row>
    <row r="419" spans="1:12" hidden="1" x14ac:dyDescent="0.35">
      <c r="A419" s="714"/>
      <c r="B419" s="714"/>
      <c r="C419" s="3" t="s">
        <v>175</v>
      </c>
      <c r="D419" s="4">
        <v>4239.42</v>
      </c>
      <c r="E419" s="4">
        <v>496.15</v>
      </c>
      <c r="F419" s="19">
        <v>3572.49</v>
      </c>
      <c r="G419" s="10">
        <v>0</v>
      </c>
      <c r="H419" s="24">
        <f t="shared" si="24"/>
        <v>4763</v>
      </c>
      <c r="I419" s="29" t="e">
        <f t="shared" si="25"/>
        <v>#DIV/0!</v>
      </c>
      <c r="J419" s="4">
        <v>0</v>
      </c>
      <c r="K419" s="59"/>
      <c r="L419" s="53">
        <f t="shared" si="26"/>
        <v>0</v>
      </c>
    </row>
    <row r="420" spans="1:12" hidden="1" x14ac:dyDescent="0.35">
      <c r="A420" s="714"/>
      <c r="B420" s="714"/>
      <c r="C420" s="3" t="s">
        <v>176</v>
      </c>
      <c r="D420" s="4">
        <v>4710.04</v>
      </c>
      <c r="E420" s="4">
        <v>15126.54</v>
      </c>
      <c r="F420" s="19">
        <v>0</v>
      </c>
      <c r="G420" s="10">
        <v>2000</v>
      </c>
      <c r="H420" s="24">
        <f t="shared" si="24"/>
        <v>0</v>
      </c>
      <c r="I420" s="29">
        <f t="shared" si="25"/>
        <v>0</v>
      </c>
      <c r="J420" s="4">
        <v>2000</v>
      </c>
      <c r="K420" s="59"/>
      <c r="L420" s="53">
        <f t="shared" si="26"/>
        <v>2000</v>
      </c>
    </row>
    <row r="421" spans="1:12" hidden="1" x14ac:dyDescent="0.35">
      <c r="A421" s="714"/>
      <c r="B421" s="714"/>
      <c r="C421" s="3" t="s">
        <v>177</v>
      </c>
      <c r="D421" s="4">
        <v>179623.35</v>
      </c>
      <c r="E421" s="4">
        <v>108969.45</v>
      </c>
      <c r="F421" s="19">
        <v>113832.13</v>
      </c>
      <c r="G421" s="10">
        <v>132000</v>
      </c>
      <c r="H421" s="24">
        <f t="shared" si="24"/>
        <v>151776</v>
      </c>
      <c r="I421" s="29">
        <f t="shared" si="25"/>
        <v>1.1498181818181819</v>
      </c>
      <c r="J421" s="4">
        <v>132000</v>
      </c>
      <c r="K421" s="59"/>
      <c r="L421" s="53">
        <f t="shared" si="26"/>
        <v>132000</v>
      </c>
    </row>
    <row r="422" spans="1:12" hidden="1" x14ac:dyDescent="0.35">
      <c r="A422" s="714"/>
      <c r="B422" s="714"/>
      <c r="C422" s="3" t="s">
        <v>178</v>
      </c>
      <c r="D422" s="4">
        <v>0</v>
      </c>
      <c r="E422" s="4">
        <v>0</v>
      </c>
      <c r="F422" s="19">
        <v>0</v>
      </c>
      <c r="G422" s="10">
        <v>0</v>
      </c>
      <c r="H422" s="24">
        <f t="shared" si="24"/>
        <v>0</v>
      </c>
      <c r="I422" s="29" t="e">
        <f t="shared" si="25"/>
        <v>#DIV/0!</v>
      </c>
      <c r="J422" s="4">
        <v>180</v>
      </c>
      <c r="K422" s="59"/>
      <c r="L422" s="53">
        <f t="shared" si="26"/>
        <v>180</v>
      </c>
    </row>
    <row r="423" spans="1:12" hidden="1" x14ac:dyDescent="0.35">
      <c r="A423" s="714"/>
      <c r="B423" s="714"/>
      <c r="C423" s="3" t="s">
        <v>179</v>
      </c>
      <c r="D423" s="4">
        <v>-17.18</v>
      </c>
      <c r="E423" s="4">
        <v>161</v>
      </c>
      <c r="F423" s="19">
        <v>145</v>
      </c>
      <c r="G423" s="10">
        <v>9300</v>
      </c>
      <c r="H423" s="24">
        <f t="shared" si="24"/>
        <v>193</v>
      </c>
      <c r="I423" s="29">
        <f t="shared" si="25"/>
        <v>2.075268817204301E-2</v>
      </c>
      <c r="J423" s="4">
        <v>9300</v>
      </c>
      <c r="K423" s="59"/>
      <c r="L423" s="53">
        <f t="shared" si="26"/>
        <v>9300</v>
      </c>
    </row>
    <row r="424" spans="1:12" hidden="1" x14ac:dyDescent="0.35">
      <c r="A424" s="714"/>
      <c r="B424" s="714"/>
      <c r="C424" s="3" t="s">
        <v>180</v>
      </c>
      <c r="D424" s="4">
        <v>12617.49</v>
      </c>
      <c r="E424" s="4">
        <v>1905.28</v>
      </c>
      <c r="F424" s="19">
        <v>485.79</v>
      </c>
      <c r="G424" s="10">
        <v>15000</v>
      </c>
      <c r="H424" s="24">
        <f t="shared" si="24"/>
        <v>648</v>
      </c>
      <c r="I424" s="29">
        <f t="shared" si="25"/>
        <v>4.3200000000000002E-2</v>
      </c>
      <c r="J424" s="4">
        <v>15000</v>
      </c>
      <c r="K424" s="59"/>
      <c r="L424" s="53">
        <f t="shared" si="26"/>
        <v>15000</v>
      </c>
    </row>
    <row r="425" spans="1:12" hidden="1" x14ac:dyDescent="0.35">
      <c r="A425" s="714"/>
      <c r="B425" s="714"/>
      <c r="C425" s="3" t="s">
        <v>183</v>
      </c>
      <c r="D425" s="4">
        <v>24000</v>
      </c>
      <c r="E425" s="4">
        <v>12000</v>
      </c>
      <c r="F425" s="19">
        <v>0</v>
      </c>
      <c r="G425" s="10">
        <v>0</v>
      </c>
      <c r="H425" s="24">
        <f t="shared" si="24"/>
        <v>0</v>
      </c>
      <c r="I425" s="29" t="e">
        <f t="shared" si="25"/>
        <v>#DIV/0!</v>
      </c>
      <c r="J425" s="4">
        <v>0</v>
      </c>
      <c r="K425" s="59"/>
      <c r="L425" s="53">
        <f t="shared" si="26"/>
        <v>0</v>
      </c>
    </row>
    <row r="426" spans="1:12" ht="13.15" hidden="1" x14ac:dyDescent="0.35">
      <c r="A426" s="714"/>
      <c r="B426" s="719" t="s">
        <v>143</v>
      </c>
      <c r="C426" s="714"/>
      <c r="D426" s="7">
        <v>1050433.68</v>
      </c>
      <c r="E426" s="7">
        <v>881349.58</v>
      </c>
      <c r="F426" s="20">
        <v>632953.26</v>
      </c>
      <c r="G426" s="11">
        <v>979965</v>
      </c>
      <c r="H426" s="25">
        <f t="shared" si="24"/>
        <v>843938</v>
      </c>
      <c r="I426" s="30">
        <f t="shared" si="25"/>
        <v>0.86119198134627262</v>
      </c>
      <c r="J426" s="7">
        <v>1032790</v>
      </c>
      <c r="K426" s="54">
        <f>SUM(K393:K425)</f>
        <v>0</v>
      </c>
      <c r="L426" s="54">
        <f>SUM(L393:L425)</f>
        <v>1032790</v>
      </c>
    </row>
    <row r="427" spans="1:12" ht="13.5" hidden="1" thickBot="1" x14ac:dyDescent="0.4">
      <c r="A427" s="719" t="s">
        <v>206</v>
      </c>
      <c r="B427" s="714"/>
      <c r="C427" s="714"/>
      <c r="D427" s="8">
        <v>-1050433.68</v>
      </c>
      <c r="E427" s="8">
        <v>-881349.58</v>
      </c>
      <c r="F427" s="21">
        <v>-632953.26</v>
      </c>
      <c r="G427" s="12">
        <v>-979965</v>
      </c>
      <c r="H427" s="26">
        <f t="shared" si="24"/>
        <v>-843938</v>
      </c>
      <c r="I427" s="31">
        <f t="shared" si="25"/>
        <v>0.86119198134627262</v>
      </c>
      <c r="J427" s="8">
        <v>-1032790</v>
      </c>
      <c r="K427" s="55">
        <f>-K426</f>
        <v>0</v>
      </c>
      <c r="L427" s="55">
        <f>-L426</f>
        <v>-1032790</v>
      </c>
    </row>
    <row r="428" spans="1:12" ht="13.5" hidden="1" thickTop="1" x14ac:dyDescent="0.35">
      <c r="A428" s="722" t="s">
        <v>207</v>
      </c>
      <c r="B428" s="722"/>
      <c r="C428" s="722"/>
      <c r="D428" s="722"/>
      <c r="E428" s="722"/>
      <c r="F428" s="722"/>
      <c r="G428" s="722"/>
      <c r="H428" s="722"/>
      <c r="I428" s="722"/>
      <c r="J428" s="722"/>
      <c r="K428" s="722"/>
      <c r="L428" s="722"/>
    </row>
    <row r="429" spans="1:12" ht="13.15" hidden="1" x14ac:dyDescent="0.35">
      <c r="A429" s="714"/>
      <c r="B429" s="722" t="s">
        <v>141</v>
      </c>
      <c r="C429" s="722"/>
      <c r="D429" s="722"/>
      <c r="E429" s="722"/>
      <c r="F429" s="722"/>
      <c r="G429" s="722"/>
      <c r="H429" s="722"/>
      <c r="I429" s="722"/>
      <c r="J429" s="722"/>
      <c r="K429" s="722"/>
      <c r="L429" s="722"/>
    </row>
    <row r="430" spans="1:12" ht="12.75" hidden="1" customHeight="1" x14ac:dyDescent="0.35">
      <c r="A430" s="714"/>
      <c r="B430" s="714"/>
    </row>
    <row r="431" spans="1:12" hidden="1" x14ac:dyDescent="0.35">
      <c r="A431" s="714"/>
      <c r="B431" s="714"/>
      <c r="C431" s="3" t="s">
        <v>163</v>
      </c>
      <c r="D431" s="4">
        <v>185245.9</v>
      </c>
      <c r="E431" s="4">
        <v>155990.85999999999</v>
      </c>
      <c r="F431" s="19">
        <v>92754.12</v>
      </c>
      <c r="G431" s="10">
        <v>200000</v>
      </c>
      <c r="H431" s="24">
        <f t="shared" ref="H431:H439" si="27">ROUND(F431/9*12,0)</f>
        <v>123672</v>
      </c>
      <c r="I431" s="29">
        <f t="shared" ref="I431:I439" si="28">H431/G431</f>
        <v>0.61836000000000002</v>
      </c>
      <c r="J431" s="4">
        <v>200000</v>
      </c>
      <c r="K431" s="59"/>
      <c r="L431" s="53">
        <f t="shared" ref="L431:L437" si="29">J431-K431</f>
        <v>200000</v>
      </c>
    </row>
    <row r="432" spans="1:12" hidden="1" x14ac:dyDescent="0.35">
      <c r="A432" s="714"/>
      <c r="B432" s="714"/>
      <c r="C432" s="3" t="s">
        <v>168</v>
      </c>
      <c r="D432" s="4">
        <v>73.08</v>
      </c>
      <c r="E432" s="4">
        <v>0</v>
      </c>
      <c r="F432" s="19">
        <v>0</v>
      </c>
      <c r="G432" s="10">
        <v>1000</v>
      </c>
      <c r="H432" s="24">
        <f t="shared" si="27"/>
        <v>0</v>
      </c>
      <c r="I432" s="29">
        <f t="shared" si="28"/>
        <v>0</v>
      </c>
      <c r="J432" s="4">
        <v>1000</v>
      </c>
      <c r="K432" s="59"/>
      <c r="L432" s="53">
        <f t="shared" si="29"/>
        <v>1000</v>
      </c>
    </row>
    <row r="433" spans="1:12" hidden="1" x14ac:dyDescent="0.35">
      <c r="A433" s="714"/>
      <c r="B433" s="714"/>
      <c r="C433" s="3" t="s">
        <v>174</v>
      </c>
      <c r="D433" s="4">
        <v>34100.25</v>
      </c>
      <c r="E433" s="4">
        <v>45428</v>
      </c>
      <c r="F433" s="19">
        <v>35797.9</v>
      </c>
      <c r="G433" s="10">
        <v>131572</v>
      </c>
      <c r="H433" s="24">
        <f t="shared" si="27"/>
        <v>47731</v>
      </c>
      <c r="I433" s="29">
        <f t="shared" si="28"/>
        <v>0.36277475450703794</v>
      </c>
      <c r="J433" s="4">
        <v>125000</v>
      </c>
      <c r="K433" s="59"/>
      <c r="L433" s="53">
        <f t="shared" si="29"/>
        <v>125000</v>
      </c>
    </row>
    <row r="434" spans="1:12" hidden="1" x14ac:dyDescent="0.35">
      <c r="A434" s="714"/>
      <c r="B434" s="714"/>
      <c r="C434" s="3" t="s">
        <v>175</v>
      </c>
      <c r="D434" s="4">
        <v>21131.56</v>
      </c>
      <c r="E434" s="4">
        <v>44122.92</v>
      </c>
      <c r="F434" s="19">
        <v>28013.21</v>
      </c>
      <c r="G434" s="10">
        <v>91361.02</v>
      </c>
      <c r="H434" s="24">
        <f t="shared" si="27"/>
        <v>37351</v>
      </c>
      <c r="I434" s="29">
        <f t="shared" si="28"/>
        <v>0.40882862297290462</v>
      </c>
      <c r="J434" s="4">
        <v>85000</v>
      </c>
      <c r="K434" s="59"/>
      <c r="L434" s="53">
        <f t="shared" si="29"/>
        <v>85000</v>
      </c>
    </row>
    <row r="435" spans="1:12" hidden="1" x14ac:dyDescent="0.35">
      <c r="A435" s="714"/>
      <c r="B435" s="714"/>
      <c r="C435" s="3" t="s">
        <v>177</v>
      </c>
      <c r="D435" s="4">
        <v>388.04</v>
      </c>
      <c r="E435" s="4">
        <v>0</v>
      </c>
      <c r="F435" s="19">
        <v>0</v>
      </c>
      <c r="G435" s="10">
        <v>2000</v>
      </c>
      <c r="H435" s="24">
        <f t="shared" si="27"/>
        <v>0</v>
      </c>
      <c r="I435" s="29">
        <f t="shared" si="28"/>
        <v>0</v>
      </c>
      <c r="J435" s="4">
        <v>2000</v>
      </c>
      <c r="K435" s="59"/>
      <c r="L435" s="53">
        <f t="shared" si="29"/>
        <v>2000</v>
      </c>
    </row>
    <row r="436" spans="1:12" hidden="1" x14ac:dyDescent="0.35">
      <c r="A436" s="714"/>
      <c r="B436" s="714"/>
      <c r="C436" s="3" t="s">
        <v>179</v>
      </c>
      <c r="D436" s="4">
        <v>4631</v>
      </c>
      <c r="E436" s="4">
        <v>6680</v>
      </c>
      <c r="F436" s="19">
        <v>0</v>
      </c>
      <c r="G436" s="10">
        <v>40000</v>
      </c>
      <c r="H436" s="24">
        <f t="shared" si="27"/>
        <v>0</v>
      </c>
      <c r="I436" s="29">
        <f t="shared" si="28"/>
        <v>0</v>
      </c>
      <c r="J436" s="4">
        <v>40000</v>
      </c>
      <c r="K436" s="59"/>
      <c r="L436" s="53">
        <f t="shared" si="29"/>
        <v>40000</v>
      </c>
    </row>
    <row r="437" spans="1:12" hidden="1" x14ac:dyDescent="0.35">
      <c r="A437" s="714"/>
      <c r="B437" s="714"/>
      <c r="C437" s="3" t="s">
        <v>180</v>
      </c>
      <c r="D437" s="4">
        <v>0</v>
      </c>
      <c r="E437" s="4">
        <v>0</v>
      </c>
      <c r="F437" s="19">
        <v>0</v>
      </c>
      <c r="G437" s="10">
        <v>2000</v>
      </c>
      <c r="H437" s="24">
        <f t="shared" si="27"/>
        <v>0</v>
      </c>
      <c r="I437" s="29">
        <f t="shared" si="28"/>
        <v>0</v>
      </c>
      <c r="J437" s="4">
        <v>2000</v>
      </c>
      <c r="K437" s="59"/>
      <c r="L437" s="53">
        <f t="shared" si="29"/>
        <v>2000</v>
      </c>
    </row>
    <row r="438" spans="1:12" ht="13.15" hidden="1" x14ac:dyDescent="0.35">
      <c r="A438" s="714"/>
      <c r="B438" s="719" t="s">
        <v>143</v>
      </c>
      <c r="C438" s="719"/>
      <c r="D438" s="7">
        <v>245569.83</v>
      </c>
      <c r="E438" s="7">
        <v>252221.78</v>
      </c>
      <c r="F438" s="20">
        <v>156565.23000000001</v>
      </c>
      <c r="G438" s="11">
        <v>467933.02</v>
      </c>
      <c r="H438" s="25">
        <f t="shared" si="27"/>
        <v>208754</v>
      </c>
      <c r="I438" s="30">
        <f t="shared" si="28"/>
        <v>0.44611940401213829</v>
      </c>
      <c r="J438" s="7">
        <v>455000</v>
      </c>
      <c r="K438" s="54">
        <f>SUM(K431:K437)</f>
        <v>0</v>
      </c>
      <c r="L438" s="54">
        <f>SUM(L431:L437)</f>
        <v>455000</v>
      </c>
    </row>
    <row r="439" spans="1:12" ht="13.5" hidden="1" thickBot="1" x14ac:dyDescent="0.4">
      <c r="A439" s="719" t="s">
        <v>208</v>
      </c>
      <c r="B439" s="719"/>
      <c r="C439" s="719"/>
      <c r="D439" s="8">
        <v>-245569.83</v>
      </c>
      <c r="E439" s="8">
        <v>-252221.78</v>
      </c>
      <c r="F439" s="21">
        <v>-156565.23000000001</v>
      </c>
      <c r="G439" s="12">
        <v>-467933.02</v>
      </c>
      <c r="H439" s="26">
        <f t="shared" si="27"/>
        <v>-208754</v>
      </c>
      <c r="I439" s="31">
        <f t="shared" si="28"/>
        <v>0.44611940401213829</v>
      </c>
      <c r="J439" s="8">
        <v>-455000</v>
      </c>
      <c r="K439" s="55">
        <f>-K438</f>
        <v>0</v>
      </c>
      <c r="L439" s="55">
        <f>-L438</f>
        <v>-455000</v>
      </c>
    </row>
    <row r="440" spans="1:12" ht="13.5" hidden="1" thickTop="1" x14ac:dyDescent="0.35">
      <c r="A440" s="722" t="s">
        <v>209</v>
      </c>
      <c r="B440" s="714"/>
      <c r="C440" s="714"/>
      <c r="D440" s="714"/>
      <c r="E440" s="714"/>
      <c r="F440" s="714"/>
      <c r="G440" s="714"/>
      <c r="H440" s="714"/>
      <c r="I440" s="714"/>
      <c r="J440" s="714"/>
      <c r="K440" s="714"/>
      <c r="L440" s="714"/>
    </row>
    <row r="441" spans="1:12" ht="13.15" hidden="1" x14ac:dyDescent="0.35">
      <c r="A441" s="714"/>
      <c r="B441" s="722" t="s">
        <v>141</v>
      </c>
      <c r="C441" s="714"/>
      <c r="D441" s="714"/>
      <c r="E441" s="714"/>
      <c r="F441" s="714"/>
      <c r="G441" s="714"/>
      <c r="H441" s="714"/>
      <c r="I441" s="714"/>
      <c r="J441" s="714"/>
      <c r="K441" s="714"/>
      <c r="L441" s="714"/>
    </row>
    <row r="442" spans="1:12" hidden="1" x14ac:dyDescent="0.35">
      <c r="A442" s="714"/>
      <c r="B442" s="714"/>
      <c r="C442" s="3" t="s">
        <v>146</v>
      </c>
      <c r="D442" s="4">
        <v>861405.25</v>
      </c>
      <c r="E442" s="4">
        <v>847151.24</v>
      </c>
      <c r="F442" s="19">
        <v>696938.82</v>
      </c>
      <c r="G442" s="10">
        <v>897257</v>
      </c>
      <c r="H442" s="24">
        <f t="shared" ref="H442:H478" si="30">ROUND(F442/9*12,0)</f>
        <v>929252</v>
      </c>
      <c r="I442" s="29">
        <f t="shared" ref="I442:I478" si="31">H442/G442</f>
        <v>1.0356586797316711</v>
      </c>
      <c r="J442" s="4">
        <v>1030655</v>
      </c>
      <c r="K442" s="59"/>
      <c r="L442" s="53">
        <f t="shared" ref="L442:L476" si="32">J442-K442</f>
        <v>1030655</v>
      </c>
    </row>
    <row r="443" spans="1:12" hidden="1" x14ac:dyDescent="0.35">
      <c r="A443" s="714"/>
      <c r="B443" s="714"/>
      <c r="C443" s="3" t="s">
        <v>147</v>
      </c>
      <c r="D443" s="4">
        <v>2030.63</v>
      </c>
      <c r="E443" s="4">
        <v>24342.83</v>
      </c>
      <c r="F443" s="19">
        <v>534.54</v>
      </c>
      <c r="G443" s="10">
        <v>0</v>
      </c>
      <c r="H443" s="24">
        <f t="shared" si="30"/>
        <v>713</v>
      </c>
      <c r="I443" s="29" t="e">
        <f t="shared" si="31"/>
        <v>#DIV/0!</v>
      </c>
      <c r="J443" s="4">
        <v>0</v>
      </c>
      <c r="K443" s="59"/>
      <c r="L443" s="53">
        <f t="shared" si="32"/>
        <v>0</v>
      </c>
    </row>
    <row r="444" spans="1:12" hidden="1" x14ac:dyDescent="0.35">
      <c r="A444" s="714"/>
      <c r="B444" s="714"/>
      <c r="C444" s="3" t="s">
        <v>148</v>
      </c>
      <c r="D444" s="4">
        <v>96695.76</v>
      </c>
      <c r="E444" s="4">
        <v>54568.97</v>
      </c>
      <c r="F444" s="19">
        <v>30749.64</v>
      </c>
      <c r="G444" s="10">
        <v>70000</v>
      </c>
      <c r="H444" s="24">
        <f t="shared" si="30"/>
        <v>41000</v>
      </c>
      <c r="I444" s="29">
        <f t="shared" si="31"/>
        <v>0.58571428571428574</v>
      </c>
      <c r="J444" s="4">
        <v>70000</v>
      </c>
      <c r="K444" s="59"/>
      <c r="L444" s="53">
        <f t="shared" si="32"/>
        <v>70000</v>
      </c>
    </row>
    <row r="445" spans="1:12" hidden="1" x14ac:dyDescent="0.35">
      <c r="A445" s="714"/>
      <c r="B445" s="714"/>
      <c r="C445" s="3" t="s">
        <v>149</v>
      </c>
      <c r="D445" s="4">
        <v>0</v>
      </c>
      <c r="E445" s="4">
        <v>100</v>
      </c>
      <c r="F445" s="19">
        <v>1375</v>
      </c>
      <c r="G445" s="10">
        <v>3250</v>
      </c>
      <c r="H445" s="24">
        <f t="shared" si="30"/>
        <v>1833</v>
      </c>
      <c r="I445" s="29">
        <f t="shared" si="31"/>
        <v>0.56399999999999995</v>
      </c>
      <c r="J445" s="4">
        <v>3250</v>
      </c>
      <c r="K445" s="59"/>
      <c r="L445" s="53">
        <f t="shared" si="32"/>
        <v>3250</v>
      </c>
    </row>
    <row r="446" spans="1:12" hidden="1" x14ac:dyDescent="0.35">
      <c r="A446" s="714"/>
      <c r="B446" s="714"/>
      <c r="C446" s="3" t="s">
        <v>150</v>
      </c>
      <c r="D446" s="4">
        <v>18615.599999999999</v>
      </c>
      <c r="E446" s="4">
        <v>28714.57</v>
      </c>
      <c r="F446" s="19">
        <v>2860</v>
      </c>
      <c r="G446" s="10">
        <v>18000</v>
      </c>
      <c r="H446" s="24">
        <f t="shared" si="30"/>
        <v>3813</v>
      </c>
      <c r="I446" s="29">
        <f t="shared" si="31"/>
        <v>0.21183333333333335</v>
      </c>
      <c r="J446" s="4">
        <v>18000</v>
      </c>
      <c r="K446" s="59"/>
      <c r="L446" s="53">
        <f t="shared" si="32"/>
        <v>18000</v>
      </c>
    </row>
    <row r="447" spans="1:12" hidden="1" x14ac:dyDescent="0.35">
      <c r="A447" s="714"/>
      <c r="B447" s="714"/>
      <c r="C447" s="3" t="s">
        <v>151</v>
      </c>
      <c r="D447" s="4">
        <v>78572.98</v>
      </c>
      <c r="E447" s="4">
        <v>87332.63</v>
      </c>
      <c r="F447" s="19">
        <v>69680.69</v>
      </c>
      <c r="G447" s="10">
        <v>101121</v>
      </c>
      <c r="H447" s="24">
        <f t="shared" si="30"/>
        <v>92908</v>
      </c>
      <c r="I447" s="29">
        <f t="shared" si="31"/>
        <v>0.91878047092097581</v>
      </c>
      <c r="J447" s="4">
        <v>115252</v>
      </c>
      <c r="K447" s="59"/>
      <c r="L447" s="53">
        <f t="shared" si="32"/>
        <v>115252</v>
      </c>
    </row>
    <row r="448" spans="1:12" hidden="1" x14ac:dyDescent="0.35">
      <c r="A448" s="714"/>
      <c r="B448" s="714"/>
      <c r="C448" s="3" t="s">
        <v>152</v>
      </c>
      <c r="D448" s="4">
        <v>113270.1</v>
      </c>
      <c r="E448" s="4">
        <v>144972</v>
      </c>
      <c r="F448" s="19">
        <v>91670.94</v>
      </c>
      <c r="G448" s="10">
        <v>174272</v>
      </c>
      <c r="H448" s="24">
        <f t="shared" si="30"/>
        <v>122228</v>
      </c>
      <c r="I448" s="29">
        <f t="shared" si="31"/>
        <v>0.70136338597135517</v>
      </c>
      <c r="J448" s="4">
        <v>194768</v>
      </c>
      <c r="K448" s="59"/>
      <c r="L448" s="53">
        <f t="shared" si="32"/>
        <v>194768</v>
      </c>
    </row>
    <row r="449" spans="1:12" hidden="1" x14ac:dyDescent="0.35">
      <c r="A449" s="714"/>
      <c r="B449" s="714"/>
      <c r="C449" s="3" t="s">
        <v>153</v>
      </c>
      <c r="D449" s="4">
        <v>693.29</v>
      </c>
      <c r="E449" s="4">
        <v>1103.8599999999999</v>
      </c>
      <c r="F449" s="19">
        <v>107.25</v>
      </c>
      <c r="G449" s="10">
        <v>0</v>
      </c>
      <c r="H449" s="24">
        <f t="shared" si="30"/>
        <v>143</v>
      </c>
      <c r="I449" s="29" t="e">
        <f t="shared" si="31"/>
        <v>#DIV/0!</v>
      </c>
      <c r="J449" s="4">
        <v>0</v>
      </c>
      <c r="K449" s="59"/>
      <c r="L449" s="53">
        <f t="shared" si="32"/>
        <v>0</v>
      </c>
    </row>
    <row r="450" spans="1:12" hidden="1" x14ac:dyDescent="0.35">
      <c r="A450" s="714"/>
      <c r="B450" s="714"/>
      <c r="C450" s="3" t="s">
        <v>154</v>
      </c>
      <c r="D450" s="4">
        <v>11700</v>
      </c>
      <c r="E450" s="4">
        <v>11700</v>
      </c>
      <c r="F450" s="19">
        <v>0</v>
      </c>
      <c r="G450" s="10">
        <v>26796</v>
      </c>
      <c r="H450" s="24">
        <f t="shared" si="30"/>
        <v>0</v>
      </c>
      <c r="I450" s="29">
        <f t="shared" si="31"/>
        <v>0</v>
      </c>
      <c r="J450" s="4">
        <v>27594</v>
      </c>
      <c r="K450" s="59"/>
      <c r="L450" s="53">
        <f t="shared" si="32"/>
        <v>27594</v>
      </c>
    </row>
    <row r="451" spans="1:12" hidden="1" x14ac:dyDescent="0.35">
      <c r="A451" s="714"/>
      <c r="B451" s="714"/>
      <c r="C451" s="3" t="s">
        <v>155</v>
      </c>
      <c r="D451" s="4">
        <v>210734.51</v>
      </c>
      <c r="E451" s="4">
        <v>207480.06</v>
      </c>
      <c r="F451" s="19">
        <v>152962.98000000001</v>
      </c>
      <c r="G451" s="10">
        <v>279752</v>
      </c>
      <c r="H451" s="24">
        <f t="shared" si="30"/>
        <v>203951</v>
      </c>
      <c r="I451" s="29">
        <f t="shared" si="31"/>
        <v>0.7290421516200063</v>
      </c>
      <c r="J451" s="4">
        <v>300740</v>
      </c>
      <c r="K451" s="59"/>
      <c r="L451" s="53">
        <f t="shared" si="32"/>
        <v>300740</v>
      </c>
    </row>
    <row r="452" spans="1:12" hidden="1" x14ac:dyDescent="0.35">
      <c r="A452" s="714"/>
      <c r="B452" s="714"/>
      <c r="C452" s="3" t="s">
        <v>156</v>
      </c>
      <c r="D452" s="4">
        <v>17290.490000000002</v>
      </c>
      <c r="E452" s="4">
        <v>12436.79</v>
      </c>
      <c r="F452" s="19">
        <v>5772.38</v>
      </c>
      <c r="G452" s="10">
        <v>7866</v>
      </c>
      <c r="H452" s="24">
        <f t="shared" si="30"/>
        <v>7697</v>
      </c>
      <c r="I452" s="29">
        <f t="shared" si="31"/>
        <v>0.97851512840071198</v>
      </c>
      <c r="J452" s="4">
        <v>7866</v>
      </c>
      <c r="K452" s="59"/>
      <c r="L452" s="53">
        <f t="shared" si="32"/>
        <v>7866</v>
      </c>
    </row>
    <row r="453" spans="1:12" hidden="1" x14ac:dyDescent="0.35">
      <c r="A453" s="714"/>
      <c r="B453" s="714"/>
      <c r="C453" s="3" t="s">
        <v>157</v>
      </c>
      <c r="D453" s="4">
        <v>3738.96</v>
      </c>
      <c r="E453" s="4">
        <v>3446.55</v>
      </c>
      <c r="F453" s="19">
        <v>2512.83</v>
      </c>
      <c r="G453" s="10">
        <v>4108</v>
      </c>
      <c r="H453" s="24">
        <f t="shared" si="30"/>
        <v>3350</v>
      </c>
      <c r="I453" s="29">
        <f t="shared" si="31"/>
        <v>0.81548198636806235</v>
      </c>
      <c r="J453" s="4">
        <v>4108</v>
      </c>
      <c r="K453" s="59"/>
      <c r="L453" s="53">
        <f t="shared" si="32"/>
        <v>4108</v>
      </c>
    </row>
    <row r="454" spans="1:12" hidden="1" x14ac:dyDescent="0.35">
      <c r="A454" s="714"/>
      <c r="B454" s="714"/>
      <c r="C454" s="3" t="s">
        <v>159</v>
      </c>
      <c r="D454" s="4">
        <v>7424.5</v>
      </c>
      <c r="E454" s="4">
        <v>1012.5</v>
      </c>
      <c r="F454" s="19">
        <v>1050</v>
      </c>
      <c r="G454" s="10">
        <v>0</v>
      </c>
      <c r="H454" s="24">
        <f t="shared" si="30"/>
        <v>1400</v>
      </c>
      <c r="I454" s="29" t="e">
        <f t="shared" si="31"/>
        <v>#DIV/0!</v>
      </c>
      <c r="J454" s="4">
        <v>0</v>
      </c>
      <c r="K454" s="59"/>
      <c r="L454" s="53">
        <f t="shared" si="32"/>
        <v>0</v>
      </c>
    </row>
    <row r="455" spans="1:12" hidden="1" x14ac:dyDescent="0.35">
      <c r="A455" s="714"/>
      <c r="B455" s="714"/>
      <c r="C455" s="3" t="s">
        <v>160</v>
      </c>
      <c r="D455" s="4">
        <v>7200</v>
      </c>
      <c r="E455" s="4">
        <v>7200</v>
      </c>
      <c r="F455" s="19">
        <v>0</v>
      </c>
      <c r="G455" s="10">
        <v>0</v>
      </c>
      <c r="H455" s="24">
        <f t="shared" si="30"/>
        <v>0</v>
      </c>
      <c r="I455" s="29" t="e">
        <f t="shared" si="31"/>
        <v>#DIV/0!</v>
      </c>
      <c r="J455" s="4">
        <v>0</v>
      </c>
      <c r="K455" s="59"/>
      <c r="L455" s="53">
        <f t="shared" si="32"/>
        <v>0</v>
      </c>
    </row>
    <row r="456" spans="1:12" hidden="1" x14ac:dyDescent="0.35">
      <c r="A456" s="714"/>
      <c r="B456" s="714"/>
      <c r="C456" s="3" t="s">
        <v>161</v>
      </c>
      <c r="D456" s="4">
        <v>63361</v>
      </c>
      <c r="E456" s="4">
        <v>66047</v>
      </c>
      <c r="F456" s="19">
        <v>0</v>
      </c>
      <c r="G456" s="10">
        <v>0</v>
      </c>
      <c r="H456" s="24">
        <f t="shared" si="30"/>
        <v>0</v>
      </c>
      <c r="I456" s="29" t="e">
        <f t="shared" si="31"/>
        <v>#DIV/0!</v>
      </c>
      <c r="J456" s="4">
        <v>0</v>
      </c>
      <c r="K456" s="59"/>
      <c r="L456" s="53">
        <f t="shared" si="32"/>
        <v>0</v>
      </c>
    </row>
    <row r="457" spans="1:12" hidden="1" x14ac:dyDescent="0.35">
      <c r="A457" s="714"/>
      <c r="B457" s="714"/>
      <c r="C457" s="3" t="s">
        <v>162</v>
      </c>
      <c r="D457" s="4">
        <v>14329.41</v>
      </c>
      <c r="E457" s="4">
        <v>13880.74</v>
      </c>
      <c r="F457" s="19">
        <v>10825.82</v>
      </c>
      <c r="G457" s="10">
        <v>15248</v>
      </c>
      <c r="H457" s="24">
        <f t="shared" si="30"/>
        <v>14434</v>
      </c>
      <c r="I457" s="29">
        <f t="shared" si="31"/>
        <v>0.94661594963273876</v>
      </c>
      <c r="J457" s="4">
        <v>16373</v>
      </c>
      <c r="K457" s="59"/>
      <c r="L457" s="53">
        <f t="shared" si="32"/>
        <v>16373</v>
      </c>
    </row>
    <row r="458" spans="1:12" hidden="1" x14ac:dyDescent="0.35">
      <c r="A458" s="714"/>
      <c r="B458" s="714"/>
      <c r="C458" s="3" t="s">
        <v>163</v>
      </c>
      <c r="D458" s="4">
        <v>414983.21</v>
      </c>
      <c r="E458" s="4">
        <v>505012.84</v>
      </c>
      <c r="F458" s="19">
        <v>368671.98</v>
      </c>
      <c r="G458" s="10">
        <v>307500</v>
      </c>
      <c r="H458" s="24">
        <f t="shared" si="30"/>
        <v>491563</v>
      </c>
      <c r="I458" s="29">
        <f t="shared" si="31"/>
        <v>1.5985788617886179</v>
      </c>
      <c r="J458" s="4">
        <v>307500</v>
      </c>
      <c r="K458" s="59"/>
      <c r="L458" s="53">
        <f t="shared" si="32"/>
        <v>307500</v>
      </c>
    </row>
    <row r="459" spans="1:12" hidden="1" x14ac:dyDescent="0.35">
      <c r="A459" s="714"/>
      <c r="B459" s="714"/>
      <c r="C459" s="3" t="s">
        <v>164</v>
      </c>
      <c r="D459" s="4">
        <v>374.92</v>
      </c>
      <c r="E459" s="4">
        <v>333.39</v>
      </c>
      <c r="F459" s="19">
        <v>277</v>
      </c>
      <c r="G459" s="10">
        <v>360</v>
      </c>
      <c r="H459" s="24">
        <f t="shared" si="30"/>
        <v>369</v>
      </c>
      <c r="I459" s="29">
        <f t="shared" si="31"/>
        <v>1.0249999999999999</v>
      </c>
      <c r="J459" s="4">
        <v>360</v>
      </c>
      <c r="K459" s="59"/>
      <c r="L459" s="53">
        <f t="shared" si="32"/>
        <v>360</v>
      </c>
    </row>
    <row r="460" spans="1:12" hidden="1" x14ac:dyDescent="0.35">
      <c r="A460" s="714"/>
      <c r="B460" s="714"/>
      <c r="C460" s="3" t="s">
        <v>165</v>
      </c>
      <c r="D460" s="4">
        <v>2122.52</v>
      </c>
      <c r="E460" s="4">
        <v>2262.7800000000002</v>
      </c>
      <c r="F460" s="19">
        <v>0</v>
      </c>
      <c r="G460" s="10">
        <v>0</v>
      </c>
      <c r="H460" s="24">
        <f t="shared" si="30"/>
        <v>0</v>
      </c>
      <c r="I460" s="29" t="e">
        <f t="shared" si="31"/>
        <v>#DIV/0!</v>
      </c>
      <c r="J460" s="4">
        <v>0</v>
      </c>
      <c r="K460" s="59"/>
      <c r="L460" s="53">
        <f t="shared" si="32"/>
        <v>0</v>
      </c>
    </row>
    <row r="461" spans="1:12" hidden="1" x14ac:dyDescent="0.35">
      <c r="A461" s="714"/>
      <c r="B461" s="714"/>
      <c r="C461" s="3" t="s">
        <v>167</v>
      </c>
      <c r="D461" s="4">
        <v>80</v>
      </c>
      <c r="E461" s="4">
        <v>0</v>
      </c>
      <c r="F461" s="19">
        <v>0</v>
      </c>
      <c r="G461" s="10">
        <v>0</v>
      </c>
      <c r="H461" s="24">
        <f t="shared" si="30"/>
        <v>0</v>
      </c>
      <c r="I461" s="29" t="e">
        <f t="shared" si="31"/>
        <v>#DIV/0!</v>
      </c>
      <c r="J461" s="4">
        <v>0</v>
      </c>
      <c r="K461" s="59"/>
      <c r="L461" s="53">
        <f t="shared" si="32"/>
        <v>0</v>
      </c>
    </row>
    <row r="462" spans="1:12" hidden="1" x14ac:dyDescent="0.35">
      <c r="A462" s="714"/>
      <c r="B462" s="714"/>
      <c r="C462" s="3" t="s">
        <v>169</v>
      </c>
      <c r="D462" s="4">
        <v>3340.44</v>
      </c>
      <c r="E462" s="4">
        <v>3139.71</v>
      </c>
      <c r="F462" s="19">
        <v>4305</v>
      </c>
      <c r="G462" s="10">
        <v>0</v>
      </c>
      <c r="H462" s="24">
        <f t="shared" si="30"/>
        <v>5740</v>
      </c>
      <c r="I462" s="29" t="e">
        <f t="shared" si="31"/>
        <v>#DIV/0!</v>
      </c>
      <c r="J462" s="4">
        <v>0</v>
      </c>
      <c r="K462" s="59"/>
      <c r="L462" s="53">
        <f t="shared" si="32"/>
        <v>0</v>
      </c>
    </row>
    <row r="463" spans="1:12" hidden="1" x14ac:dyDescent="0.35">
      <c r="A463" s="714"/>
      <c r="B463" s="714"/>
      <c r="C463" s="3" t="s">
        <v>170</v>
      </c>
      <c r="D463" s="4">
        <v>13118.81</v>
      </c>
      <c r="E463" s="4">
        <v>10106.450000000001</v>
      </c>
      <c r="F463" s="19">
        <v>605</v>
      </c>
      <c r="G463" s="10">
        <v>6600</v>
      </c>
      <c r="H463" s="24">
        <f t="shared" si="30"/>
        <v>807</v>
      </c>
      <c r="I463" s="29">
        <f t="shared" si="31"/>
        <v>0.12227272727272727</v>
      </c>
      <c r="J463" s="4">
        <v>6600</v>
      </c>
      <c r="K463" s="59"/>
      <c r="L463" s="53">
        <f t="shared" si="32"/>
        <v>6600</v>
      </c>
    </row>
    <row r="464" spans="1:12" hidden="1" x14ac:dyDescent="0.35">
      <c r="A464" s="714"/>
      <c r="B464" s="714"/>
      <c r="C464" s="3" t="s">
        <v>171</v>
      </c>
      <c r="D464" s="4">
        <v>495</v>
      </c>
      <c r="E464" s="4">
        <v>128.32</v>
      </c>
      <c r="F464" s="19">
        <v>293.27999999999997</v>
      </c>
      <c r="G464" s="10">
        <v>1300</v>
      </c>
      <c r="H464" s="24">
        <f t="shared" si="30"/>
        <v>391</v>
      </c>
      <c r="I464" s="29">
        <f t="shared" si="31"/>
        <v>0.30076923076923079</v>
      </c>
      <c r="J464" s="4">
        <v>1300</v>
      </c>
      <c r="K464" s="59"/>
      <c r="L464" s="53">
        <f t="shared" si="32"/>
        <v>1300</v>
      </c>
    </row>
    <row r="465" spans="1:12" hidden="1" x14ac:dyDescent="0.35">
      <c r="A465" s="714"/>
      <c r="B465" s="714"/>
      <c r="C465" s="3" t="s">
        <v>172</v>
      </c>
      <c r="D465" s="4">
        <v>20030.45</v>
      </c>
      <c r="E465" s="4">
        <v>21968.67</v>
      </c>
      <c r="F465" s="19">
        <v>2016.68</v>
      </c>
      <c r="G465" s="10">
        <v>17000</v>
      </c>
      <c r="H465" s="24">
        <f t="shared" si="30"/>
        <v>2689</v>
      </c>
      <c r="I465" s="29">
        <f t="shared" si="31"/>
        <v>0.15817647058823531</v>
      </c>
      <c r="J465" s="4">
        <v>17000</v>
      </c>
      <c r="K465" s="59"/>
      <c r="L465" s="53">
        <f t="shared" si="32"/>
        <v>17000</v>
      </c>
    </row>
    <row r="466" spans="1:12" hidden="1" x14ac:dyDescent="0.35">
      <c r="A466" s="714"/>
      <c r="B466" s="714"/>
      <c r="C466" s="3" t="s">
        <v>173</v>
      </c>
      <c r="D466" s="4">
        <v>17274.55</v>
      </c>
      <c r="E466" s="4">
        <v>6928.4</v>
      </c>
      <c r="F466" s="19">
        <v>12463.52</v>
      </c>
      <c r="G466" s="10">
        <v>18000</v>
      </c>
      <c r="H466" s="24">
        <f t="shared" si="30"/>
        <v>16618</v>
      </c>
      <c r="I466" s="29">
        <f t="shared" si="31"/>
        <v>0.92322222222222228</v>
      </c>
      <c r="J466" s="4">
        <v>18000</v>
      </c>
      <c r="K466" s="59"/>
      <c r="L466" s="53">
        <f t="shared" si="32"/>
        <v>18000</v>
      </c>
    </row>
    <row r="467" spans="1:12" hidden="1" x14ac:dyDescent="0.35">
      <c r="A467" s="714"/>
      <c r="B467" s="714"/>
      <c r="C467" s="3" t="s">
        <v>174</v>
      </c>
      <c r="D467" s="4">
        <v>0</v>
      </c>
      <c r="E467" s="4">
        <v>3065.69</v>
      </c>
      <c r="F467" s="19">
        <v>0</v>
      </c>
      <c r="G467" s="10">
        <v>4000</v>
      </c>
      <c r="H467" s="24">
        <f t="shared" si="30"/>
        <v>0</v>
      </c>
      <c r="I467" s="29">
        <f t="shared" si="31"/>
        <v>0</v>
      </c>
      <c r="J467" s="4">
        <v>4000</v>
      </c>
      <c r="K467" s="59"/>
      <c r="L467" s="53">
        <f t="shared" si="32"/>
        <v>4000</v>
      </c>
    </row>
    <row r="468" spans="1:12" hidden="1" x14ac:dyDescent="0.35">
      <c r="A468" s="714"/>
      <c r="B468" s="714"/>
      <c r="C468" s="3" t="s">
        <v>175</v>
      </c>
      <c r="D468" s="4">
        <v>34757.269999999997</v>
      </c>
      <c r="E468" s="4">
        <v>10913.07</v>
      </c>
      <c r="F468" s="19">
        <v>2528.5300000000002</v>
      </c>
      <c r="G468" s="10">
        <v>20000</v>
      </c>
      <c r="H468" s="24">
        <f t="shared" si="30"/>
        <v>3371</v>
      </c>
      <c r="I468" s="29">
        <f t="shared" si="31"/>
        <v>0.16855000000000001</v>
      </c>
      <c r="J468" s="4">
        <v>20000</v>
      </c>
      <c r="K468" s="59"/>
      <c r="L468" s="53">
        <f t="shared" si="32"/>
        <v>20000</v>
      </c>
    </row>
    <row r="469" spans="1:12" hidden="1" x14ac:dyDescent="0.35">
      <c r="A469" s="714"/>
      <c r="B469" s="714"/>
      <c r="C469" s="3" t="s">
        <v>176</v>
      </c>
      <c r="D469" s="4">
        <v>3537.06</v>
      </c>
      <c r="E469" s="4">
        <v>1255.24</v>
      </c>
      <c r="F469" s="19">
        <v>1116.3499999999999</v>
      </c>
      <c r="G469" s="10">
        <v>8700</v>
      </c>
      <c r="H469" s="24">
        <f t="shared" si="30"/>
        <v>1488</v>
      </c>
      <c r="I469" s="29">
        <f t="shared" si="31"/>
        <v>0.17103448275862068</v>
      </c>
      <c r="J469" s="4">
        <v>8700</v>
      </c>
      <c r="K469" s="59"/>
      <c r="L469" s="53">
        <f t="shared" si="32"/>
        <v>8700</v>
      </c>
    </row>
    <row r="470" spans="1:12" hidden="1" x14ac:dyDescent="0.35">
      <c r="A470" s="714"/>
      <c r="B470" s="714"/>
      <c r="C470" s="3" t="s">
        <v>177</v>
      </c>
      <c r="D470" s="4">
        <v>143279.29999999999</v>
      </c>
      <c r="E470" s="4">
        <v>88224.26</v>
      </c>
      <c r="F470" s="19">
        <v>64973.65</v>
      </c>
      <c r="G470" s="10">
        <v>131700</v>
      </c>
      <c r="H470" s="24">
        <f t="shared" si="30"/>
        <v>86632</v>
      </c>
      <c r="I470" s="29">
        <f t="shared" si="31"/>
        <v>0.65779802581624902</v>
      </c>
      <c r="J470" s="4">
        <v>111700</v>
      </c>
      <c r="K470" s="59"/>
      <c r="L470" s="53">
        <f t="shared" si="32"/>
        <v>111700</v>
      </c>
    </row>
    <row r="471" spans="1:12" hidden="1" x14ac:dyDescent="0.35">
      <c r="A471" s="714"/>
      <c r="B471" s="714"/>
      <c r="C471" s="3" t="s">
        <v>178</v>
      </c>
      <c r="D471" s="4">
        <v>391.38</v>
      </c>
      <c r="E471" s="4">
        <v>255.04</v>
      </c>
      <c r="F471" s="19">
        <v>0</v>
      </c>
      <c r="G471" s="10">
        <v>810</v>
      </c>
      <c r="H471" s="24">
        <f t="shared" si="30"/>
        <v>0</v>
      </c>
      <c r="I471" s="29">
        <f t="shared" si="31"/>
        <v>0</v>
      </c>
      <c r="J471" s="4">
        <v>390</v>
      </c>
      <c r="K471" s="59"/>
      <c r="L471" s="53">
        <f t="shared" si="32"/>
        <v>390</v>
      </c>
    </row>
    <row r="472" spans="1:12" hidden="1" x14ac:dyDescent="0.35">
      <c r="A472" s="714"/>
      <c r="B472" s="714"/>
      <c r="C472" s="3" t="s">
        <v>179</v>
      </c>
      <c r="D472" s="4">
        <v>84340.17</v>
      </c>
      <c r="E472" s="4">
        <v>78323</v>
      </c>
      <c r="F472" s="19">
        <v>63730</v>
      </c>
      <c r="G472" s="10">
        <v>81600</v>
      </c>
      <c r="H472" s="24">
        <f t="shared" si="30"/>
        <v>84973</v>
      </c>
      <c r="I472" s="29">
        <f t="shared" si="31"/>
        <v>1.0413357843137254</v>
      </c>
      <c r="J472" s="4">
        <v>81200</v>
      </c>
      <c r="K472" s="59"/>
      <c r="L472" s="53">
        <f t="shared" si="32"/>
        <v>81200</v>
      </c>
    </row>
    <row r="473" spans="1:12" hidden="1" x14ac:dyDescent="0.35">
      <c r="A473" s="714"/>
      <c r="B473" s="714"/>
      <c r="C473" s="3" t="s">
        <v>180</v>
      </c>
      <c r="D473" s="4">
        <v>226563.87</v>
      </c>
      <c r="E473" s="4">
        <v>213338.63</v>
      </c>
      <c r="F473" s="19">
        <v>133081.51</v>
      </c>
      <c r="G473" s="10">
        <v>247000</v>
      </c>
      <c r="H473" s="24">
        <f t="shared" si="30"/>
        <v>177442</v>
      </c>
      <c r="I473" s="29">
        <f t="shared" si="31"/>
        <v>0.71838866396761136</v>
      </c>
      <c r="J473" s="4">
        <v>177000</v>
      </c>
      <c r="K473" s="59"/>
      <c r="L473" s="53">
        <f t="shared" si="32"/>
        <v>177000</v>
      </c>
    </row>
    <row r="474" spans="1:12" hidden="1" x14ac:dyDescent="0.35">
      <c r="A474" s="714"/>
      <c r="B474" s="714"/>
      <c r="C474" s="3" t="s">
        <v>266</v>
      </c>
      <c r="D474" s="4">
        <v>0</v>
      </c>
      <c r="E474" s="4">
        <v>0</v>
      </c>
      <c r="F474" s="19">
        <v>14.16</v>
      </c>
      <c r="G474" s="10">
        <v>0</v>
      </c>
      <c r="H474" s="24">
        <f t="shared" si="30"/>
        <v>19</v>
      </c>
      <c r="I474" s="29" t="e">
        <f t="shared" si="31"/>
        <v>#DIV/0!</v>
      </c>
      <c r="J474" s="4">
        <v>0</v>
      </c>
      <c r="K474" s="59"/>
      <c r="L474" s="53">
        <f t="shared" si="32"/>
        <v>0</v>
      </c>
    </row>
    <row r="475" spans="1:12" hidden="1" x14ac:dyDescent="0.35">
      <c r="A475" s="714"/>
      <c r="B475" s="714"/>
      <c r="C475" s="3" t="s">
        <v>183</v>
      </c>
      <c r="D475" s="4">
        <v>42000</v>
      </c>
      <c r="E475" s="4">
        <v>42000</v>
      </c>
      <c r="F475" s="19">
        <v>0</v>
      </c>
      <c r="G475" s="10">
        <v>0</v>
      </c>
      <c r="H475" s="24">
        <f t="shared" si="30"/>
        <v>0</v>
      </c>
      <c r="I475" s="29" t="e">
        <f t="shared" si="31"/>
        <v>#DIV/0!</v>
      </c>
      <c r="J475" s="4">
        <v>0</v>
      </c>
      <c r="K475" s="59"/>
      <c r="L475" s="53">
        <f t="shared" si="32"/>
        <v>0</v>
      </c>
    </row>
    <row r="476" spans="1:12" hidden="1" x14ac:dyDescent="0.35">
      <c r="A476" s="714"/>
      <c r="B476" s="714"/>
      <c r="C476" s="3" t="s">
        <v>210</v>
      </c>
      <c r="D476" s="4">
        <v>698.78</v>
      </c>
      <c r="E476" s="4">
        <v>0</v>
      </c>
      <c r="F476" s="19">
        <v>0</v>
      </c>
      <c r="G476" s="10">
        <v>0</v>
      </c>
      <c r="H476" s="24">
        <f t="shared" si="30"/>
        <v>0</v>
      </c>
      <c r="I476" s="29" t="e">
        <f t="shared" si="31"/>
        <v>#DIV/0!</v>
      </c>
      <c r="J476" s="4">
        <v>0</v>
      </c>
      <c r="K476" s="59"/>
      <c r="L476" s="53">
        <f t="shared" si="32"/>
        <v>0</v>
      </c>
    </row>
    <row r="477" spans="1:12" ht="13.15" hidden="1" x14ac:dyDescent="0.35">
      <c r="A477" s="714"/>
      <c r="B477" s="719" t="s">
        <v>143</v>
      </c>
      <c r="C477" s="714"/>
      <c r="D477" s="7">
        <v>2514450.21</v>
      </c>
      <c r="E477" s="7">
        <v>2498745.23</v>
      </c>
      <c r="F477" s="20">
        <v>1721117.55</v>
      </c>
      <c r="G477" s="11">
        <v>2442240</v>
      </c>
      <c r="H477" s="25">
        <f t="shared" si="30"/>
        <v>2294823</v>
      </c>
      <c r="I477" s="30">
        <f t="shared" si="31"/>
        <v>0.93963861045597485</v>
      </c>
      <c r="J477" s="7">
        <v>2542356</v>
      </c>
      <c r="K477" s="54">
        <f>SUM(K442:K476)</f>
        <v>0</v>
      </c>
      <c r="L477" s="54">
        <f>SUM(L442:L476)</f>
        <v>2542356</v>
      </c>
    </row>
    <row r="478" spans="1:12" ht="13.5" hidden="1" thickBot="1" x14ac:dyDescent="0.4">
      <c r="A478" s="719" t="s">
        <v>211</v>
      </c>
      <c r="B478" s="714"/>
      <c r="C478" s="714"/>
      <c r="D478" s="8">
        <v>-2514450.21</v>
      </c>
      <c r="E478" s="8">
        <v>-2498745.23</v>
      </c>
      <c r="F478" s="21">
        <v>-1721117.55</v>
      </c>
      <c r="G478" s="12">
        <v>-2442240</v>
      </c>
      <c r="H478" s="26">
        <f t="shared" si="30"/>
        <v>-2294823</v>
      </c>
      <c r="I478" s="31">
        <f t="shared" si="31"/>
        <v>0.93963861045597485</v>
      </c>
      <c r="J478" s="8">
        <v>-2542356</v>
      </c>
      <c r="K478" s="55">
        <f>-K477</f>
        <v>0</v>
      </c>
      <c r="L478" s="55">
        <f>-L477</f>
        <v>-2542356</v>
      </c>
    </row>
    <row r="479" spans="1:12" ht="13.5" hidden="1" thickTop="1" x14ac:dyDescent="0.35">
      <c r="A479" s="722" t="s">
        <v>212</v>
      </c>
      <c r="B479" s="714"/>
      <c r="C479" s="714"/>
      <c r="D479" s="714"/>
      <c r="E479" s="714"/>
      <c r="F479" s="714"/>
      <c r="G479" s="714"/>
      <c r="H479" s="714"/>
      <c r="I479" s="714"/>
      <c r="J479" s="714"/>
      <c r="K479" s="714"/>
      <c r="L479" s="714"/>
    </row>
    <row r="480" spans="1:12" ht="13.15" hidden="1" x14ac:dyDescent="0.35">
      <c r="A480" s="714"/>
      <c r="B480" s="722" t="s">
        <v>141</v>
      </c>
      <c r="C480" s="714"/>
      <c r="D480" s="714"/>
      <c r="E480" s="714"/>
      <c r="F480" s="714"/>
      <c r="G480" s="714"/>
      <c r="H480" s="714"/>
      <c r="I480" s="714"/>
      <c r="J480" s="714"/>
      <c r="K480" s="714"/>
      <c r="L480" s="714"/>
    </row>
    <row r="481" spans="1:12" hidden="1" x14ac:dyDescent="0.35">
      <c r="A481" s="714"/>
      <c r="B481" s="714"/>
      <c r="C481" s="3" t="s">
        <v>146</v>
      </c>
      <c r="D481" s="4">
        <v>318685.7</v>
      </c>
      <c r="E481" s="4">
        <v>315273</v>
      </c>
      <c r="F481" s="19">
        <v>302687.13</v>
      </c>
      <c r="G481" s="10">
        <v>387649</v>
      </c>
      <c r="H481" s="24">
        <f t="shared" ref="H481:H512" si="33">ROUND(F481/9*12,0)</f>
        <v>403583</v>
      </c>
      <c r="I481" s="29">
        <f t="shared" ref="I481:I512" si="34">H481/G481</f>
        <v>1.0411041947741384</v>
      </c>
      <c r="J481" s="4">
        <v>437165</v>
      </c>
      <c r="K481" s="59"/>
      <c r="L481" s="53">
        <f t="shared" ref="L481:L510" si="35">J481-K481</f>
        <v>437165</v>
      </c>
    </row>
    <row r="482" spans="1:12" hidden="1" x14ac:dyDescent="0.35">
      <c r="A482" s="714"/>
      <c r="B482" s="714"/>
      <c r="C482" s="3" t="s">
        <v>147</v>
      </c>
      <c r="D482" s="4">
        <v>915.44</v>
      </c>
      <c r="E482" s="4">
        <v>15154.19</v>
      </c>
      <c r="F482" s="19">
        <v>0</v>
      </c>
      <c r="G482" s="10">
        <v>0</v>
      </c>
      <c r="H482" s="24">
        <f t="shared" si="33"/>
        <v>0</v>
      </c>
      <c r="I482" s="29" t="e">
        <f t="shared" si="34"/>
        <v>#DIV/0!</v>
      </c>
      <c r="J482" s="4">
        <v>0</v>
      </c>
      <c r="K482" s="59"/>
      <c r="L482" s="53">
        <f t="shared" si="35"/>
        <v>0</v>
      </c>
    </row>
    <row r="483" spans="1:12" hidden="1" x14ac:dyDescent="0.35">
      <c r="A483" s="714"/>
      <c r="B483" s="714"/>
      <c r="C483" s="3" t="s">
        <v>148</v>
      </c>
      <c r="D483" s="4">
        <v>49421.54</v>
      </c>
      <c r="E483" s="4">
        <v>16717.64</v>
      </c>
      <c r="F483" s="19">
        <v>20628.36</v>
      </c>
      <c r="G483" s="10">
        <v>25000</v>
      </c>
      <c r="H483" s="24">
        <f t="shared" si="33"/>
        <v>27504</v>
      </c>
      <c r="I483" s="29">
        <f t="shared" si="34"/>
        <v>1.10016</v>
      </c>
      <c r="J483" s="4">
        <v>25000</v>
      </c>
      <c r="K483" s="59"/>
      <c r="L483" s="53">
        <f t="shared" si="35"/>
        <v>25000</v>
      </c>
    </row>
    <row r="484" spans="1:12" hidden="1" x14ac:dyDescent="0.35">
      <c r="A484" s="714"/>
      <c r="B484" s="714"/>
      <c r="C484" s="3" t="s">
        <v>149</v>
      </c>
      <c r="D484" s="4">
        <v>0</v>
      </c>
      <c r="E484" s="4">
        <v>50</v>
      </c>
      <c r="F484" s="19">
        <v>850</v>
      </c>
      <c r="G484" s="10">
        <v>1950</v>
      </c>
      <c r="H484" s="24">
        <f t="shared" si="33"/>
        <v>1133</v>
      </c>
      <c r="I484" s="29">
        <f t="shared" si="34"/>
        <v>0.58102564102564103</v>
      </c>
      <c r="J484" s="4">
        <v>1950</v>
      </c>
      <c r="K484" s="59"/>
      <c r="L484" s="53">
        <f t="shared" si="35"/>
        <v>1950</v>
      </c>
    </row>
    <row r="485" spans="1:12" hidden="1" x14ac:dyDescent="0.35">
      <c r="A485" s="714"/>
      <c r="B485" s="714"/>
      <c r="C485" s="3" t="s">
        <v>151</v>
      </c>
      <c r="D485" s="4">
        <v>30355.75</v>
      </c>
      <c r="E485" s="4">
        <v>30182.44</v>
      </c>
      <c r="F485" s="19">
        <v>29849.23</v>
      </c>
      <c r="G485" s="10">
        <v>41876</v>
      </c>
      <c r="H485" s="24">
        <f t="shared" si="33"/>
        <v>39799</v>
      </c>
      <c r="I485" s="29">
        <f t="shared" si="34"/>
        <v>0.95040118444932653</v>
      </c>
      <c r="J485" s="4">
        <v>47503</v>
      </c>
      <c r="K485" s="59"/>
      <c r="L485" s="53">
        <f t="shared" si="35"/>
        <v>47503</v>
      </c>
    </row>
    <row r="486" spans="1:12" hidden="1" x14ac:dyDescent="0.35">
      <c r="A486" s="714"/>
      <c r="B486" s="714"/>
      <c r="C486" s="3" t="s">
        <v>152</v>
      </c>
      <c r="D486" s="4">
        <v>43565.279999999999</v>
      </c>
      <c r="E486" s="4">
        <v>50183</v>
      </c>
      <c r="F486" s="19">
        <v>32739.599999999999</v>
      </c>
      <c r="G486" s="10">
        <v>62240</v>
      </c>
      <c r="H486" s="24">
        <f t="shared" si="33"/>
        <v>43653</v>
      </c>
      <c r="I486" s="29">
        <f t="shared" si="34"/>
        <v>0.70136568123393317</v>
      </c>
      <c r="J486" s="4">
        <v>69560</v>
      </c>
      <c r="K486" s="59"/>
      <c r="L486" s="53">
        <f t="shared" si="35"/>
        <v>69560</v>
      </c>
    </row>
    <row r="487" spans="1:12" hidden="1" x14ac:dyDescent="0.35">
      <c r="A487" s="714"/>
      <c r="B487" s="714"/>
      <c r="C487" s="3" t="s">
        <v>154</v>
      </c>
      <c r="D487" s="4">
        <v>4050</v>
      </c>
      <c r="E487" s="4">
        <v>4050</v>
      </c>
      <c r="F487" s="19">
        <v>0</v>
      </c>
      <c r="G487" s="10">
        <v>9570</v>
      </c>
      <c r="H487" s="24">
        <f t="shared" si="33"/>
        <v>0</v>
      </c>
      <c r="I487" s="29">
        <f t="shared" si="34"/>
        <v>0</v>
      </c>
      <c r="J487" s="4">
        <v>9855</v>
      </c>
      <c r="K487" s="59"/>
      <c r="L487" s="53">
        <f t="shared" si="35"/>
        <v>9855</v>
      </c>
    </row>
    <row r="488" spans="1:12" hidden="1" x14ac:dyDescent="0.35">
      <c r="A488" s="714"/>
      <c r="B488" s="714"/>
      <c r="C488" s="3" t="s">
        <v>155</v>
      </c>
      <c r="D488" s="4">
        <v>82362.399999999994</v>
      </c>
      <c r="E488" s="4">
        <v>69969.210000000006</v>
      </c>
      <c r="F488" s="19">
        <v>67083.66</v>
      </c>
      <c r="G488" s="10">
        <v>100561</v>
      </c>
      <c r="H488" s="24">
        <f t="shared" si="33"/>
        <v>89445</v>
      </c>
      <c r="I488" s="29">
        <f t="shared" si="34"/>
        <v>0.88946012867811575</v>
      </c>
      <c r="J488" s="4">
        <v>108105</v>
      </c>
      <c r="K488" s="59"/>
      <c r="L488" s="53">
        <f t="shared" si="35"/>
        <v>108105</v>
      </c>
    </row>
    <row r="489" spans="1:12" hidden="1" x14ac:dyDescent="0.35">
      <c r="A489" s="714"/>
      <c r="B489" s="714"/>
      <c r="C489" s="3" t="s">
        <v>156</v>
      </c>
      <c r="D489" s="4">
        <v>6872.34</v>
      </c>
      <c r="E489" s="4">
        <v>3933.36</v>
      </c>
      <c r="F489" s="19">
        <v>3168.44</v>
      </c>
      <c r="G489" s="10">
        <v>2492</v>
      </c>
      <c r="H489" s="24">
        <f t="shared" si="33"/>
        <v>4225</v>
      </c>
      <c r="I489" s="29">
        <f t="shared" si="34"/>
        <v>1.6954253611556982</v>
      </c>
      <c r="J489" s="4">
        <v>2492</v>
      </c>
      <c r="K489" s="59"/>
      <c r="L489" s="53">
        <f t="shared" si="35"/>
        <v>2492</v>
      </c>
    </row>
    <row r="490" spans="1:12" hidden="1" x14ac:dyDescent="0.35">
      <c r="A490" s="714"/>
      <c r="B490" s="714"/>
      <c r="C490" s="3" t="s">
        <v>157</v>
      </c>
      <c r="D490" s="4">
        <v>1318.33</v>
      </c>
      <c r="E490" s="4">
        <v>1320.5</v>
      </c>
      <c r="F490" s="19">
        <v>1069.42</v>
      </c>
      <c r="G490" s="10">
        <v>1628</v>
      </c>
      <c r="H490" s="24">
        <f t="shared" si="33"/>
        <v>1426</v>
      </c>
      <c r="I490" s="29">
        <f t="shared" si="34"/>
        <v>0.87592137592137587</v>
      </c>
      <c r="J490" s="4">
        <v>1628</v>
      </c>
      <c r="K490" s="59"/>
      <c r="L490" s="53">
        <f t="shared" si="35"/>
        <v>1628</v>
      </c>
    </row>
    <row r="491" spans="1:12" hidden="1" x14ac:dyDescent="0.35">
      <c r="A491" s="714"/>
      <c r="B491" s="714"/>
      <c r="C491" s="3" t="s">
        <v>159</v>
      </c>
      <c r="D491" s="4">
        <v>2275</v>
      </c>
      <c r="E491" s="4">
        <v>4200</v>
      </c>
      <c r="F491" s="19">
        <v>1925</v>
      </c>
      <c r="G491" s="10">
        <v>4200</v>
      </c>
      <c r="H491" s="24">
        <f t="shared" si="33"/>
        <v>2567</v>
      </c>
      <c r="I491" s="29">
        <f t="shared" si="34"/>
        <v>0.61119047619047617</v>
      </c>
      <c r="J491" s="4">
        <v>4200</v>
      </c>
      <c r="K491" s="59"/>
      <c r="L491" s="53">
        <f t="shared" si="35"/>
        <v>4200</v>
      </c>
    </row>
    <row r="492" spans="1:12" hidden="1" x14ac:dyDescent="0.35">
      <c r="A492" s="714"/>
      <c r="B492" s="714"/>
      <c r="C492" s="3" t="s">
        <v>160</v>
      </c>
      <c r="D492" s="4">
        <v>3000</v>
      </c>
      <c r="E492" s="4">
        <v>3000</v>
      </c>
      <c r="F492" s="19">
        <v>0</v>
      </c>
      <c r="G492" s="10">
        <v>0</v>
      </c>
      <c r="H492" s="24">
        <f t="shared" si="33"/>
        <v>0</v>
      </c>
      <c r="I492" s="29" t="e">
        <f t="shared" si="34"/>
        <v>#DIV/0!</v>
      </c>
      <c r="J492" s="4">
        <v>0</v>
      </c>
      <c r="K492" s="59"/>
      <c r="L492" s="53">
        <f t="shared" si="35"/>
        <v>0</v>
      </c>
    </row>
    <row r="493" spans="1:12" hidden="1" x14ac:dyDescent="0.35">
      <c r="A493" s="714"/>
      <c r="B493" s="714"/>
      <c r="C493" s="3" t="s">
        <v>161</v>
      </c>
      <c r="D493" s="4">
        <v>21608</v>
      </c>
      <c r="E493" s="4">
        <v>10000</v>
      </c>
      <c r="F493" s="19">
        <v>0</v>
      </c>
      <c r="G493" s="10">
        <v>0</v>
      </c>
      <c r="H493" s="24">
        <f t="shared" si="33"/>
        <v>0</v>
      </c>
      <c r="I493" s="29" t="e">
        <f t="shared" si="34"/>
        <v>#DIV/0!</v>
      </c>
      <c r="J493" s="4">
        <v>0</v>
      </c>
      <c r="K493" s="59"/>
      <c r="L493" s="53">
        <f t="shared" si="35"/>
        <v>0</v>
      </c>
    </row>
    <row r="494" spans="1:12" hidden="1" x14ac:dyDescent="0.35">
      <c r="A494" s="714"/>
      <c r="B494" s="714"/>
      <c r="C494" s="3" t="s">
        <v>162</v>
      </c>
      <c r="D494" s="4">
        <v>5418.15</v>
      </c>
      <c r="E494" s="4">
        <v>5147.6899999999996</v>
      </c>
      <c r="F494" s="19">
        <v>4780.21</v>
      </c>
      <c r="G494" s="10">
        <v>6273</v>
      </c>
      <c r="H494" s="24">
        <f t="shared" si="33"/>
        <v>6374</v>
      </c>
      <c r="I494" s="29">
        <f t="shared" si="34"/>
        <v>1.0161007492427865</v>
      </c>
      <c r="J494" s="4">
        <v>6659</v>
      </c>
      <c r="K494" s="59"/>
      <c r="L494" s="53">
        <f t="shared" si="35"/>
        <v>6659</v>
      </c>
    </row>
    <row r="495" spans="1:12" hidden="1" x14ac:dyDescent="0.35">
      <c r="A495" s="714"/>
      <c r="B495" s="714"/>
      <c r="C495" s="3" t="s">
        <v>163</v>
      </c>
      <c r="D495" s="4">
        <v>2442.8200000000002</v>
      </c>
      <c r="E495" s="4">
        <v>5374.71</v>
      </c>
      <c r="F495" s="19">
        <v>0</v>
      </c>
      <c r="G495" s="10">
        <v>0</v>
      </c>
      <c r="H495" s="24">
        <f t="shared" si="33"/>
        <v>0</v>
      </c>
      <c r="I495" s="29" t="e">
        <f t="shared" si="34"/>
        <v>#DIV/0!</v>
      </c>
      <c r="J495" s="4">
        <v>0</v>
      </c>
      <c r="K495" s="59"/>
      <c r="L495" s="53">
        <f t="shared" si="35"/>
        <v>0</v>
      </c>
    </row>
    <row r="496" spans="1:12" hidden="1" x14ac:dyDescent="0.35">
      <c r="A496" s="714"/>
      <c r="B496" s="714"/>
      <c r="C496" s="3" t="s">
        <v>164</v>
      </c>
      <c r="D496" s="4">
        <v>361.07</v>
      </c>
      <c r="E496" s="4">
        <v>193.9</v>
      </c>
      <c r="F496" s="19">
        <v>277</v>
      </c>
      <c r="G496" s="10">
        <v>360</v>
      </c>
      <c r="H496" s="24">
        <f t="shared" si="33"/>
        <v>369</v>
      </c>
      <c r="I496" s="29">
        <f t="shared" si="34"/>
        <v>1.0249999999999999</v>
      </c>
      <c r="J496" s="4">
        <v>360</v>
      </c>
      <c r="K496" s="59"/>
      <c r="L496" s="53">
        <f t="shared" si="35"/>
        <v>360</v>
      </c>
    </row>
    <row r="497" spans="1:12" hidden="1" x14ac:dyDescent="0.35">
      <c r="A497" s="714"/>
      <c r="B497" s="714"/>
      <c r="C497" s="3" t="s">
        <v>165</v>
      </c>
      <c r="D497" s="4">
        <v>2836.51</v>
      </c>
      <c r="E497" s="4">
        <v>750.78</v>
      </c>
      <c r="F497" s="19">
        <v>0</v>
      </c>
      <c r="G497" s="10">
        <v>0</v>
      </c>
      <c r="H497" s="24">
        <f t="shared" si="33"/>
        <v>0</v>
      </c>
      <c r="I497" s="29" t="e">
        <f t="shared" si="34"/>
        <v>#DIV/0!</v>
      </c>
      <c r="J497" s="4">
        <v>0</v>
      </c>
      <c r="K497" s="59"/>
      <c r="L497" s="53">
        <f t="shared" si="35"/>
        <v>0</v>
      </c>
    </row>
    <row r="498" spans="1:12" hidden="1" x14ac:dyDescent="0.35">
      <c r="A498" s="714"/>
      <c r="B498" s="714"/>
      <c r="C498" s="3" t="s">
        <v>169</v>
      </c>
      <c r="D498" s="4">
        <v>1930.25</v>
      </c>
      <c r="E498" s="4">
        <v>1550</v>
      </c>
      <c r="F498" s="19">
        <v>1680</v>
      </c>
      <c r="G498" s="10">
        <v>0</v>
      </c>
      <c r="H498" s="24">
        <f t="shared" si="33"/>
        <v>2240</v>
      </c>
      <c r="I498" s="29" t="e">
        <f t="shared" si="34"/>
        <v>#DIV/0!</v>
      </c>
      <c r="J498" s="4">
        <v>0</v>
      </c>
      <c r="K498" s="59"/>
      <c r="L498" s="53">
        <f t="shared" si="35"/>
        <v>0</v>
      </c>
    </row>
    <row r="499" spans="1:12" hidden="1" x14ac:dyDescent="0.35">
      <c r="A499" s="714"/>
      <c r="B499" s="714"/>
      <c r="C499" s="3" t="s">
        <v>170</v>
      </c>
      <c r="D499" s="4">
        <v>5873.12</v>
      </c>
      <c r="E499" s="4">
        <v>2485</v>
      </c>
      <c r="F499" s="19">
        <v>3360</v>
      </c>
      <c r="G499" s="10">
        <v>5500</v>
      </c>
      <c r="H499" s="24">
        <f t="shared" si="33"/>
        <v>4480</v>
      </c>
      <c r="I499" s="29">
        <f t="shared" si="34"/>
        <v>0.81454545454545457</v>
      </c>
      <c r="J499" s="4">
        <v>4000</v>
      </c>
      <c r="K499" s="59"/>
      <c r="L499" s="53">
        <f t="shared" si="35"/>
        <v>4000</v>
      </c>
    </row>
    <row r="500" spans="1:12" hidden="1" x14ac:dyDescent="0.35">
      <c r="A500" s="714"/>
      <c r="B500" s="714"/>
      <c r="C500" s="3" t="s">
        <v>172</v>
      </c>
      <c r="D500" s="4">
        <v>2868.44</v>
      </c>
      <c r="E500" s="4">
        <v>2984.29</v>
      </c>
      <c r="F500" s="19">
        <v>81.319999999999993</v>
      </c>
      <c r="G500" s="10">
        <v>4000</v>
      </c>
      <c r="H500" s="24">
        <f t="shared" si="33"/>
        <v>108</v>
      </c>
      <c r="I500" s="29">
        <f t="shared" si="34"/>
        <v>2.7E-2</v>
      </c>
      <c r="J500" s="4">
        <v>4000</v>
      </c>
      <c r="K500" s="59"/>
      <c r="L500" s="53">
        <f t="shared" si="35"/>
        <v>4000</v>
      </c>
    </row>
    <row r="501" spans="1:12" hidden="1" x14ac:dyDescent="0.35">
      <c r="A501" s="714"/>
      <c r="B501" s="714"/>
      <c r="C501" s="3" t="s">
        <v>173</v>
      </c>
      <c r="D501" s="4">
        <v>9547.8700000000008</v>
      </c>
      <c r="E501" s="4">
        <v>1140.3599999999999</v>
      </c>
      <c r="F501" s="19">
        <v>284.08999999999997</v>
      </c>
      <c r="G501" s="10">
        <v>7750</v>
      </c>
      <c r="H501" s="24">
        <f t="shared" si="33"/>
        <v>379</v>
      </c>
      <c r="I501" s="29">
        <f t="shared" si="34"/>
        <v>4.8903225806451615E-2</v>
      </c>
      <c r="J501" s="4">
        <v>7750</v>
      </c>
      <c r="K501" s="59"/>
      <c r="L501" s="53">
        <f t="shared" si="35"/>
        <v>7750</v>
      </c>
    </row>
    <row r="502" spans="1:12" hidden="1" x14ac:dyDescent="0.35">
      <c r="A502" s="714"/>
      <c r="B502" s="714"/>
      <c r="C502" s="3" t="s">
        <v>174</v>
      </c>
      <c r="D502" s="4">
        <v>438.11</v>
      </c>
      <c r="E502" s="4">
        <v>1820.03</v>
      </c>
      <c r="F502" s="19">
        <v>1125.74</v>
      </c>
      <c r="G502" s="10">
        <v>1000</v>
      </c>
      <c r="H502" s="24">
        <f t="shared" si="33"/>
        <v>1501</v>
      </c>
      <c r="I502" s="29">
        <f t="shared" si="34"/>
        <v>1.5009999999999999</v>
      </c>
      <c r="J502" s="4">
        <v>1000</v>
      </c>
      <c r="K502" s="59"/>
      <c r="L502" s="53">
        <f t="shared" si="35"/>
        <v>1000</v>
      </c>
    </row>
    <row r="503" spans="1:12" hidden="1" x14ac:dyDescent="0.35">
      <c r="A503" s="714"/>
      <c r="B503" s="714"/>
      <c r="C503" s="3" t="s">
        <v>175</v>
      </c>
      <c r="D503" s="4">
        <v>351990.36</v>
      </c>
      <c r="E503" s="4">
        <v>375652.24</v>
      </c>
      <c r="F503" s="19">
        <v>209317.37</v>
      </c>
      <c r="G503" s="10">
        <v>461393.11</v>
      </c>
      <c r="H503" s="24">
        <f t="shared" si="33"/>
        <v>279090</v>
      </c>
      <c r="I503" s="29">
        <f t="shared" si="34"/>
        <v>0.60488549558098081</v>
      </c>
      <c r="J503" s="4">
        <v>443250</v>
      </c>
      <c r="K503" s="59"/>
      <c r="L503" s="53">
        <f t="shared" si="35"/>
        <v>443250</v>
      </c>
    </row>
    <row r="504" spans="1:12" hidden="1" x14ac:dyDescent="0.35">
      <c r="A504" s="714"/>
      <c r="B504" s="714"/>
      <c r="C504" s="3" t="s">
        <v>177</v>
      </c>
      <c r="D504" s="4">
        <v>24869.29</v>
      </c>
      <c r="E504" s="4">
        <v>10647.22</v>
      </c>
      <c r="F504" s="19">
        <v>49043.199999999997</v>
      </c>
      <c r="G504" s="10">
        <v>26100</v>
      </c>
      <c r="H504" s="24">
        <f t="shared" si="33"/>
        <v>65391</v>
      </c>
      <c r="I504" s="29">
        <f t="shared" si="34"/>
        <v>2.5054022988505746</v>
      </c>
      <c r="J504" s="4">
        <v>26100</v>
      </c>
      <c r="K504" s="59"/>
      <c r="L504" s="53">
        <f t="shared" si="35"/>
        <v>26100</v>
      </c>
    </row>
    <row r="505" spans="1:12" hidden="1" x14ac:dyDescent="0.35">
      <c r="A505" s="714"/>
      <c r="B505" s="714"/>
      <c r="C505" s="3" t="s">
        <v>178</v>
      </c>
      <c r="D505" s="4">
        <v>148.94999999999999</v>
      </c>
      <c r="E505" s="4">
        <v>87.71</v>
      </c>
      <c r="F505" s="19">
        <v>0</v>
      </c>
      <c r="G505" s="10">
        <v>0</v>
      </c>
      <c r="H505" s="24">
        <f t="shared" si="33"/>
        <v>0</v>
      </c>
      <c r="I505" s="29" t="e">
        <f t="shared" si="34"/>
        <v>#DIV/0!</v>
      </c>
      <c r="J505" s="4">
        <v>150</v>
      </c>
      <c r="K505" s="59"/>
      <c r="L505" s="53">
        <f t="shared" si="35"/>
        <v>150</v>
      </c>
    </row>
    <row r="506" spans="1:12" hidden="1" x14ac:dyDescent="0.35">
      <c r="A506" s="714"/>
      <c r="B506" s="714"/>
      <c r="C506" s="3" t="s">
        <v>179</v>
      </c>
      <c r="D506" s="4">
        <v>752.92</v>
      </c>
      <c r="E506" s="4">
        <v>85</v>
      </c>
      <c r="F506" s="19">
        <v>175</v>
      </c>
      <c r="G506" s="10">
        <v>470</v>
      </c>
      <c r="H506" s="24">
        <f t="shared" si="33"/>
        <v>233</v>
      </c>
      <c r="I506" s="29">
        <f t="shared" si="34"/>
        <v>0.49574468085106382</v>
      </c>
      <c r="J506" s="4">
        <v>470</v>
      </c>
      <c r="K506" s="59"/>
      <c r="L506" s="53">
        <f t="shared" si="35"/>
        <v>470</v>
      </c>
    </row>
    <row r="507" spans="1:12" hidden="1" x14ac:dyDescent="0.35">
      <c r="A507" s="714"/>
      <c r="B507" s="714"/>
      <c r="C507" s="3" t="s">
        <v>180</v>
      </c>
      <c r="D507" s="4">
        <v>186021.69</v>
      </c>
      <c r="E507" s="4">
        <v>186545.77</v>
      </c>
      <c r="F507" s="19">
        <v>198883.63</v>
      </c>
      <c r="G507" s="10">
        <v>297690</v>
      </c>
      <c r="H507" s="24">
        <f t="shared" si="33"/>
        <v>265178</v>
      </c>
      <c r="I507" s="29">
        <f t="shared" si="34"/>
        <v>0.89078571668514228</v>
      </c>
      <c r="J507" s="4">
        <v>325090</v>
      </c>
      <c r="K507" s="59"/>
      <c r="L507" s="53">
        <f t="shared" si="35"/>
        <v>325090</v>
      </c>
    </row>
    <row r="508" spans="1:12" hidden="1" x14ac:dyDescent="0.35">
      <c r="A508" s="714"/>
      <c r="B508" s="714"/>
      <c r="C508" s="3" t="s">
        <v>213</v>
      </c>
      <c r="D508" s="4">
        <v>0</v>
      </c>
      <c r="E508" s="4">
        <v>0</v>
      </c>
      <c r="F508" s="19">
        <v>1942.8</v>
      </c>
      <c r="G508" s="10">
        <v>0</v>
      </c>
      <c r="H508" s="24">
        <f t="shared" si="33"/>
        <v>2590</v>
      </c>
      <c r="I508" s="29" t="e">
        <f t="shared" si="34"/>
        <v>#DIV/0!</v>
      </c>
      <c r="J508" s="4">
        <v>0</v>
      </c>
      <c r="K508" s="59"/>
      <c r="L508" s="53">
        <f t="shared" si="35"/>
        <v>0</v>
      </c>
    </row>
    <row r="509" spans="1:12" hidden="1" x14ac:dyDescent="0.35">
      <c r="A509" s="714"/>
      <c r="B509" s="714"/>
      <c r="C509" s="3" t="s">
        <v>266</v>
      </c>
      <c r="D509" s="4">
        <v>0</v>
      </c>
      <c r="E509" s="4">
        <v>0</v>
      </c>
      <c r="F509" s="19">
        <v>272.49</v>
      </c>
      <c r="G509" s="10">
        <v>0</v>
      </c>
      <c r="H509" s="24">
        <f t="shared" si="33"/>
        <v>363</v>
      </c>
      <c r="I509" s="29" t="e">
        <f t="shared" si="34"/>
        <v>#DIV/0!</v>
      </c>
      <c r="J509" s="4">
        <v>0</v>
      </c>
      <c r="K509" s="59"/>
      <c r="L509" s="53">
        <f t="shared" si="35"/>
        <v>0</v>
      </c>
    </row>
    <row r="510" spans="1:12" hidden="1" x14ac:dyDescent="0.35">
      <c r="A510" s="714"/>
      <c r="B510" s="714"/>
      <c r="C510" s="3" t="s">
        <v>183</v>
      </c>
      <c r="D510" s="4">
        <v>16000</v>
      </c>
      <c r="E510" s="4">
        <v>8339</v>
      </c>
      <c r="F510" s="19">
        <v>0</v>
      </c>
      <c r="G510" s="10">
        <v>0</v>
      </c>
      <c r="H510" s="24">
        <f t="shared" si="33"/>
        <v>0</v>
      </c>
      <c r="I510" s="29" t="e">
        <f t="shared" si="34"/>
        <v>#DIV/0!</v>
      </c>
      <c r="J510" s="4">
        <v>0</v>
      </c>
      <c r="K510" s="59"/>
      <c r="L510" s="53">
        <f t="shared" si="35"/>
        <v>0</v>
      </c>
    </row>
    <row r="511" spans="1:12" ht="13.15" hidden="1" x14ac:dyDescent="0.35">
      <c r="A511" s="714"/>
      <c r="B511" s="719" t="s">
        <v>143</v>
      </c>
      <c r="C511" s="714"/>
      <c r="D511" s="7">
        <v>1175929.33</v>
      </c>
      <c r="E511" s="7">
        <v>1126837.04</v>
      </c>
      <c r="F511" s="20">
        <v>931223.69</v>
      </c>
      <c r="G511" s="11">
        <v>1447702.11</v>
      </c>
      <c r="H511" s="25">
        <f t="shared" si="33"/>
        <v>1241632</v>
      </c>
      <c r="I511" s="30">
        <f t="shared" si="34"/>
        <v>0.8576571046097321</v>
      </c>
      <c r="J511" s="7">
        <v>1526287</v>
      </c>
      <c r="K511" s="54">
        <f>SUM(K481:K510)</f>
        <v>0</v>
      </c>
      <c r="L511" s="54">
        <f>SUM(L481:L510)</f>
        <v>1526287</v>
      </c>
    </row>
    <row r="512" spans="1:12" ht="13.5" hidden="1" thickBot="1" x14ac:dyDescent="0.4">
      <c r="A512" s="719" t="s">
        <v>214</v>
      </c>
      <c r="B512" s="714"/>
      <c r="C512" s="714"/>
      <c r="D512" s="8">
        <v>-1175929.33</v>
      </c>
      <c r="E512" s="8">
        <v>-1126837.04</v>
      </c>
      <c r="F512" s="21">
        <v>-931223.69</v>
      </c>
      <c r="G512" s="12">
        <v>-1447702.11</v>
      </c>
      <c r="H512" s="26">
        <f t="shared" si="33"/>
        <v>-1241632</v>
      </c>
      <c r="I512" s="31">
        <f t="shared" si="34"/>
        <v>0.8576571046097321</v>
      </c>
      <c r="J512" s="8">
        <v>-1526287</v>
      </c>
      <c r="K512" s="55">
        <f>-K511</f>
        <v>0</v>
      </c>
      <c r="L512" s="55">
        <f>-L511</f>
        <v>-1526287</v>
      </c>
    </row>
    <row r="513" spans="1:12" ht="13.5" hidden="1" thickTop="1" x14ac:dyDescent="0.35">
      <c r="A513" s="722" t="s">
        <v>215</v>
      </c>
      <c r="B513" s="714"/>
      <c r="C513" s="714"/>
      <c r="D513" s="714"/>
      <c r="E513" s="714"/>
      <c r="F513" s="714"/>
      <c r="G513" s="714"/>
      <c r="H513" s="714"/>
      <c r="I513" s="714"/>
      <c r="J513" s="714"/>
      <c r="K513" s="714"/>
      <c r="L513" s="714"/>
    </row>
    <row r="514" spans="1:12" ht="13.15" hidden="1" x14ac:dyDescent="0.35">
      <c r="A514" s="714"/>
      <c r="B514" s="722" t="s">
        <v>141</v>
      </c>
      <c r="C514" s="714"/>
      <c r="D514" s="714"/>
      <c r="E514" s="714"/>
      <c r="F514" s="714"/>
      <c r="G514" s="714"/>
      <c r="H514" s="714"/>
      <c r="I514" s="714"/>
      <c r="J514" s="714"/>
      <c r="K514" s="714"/>
      <c r="L514" s="714"/>
    </row>
    <row r="515" spans="1:12" hidden="1" x14ac:dyDescent="0.35">
      <c r="A515" s="714"/>
      <c r="B515" s="714"/>
      <c r="C515" s="3" t="s">
        <v>146</v>
      </c>
      <c r="D515" s="4">
        <v>265396.64</v>
      </c>
      <c r="E515" s="4">
        <v>131456.57</v>
      </c>
      <c r="F515" s="19">
        <v>243186.67</v>
      </c>
      <c r="G515" s="10">
        <v>197104</v>
      </c>
      <c r="H515" s="24">
        <f t="shared" ref="H515:H549" si="36">ROUND(F515/9*12,0)</f>
        <v>324249</v>
      </c>
      <c r="I515" s="29">
        <f t="shared" ref="I515:I549" si="37">H515/G515</f>
        <v>1.6450655491517168</v>
      </c>
      <c r="J515" s="4">
        <v>254652</v>
      </c>
      <c r="K515" s="59"/>
      <c r="L515" s="53">
        <f t="shared" ref="L515:L547" si="38">J515-K515</f>
        <v>254652</v>
      </c>
    </row>
    <row r="516" spans="1:12" hidden="1" x14ac:dyDescent="0.35">
      <c r="A516" s="714"/>
      <c r="B516" s="714"/>
      <c r="C516" s="3" t="s">
        <v>148</v>
      </c>
      <c r="D516" s="4">
        <v>28.59</v>
      </c>
      <c r="E516" s="4">
        <v>0</v>
      </c>
      <c r="F516" s="19">
        <v>0</v>
      </c>
      <c r="G516" s="10">
        <v>0</v>
      </c>
      <c r="H516" s="24">
        <f t="shared" si="36"/>
        <v>0</v>
      </c>
      <c r="I516" s="29" t="e">
        <f t="shared" si="37"/>
        <v>#DIV/0!</v>
      </c>
      <c r="J516" s="4">
        <v>0</v>
      </c>
      <c r="K516" s="59"/>
      <c r="L516" s="53">
        <f t="shared" si="38"/>
        <v>0</v>
      </c>
    </row>
    <row r="517" spans="1:12" hidden="1" x14ac:dyDescent="0.35">
      <c r="A517" s="714"/>
      <c r="B517" s="714"/>
      <c r="C517" s="3" t="s">
        <v>187</v>
      </c>
      <c r="D517" s="4">
        <v>35628.61</v>
      </c>
      <c r="E517" s="4">
        <v>34315.24</v>
      </c>
      <c r="F517" s="19">
        <v>21557.56</v>
      </c>
      <c r="G517" s="10">
        <v>39000</v>
      </c>
      <c r="H517" s="24">
        <f t="shared" si="36"/>
        <v>28743</v>
      </c>
      <c r="I517" s="29">
        <f t="shared" si="37"/>
        <v>0.73699999999999999</v>
      </c>
      <c r="J517" s="4">
        <v>39000</v>
      </c>
      <c r="K517" s="59"/>
      <c r="L517" s="53">
        <f t="shared" si="38"/>
        <v>39000</v>
      </c>
    </row>
    <row r="518" spans="1:12" hidden="1" x14ac:dyDescent="0.35">
      <c r="A518" s="714"/>
      <c r="B518" s="714"/>
      <c r="C518" s="3" t="s">
        <v>150</v>
      </c>
      <c r="D518" s="4">
        <v>67845.58</v>
      </c>
      <c r="E518" s="4">
        <v>96719.4</v>
      </c>
      <c r="F518" s="19">
        <v>80886.080000000002</v>
      </c>
      <c r="G518" s="10">
        <v>97000</v>
      </c>
      <c r="H518" s="24">
        <f t="shared" si="36"/>
        <v>107848</v>
      </c>
      <c r="I518" s="29">
        <f t="shared" si="37"/>
        <v>1.1118350515463917</v>
      </c>
      <c r="J518" s="4">
        <v>97000</v>
      </c>
      <c r="K518" s="59"/>
      <c r="L518" s="53">
        <f t="shared" si="38"/>
        <v>97000</v>
      </c>
    </row>
    <row r="519" spans="1:12" hidden="1" x14ac:dyDescent="0.35">
      <c r="A519" s="714"/>
      <c r="B519" s="714"/>
      <c r="C519" s="3" t="s">
        <v>151</v>
      </c>
      <c r="D519" s="4">
        <v>21020.33</v>
      </c>
      <c r="E519" s="4">
        <v>11722.57</v>
      </c>
      <c r="F519" s="19">
        <v>27144.47</v>
      </c>
      <c r="G519" s="10">
        <v>19103</v>
      </c>
      <c r="H519" s="24">
        <f t="shared" si="36"/>
        <v>36193</v>
      </c>
      <c r="I519" s="29">
        <f t="shared" si="37"/>
        <v>1.8946238810658012</v>
      </c>
      <c r="J519" s="4">
        <v>22118</v>
      </c>
      <c r="K519" s="59"/>
      <c r="L519" s="53">
        <f t="shared" si="38"/>
        <v>22118</v>
      </c>
    </row>
    <row r="520" spans="1:12" hidden="1" x14ac:dyDescent="0.35">
      <c r="A520" s="714"/>
      <c r="B520" s="714"/>
      <c r="C520" s="3" t="s">
        <v>152</v>
      </c>
      <c r="D520" s="4">
        <v>21783.119999999999</v>
      </c>
      <c r="E520" s="4">
        <v>27879</v>
      </c>
      <c r="F520" s="19">
        <v>16369.8</v>
      </c>
      <c r="G520" s="10">
        <v>31120</v>
      </c>
      <c r="H520" s="24">
        <f t="shared" si="36"/>
        <v>21826</v>
      </c>
      <c r="I520" s="29">
        <f t="shared" si="37"/>
        <v>0.70134961439588694</v>
      </c>
      <c r="J520" s="4">
        <v>34780</v>
      </c>
      <c r="K520" s="59"/>
      <c r="L520" s="53">
        <f t="shared" si="38"/>
        <v>34780</v>
      </c>
    </row>
    <row r="521" spans="1:12" hidden="1" x14ac:dyDescent="0.35">
      <c r="A521" s="714"/>
      <c r="B521" s="714"/>
      <c r="C521" s="3" t="s">
        <v>153</v>
      </c>
      <c r="D521" s="4">
        <v>2545.0100000000002</v>
      </c>
      <c r="E521" s="4">
        <v>3657.43</v>
      </c>
      <c r="F521" s="19">
        <v>3544.35</v>
      </c>
      <c r="G521" s="10">
        <v>0</v>
      </c>
      <c r="H521" s="24">
        <f t="shared" si="36"/>
        <v>4726</v>
      </c>
      <c r="I521" s="29" t="e">
        <f t="shared" si="37"/>
        <v>#DIV/0!</v>
      </c>
      <c r="J521" s="4">
        <v>0</v>
      </c>
      <c r="K521" s="59"/>
      <c r="L521" s="53">
        <f t="shared" si="38"/>
        <v>0</v>
      </c>
    </row>
    <row r="522" spans="1:12" hidden="1" x14ac:dyDescent="0.35">
      <c r="A522" s="714"/>
      <c r="B522" s="714"/>
      <c r="C522" s="3" t="s">
        <v>154</v>
      </c>
      <c r="D522" s="4">
        <v>2700</v>
      </c>
      <c r="E522" s="4">
        <v>2700</v>
      </c>
      <c r="F522" s="19">
        <v>0</v>
      </c>
      <c r="G522" s="10">
        <v>4785</v>
      </c>
      <c r="H522" s="24">
        <f t="shared" si="36"/>
        <v>0</v>
      </c>
      <c r="I522" s="29">
        <f t="shared" si="37"/>
        <v>0</v>
      </c>
      <c r="J522" s="4">
        <v>4929</v>
      </c>
      <c r="K522" s="59"/>
      <c r="L522" s="53">
        <f t="shared" si="38"/>
        <v>4929</v>
      </c>
    </row>
    <row r="523" spans="1:12" hidden="1" x14ac:dyDescent="0.35">
      <c r="A523" s="714"/>
      <c r="B523" s="714"/>
      <c r="C523" s="3" t="s">
        <v>155</v>
      </c>
      <c r="D523" s="4">
        <v>53282.83</v>
      </c>
      <c r="E523" s="4">
        <v>38761.18</v>
      </c>
      <c r="F523" s="19">
        <v>44845.71</v>
      </c>
      <c r="G523" s="10">
        <v>63591</v>
      </c>
      <c r="H523" s="24">
        <f t="shared" si="36"/>
        <v>59794</v>
      </c>
      <c r="I523" s="29">
        <f t="shared" si="37"/>
        <v>0.94029029265147579</v>
      </c>
      <c r="J523" s="4">
        <v>68360</v>
      </c>
      <c r="K523" s="59"/>
      <c r="L523" s="53">
        <f t="shared" si="38"/>
        <v>68360</v>
      </c>
    </row>
    <row r="524" spans="1:12" hidden="1" x14ac:dyDescent="0.35">
      <c r="A524" s="714"/>
      <c r="B524" s="714"/>
      <c r="C524" s="3" t="s">
        <v>157</v>
      </c>
      <c r="D524" s="4">
        <v>631.01</v>
      </c>
      <c r="E524" s="4">
        <v>652.76</v>
      </c>
      <c r="F524" s="19">
        <v>597.62</v>
      </c>
      <c r="G524" s="10">
        <v>855</v>
      </c>
      <c r="H524" s="24">
        <f t="shared" si="36"/>
        <v>797</v>
      </c>
      <c r="I524" s="29">
        <f t="shared" si="37"/>
        <v>0.93216374269005853</v>
      </c>
      <c r="J524" s="4">
        <v>855</v>
      </c>
      <c r="K524" s="59"/>
      <c r="L524" s="53">
        <f t="shared" si="38"/>
        <v>855</v>
      </c>
    </row>
    <row r="525" spans="1:12" hidden="1" x14ac:dyDescent="0.35">
      <c r="A525" s="714"/>
      <c r="B525" s="714"/>
      <c r="C525" s="3" t="s">
        <v>158</v>
      </c>
      <c r="D525" s="4">
        <v>0</v>
      </c>
      <c r="E525" s="4">
        <v>0</v>
      </c>
      <c r="F525" s="19">
        <v>460.88</v>
      </c>
      <c r="G525" s="10">
        <v>0</v>
      </c>
      <c r="H525" s="24">
        <f t="shared" si="36"/>
        <v>615</v>
      </c>
      <c r="I525" s="29" t="e">
        <f t="shared" si="37"/>
        <v>#DIV/0!</v>
      </c>
      <c r="J525" s="4">
        <v>0</v>
      </c>
      <c r="K525" s="59"/>
      <c r="L525" s="53">
        <f t="shared" si="38"/>
        <v>0</v>
      </c>
    </row>
    <row r="526" spans="1:12" hidden="1" x14ac:dyDescent="0.35">
      <c r="A526" s="714"/>
      <c r="B526" s="714"/>
      <c r="C526" s="3" t="s">
        <v>160</v>
      </c>
      <c r="D526" s="4">
        <v>3000</v>
      </c>
      <c r="E526" s="4">
        <v>3000</v>
      </c>
      <c r="F526" s="19">
        <v>0</v>
      </c>
      <c r="G526" s="10">
        <v>0</v>
      </c>
      <c r="H526" s="24">
        <f t="shared" si="36"/>
        <v>0</v>
      </c>
      <c r="I526" s="29" t="e">
        <f t="shared" si="37"/>
        <v>#DIV/0!</v>
      </c>
      <c r="J526" s="4">
        <v>0</v>
      </c>
      <c r="K526" s="59"/>
      <c r="L526" s="53">
        <f t="shared" si="38"/>
        <v>0</v>
      </c>
    </row>
    <row r="527" spans="1:12" hidden="1" x14ac:dyDescent="0.35">
      <c r="A527" s="714"/>
      <c r="B527" s="714"/>
      <c r="C527" s="3" t="s">
        <v>161</v>
      </c>
      <c r="D527" s="4">
        <v>8562</v>
      </c>
      <c r="E527" s="4">
        <v>8955</v>
      </c>
      <c r="F527" s="19">
        <v>0</v>
      </c>
      <c r="G527" s="10">
        <v>0</v>
      </c>
      <c r="H527" s="24">
        <f t="shared" si="36"/>
        <v>0</v>
      </c>
      <c r="I527" s="29" t="e">
        <f t="shared" si="37"/>
        <v>#DIV/0!</v>
      </c>
      <c r="J527" s="4">
        <v>0</v>
      </c>
      <c r="K527" s="59"/>
      <c r="L527" s="53">
        <f t="shared" si="38"/>
        <v>0</v>
      </c>
    </row>
    <row r="528" spans="1:12" hidden="1" x14ac:dyDescent="0.35">
      <c r="A528" s="714"/>
      <c r="B528" s="714"/>
      <c r="C528" s="3" t="s">
        <v>162</v>
      </c>
      <c r="D528" s="4">
        <v>5405.46</v>
      </c>
      <c r="E528" s="4">
        <v>3782.91</v>
      </c>
      <c r="F528" s="19">
        <v>4975.26</v>
      </c>
      <c r="G528" s="10">
        <v>3711</v>
      </c>
      <c r="H528" s="24">
        <f t="shared" si="36"/>
        <v>6634</v>
      </c>
      <c r="I528" s="29">
        <f t="shared" si="37"/>
        <v>1.7876583131231474</v>
      </c>
      <c r="J528" s="4">
        <v>4000</v>
      </c>
      <c r="K528" s="59"/>
      <c r="L528" s="53">
        <f t="shared" si="38"/>
        <v>4000</v>
      </c>
    </row>
    <row r="529" spans="1:12" hidden="1" x14ac:dyDescent="0.35">
      <c r="A529" s="714"/>
      <c r="B529" s="714"/>
      <c r="C529" s="3" t="s">
        <v>164</v>
      </c>
      <c r="D529" s="4">
        <v>361.07</v>
      </c>
      <c r="E529" s="4">
        <v>28.69</v>
      </c>
      <c r="F529" s="19">
        <v>277</v>
      </c>
      <c r="G529" s="10">
        <v>360</v>
      </c>
      <c r="H529" s="24">
        <f t="shared" si="36"/>
        <v>369</v>
      </c>
      <c r="I529" s="29">
        <f t="shared" si="37"/>
        <v>1.0249999999999999</v>
      </c>
      <c r="J529" s="4">
        <v>360</v>
      </c>
      <c r="K529" s="59"/>
      <c r="L529" s="53">
        <f t="shared" si="38"/>
        <v>360</v>
      </c>
    </row>
    <row r="530" spans="1:12" hidden="1" x14ac:dyDescent="0.35">
      <c r="A530" s="714"/>
      <c r="B530" s="714"/>
      <c r="C530" s="3" t="s">
        <v>167</v>
      </c>
      <c r="D530" s="4">
        <v>8215.66</v>
      </c>
      <c r="E530" s="4">
        <v>5512.3</v>
      </c>
      <c r="F530" s="19">
        <v>5653.89</v>
      </c>
      <c r="G530" s="10">
        <v>8000</v>
      </c>
      <c r="H530" s="24">
        <f t="shared" si="36"/>
        <v>7539</v>
      </c>
      <c r="I530" s="29">
        <f t="shared" si="37"/>
        <v>0.94237499999999996</v>
      </c>
      <c r="J530" s="4">
        <v>8000</v>
      </c>
      <c r="K530" s="59"/>
      <c r="L530" s="53">
        <f t="shared" si="38"/>
        <v>8000</v>
      </c>
    </row>
    <row r="531" spans="1:12" hidden="1" x14ac:dyDescent="0.35">
      <c r="A531" s="714"/>
      <c r="B531" s="714"/>
      <c r="C531" s="3" t="s">
        <v>168</v>
      </c>
      <c r="D531" s="4">
        <v>28265.23</v>
      </c>
      <c r="E531" s="4">
        <v>35473.120000000003</v>
      </c>
      <c r="F531" s="19">
        <v>17084.45</v>
      </c>
      <c r="G531" s="10">
        <v>33000</v>
      </c>
      <c r="H531" s="24">
        <f t="shared" si="36"/>
        <v>22779</v>
      </c>
      <c r="I531" s="29">
        <f t="shared" si="37"/>
        <v>0.69027272727272726</v>
      </c>
      <c r="J531" s="4">
        <v>33000</v>
      </c>
      <c r="K531" s="59"/>
      <c r="L531" s="53">
        <f t="shared" si="38"/>
        <v>33000</v>
      </c>
    </row>
    <row r="532" spans="1:12" hidden="1" x14ac:dyDescent="0.35">
      <c r="A532" s="714"/>
      <c r="B532" s="714"/>
      <c r="C532" s="3" t="s">
        <v>169</v>
      </c>
      <c r="D532" s="4">
        <v>3609.65</v>
      </c>
      <c r="E532" s="4">
        <v>592.41</v>
      </c>
      <c r="F532" s="19">
        <v>2951.73</v>
      </c>
      <c r="G532" s="10">
        <v>3850</v>
      </c>
      <c r="H532" s="24">
        <f t="shared" si="36"/>
        <v>3936</v>
      </c>
      <c r="I532" s="29">
        <f t="shared" si="37"/>
        <v>1.0223376623376623</v>
      </c>
      <c r="J532" s="4">
        <v>3850</v>
      </c>
      <c r="K532" s="59"/>
      <c r="L532" s="53">
        <f t="shared" si="38"/>
        <v>3850</v>
      </c>
    </row>
    <row r="533" spans="1:12" hidden="1" x14ac:dyDescent="0.35">
      <c r="A533" s="714"/>
      <c r="B533" s="714"/>
      <c r="C533" s="3" t="s">
        <v>170</v>
      </c>
      <c r="D533" s="4">
        <v>4360.57</v>
      </c>
      <c r="E533" s="4">
        <v>1986.54</v>
      </c>
      <c r="F533" s="19">
        <v>7386.29</v>
      </c>
      <c r="G533" s="10">
        <v>4000</v>
      </c>
      <c r="H533" s="24">
        <f t="shared" si="36"/>
        <v>9848</v>
      </c>
      <c r="I533" s="29">
        <f t="shared" si="37"/>
        <v>2.4620000000000002</v>
      </c>
      <c r="J533" s="4">
        <v>4000</v>
      </c>
      <c r="K533" s="59"/>
      <c r="L533" s="53">
        <f t="shared" si="38"/>
        <v>4000</v>
      </c>
    </row>
    <row r="534" spans="1:12" hidden="1" x14ac:dyDescent="0.35">
      <c r="A534" s="714"/>
      <c r="B534" s="714"/>
      <c r="C534" s="3" t="s">
        <v>171</v>
      </c>
      <c r="D534" s="4">
        <v>711.64</v>
      </c>
      <c r="E534" s="4">
        <v>1515</v>
      </c>
      <c r="F534" s="19">
        <v>2469.5100000000002</v>
      </c>
      <c r="G534" s="10">
        <v>1800</v>
      </c>
      <c r="H534" s="24">
        <f t="shared" si="36"/>
        <v>3293</v>
      </c>
      <c r="I534" s="29">
        <f t="shared" si="37"/>
        <v>1.8294444444444444</v>
      </c>
      <c r="J534" s="4">
        <v>1800</v>
      </c>
      <c r="K534" s="59"/>
      <c r="L534" s="53">
        <f t="shared" si="38"/>
        <v>1800</v>
      </c>
    </row>
    <row r="535" spans="1:12" hidden="1" x14ac:dyDescent="0.35">
      <c r="A535" s="714"/>
      <c r="B535" s="714"/>
      <c r="C535" s="3" t="s">
        <v>172</v>
      </c>
      <c r="D535" s="4">
        <v>81.87</v>
      </c>
      <c r="E535" s="4">
        <v>281.47000000000003</v>
      </c>
      <c r="F535" s="19">
        <v>48.15</v>
      </c>
      <c r="G535" s="10">
        <v>0</v>
      </c>
      <c r="H535" s="24">
        <f t="shared" si="36"/>
        <v>64</v>
      </c>
      <c r="I535" s="29" t="e">
        <f t="shared" si="37"/>
        <v>#DIV/0!</v>
      </c>
      <c r="J535" s="4">
        <v>0</v>
      </c>
      <c r="K535" s="59"/>
      <c r="L535" s="53">
        <f t="shared" si="38"/>
        <v>0</v>
      </c>
    </row>
    <row r="536" spans="1:12" hidden="1" x14ac:dyDescent="0.35">
      <c r="A536" s="714"/>
      <c r="B536" s="714"/>
      <c r="C536" s="3" t="s">
        <v>173</v>
      </c>
      <c r="D536" s="4">
        <v>0</v>
      </c>
      <c r="E536" s="4">
        <v>0</v>
      </c>
      <c r="F536" s="19">
        <v>26.45</v>
      </c>
      <c r="G536" s="10">
        <v>0</v>
      </c>
      <c r="H536" s="24">
        <f t="shared" si="36"/>
        <v>35</v>
      </c>
      <c r="I536" s="29" t="e">
        <f t="shared" si="37"/>
        <v>#DIV/0!</v>
      </c>
      <c r="J536" s="4">
        <v>0</v>
      </c>
      <c r="K536" s="59"/>
      <c r="L536" s="53">
        <f t="shared" si="38"/>
        <v>0</v>
      </c>
    </row>
    <row r="537" spans="1:12" hidden="1" x14ac:dyDescent="0.35">
      <c r="A537" s="714"/>
      <c r="B537" s="714"/>
      <c r="C537" s="3" t="s">
        <v>175</v>
      </c>
      <c r="D537" s="4">
        <v>37</v>
      </c>
      <c r="E537" s="4">
        <v>0</v>
      </c>
      <c r="F537" s="19">
        <v>0</v>
      </c>
      <c r="G537" s="10">
        <v>0</v>
      </c>
      <c r="H537" s="24">
        <f t="shared" si="36"/>
        <v>0</v>
      </c>
      <c r="I537" s="29" t="e">
        <f t="shared" si="37"/>
        <v>#DIV/0!</v>
      </c>
      <c r="J537" s="4">
        <v>0</v>
      </c>
      <c r="K537" s="59"/>
      <c r="L537" s="53">
        <f t="shared" si="38"/>
        <v>0</v>
      </c>
    </row>
    <row r="538" spans="1:12" hidden="1" x14ac:dyDescent="0.35">
      <c r="A538" s="714"/>
      <c r="B538" s="714"/>
      <c r="C538" s="3" t="s">
        <v>177</v>
      </c>
      <c r="D538" s="4">
        <v>5798.42</v>
      </c>
      <c r="E538" s="4">
        <v>8899.56</v>
      </c>
      <c r="F538" s="19">
        <v>8329.65</v>
      </c>
      <c r="G538" s="10">
        <v>11000</v>
      </c>
      <c r="H538" s="24">
        <f t="shared" si="36"/>
        <v>11106</v>
      </c>
      <c r="I538" s="29">
        <f t="shared" si="37"/>
        <v>1.0096363636363637</v>
      </c>
      <c r="J538" s="4">
        <v>11000</v>
      </c>
      <c r="K538" s="59"/>
      <c r="L538" s="53">
        <f t="shared" si="38"/>
        <v>11000</v>
      </c>
    </row>
    <row r="539" spans="1:12" hidden="1" x14ac:dyDescent="0.35">
      <c r="A539" s="714"/>
      <c r="B539" s="714"/>
      <c r="C539" s="3" t="s">
        <v>178</v>
      </c>
      <c r="D539" s="4">
        <v>0</v>
      </c>
      <c r="E539" s="4">
        <v>0</v>
      </c>
      <c r="F539" s="19">
        <v>0</v>
      </c>
      <c r="G539" s="10">
        <v>240</v>
      </c>
      <c r="H539" s="24">
        <f t="shared" si="36"/>
        <v>0</v>
      </c>
      <c r="I539" s="29">
        <f t="shared" si="37"/>
        <v>0</v>
      </c>
      <c r="J539" s="4">
        <v>0</v>
      </c>
      <c r="K539" s="59"/>
      <c r="L539" s="53">
        <f t="shared" si="38"/>
        <v>0</v>
      </c>
    </row>
    <row r="540" spans="1:12" hidden="1" x14ac:dyDescent="0.35">
      <c r="A540" s="714"/>
      <c r="B540" s="714"/>
      <c r="C540" s="3" t="s">
        <v>179</v>
      </c>
      <c r="D540" s="4">
        <v>40059.629999999997</v>
      </c>
      <c r="E540" s="4">
        <v>38863.17</v>
      </c>
      <c r="F540" s="19">
        <v>23147.82</v>
      </c>
      <c r="G540" s="10">
        <v>43500</v>
      </c>
      <c r="H540" s="24">
        <f t="shared" si="36"/>
        <v>30864</v>
      </c>
      <c r="I540" s="29">
        <f t="shared" si="37"/>
        <v>0.70951724137931038</v>
      </c>
      <c r="J540" s="4">
        <v>43500</v>
      </c>
      <c r="K540" s="59"/>
      <c r="L540" s="53">
        <f t="shared" si="38"/>
        <v>43500</v>
      </c>
    </row>
    <row r="541" spans="1:12" hidden="1" x14ac:dyDescent="0.35">
      <c r="A541" s="714"/>
      <c r="B541" s="714"/>
      <c r="C541" s="3" t="s">
        <v>180</v>
      </c>
      <c r="D541" s="4">
        <v>81230.679999999993</v>
      </c>
      <c r="E541" s="4">
        <v>59816.56</v>
      </c>
      <c r="F541" s="19">
        <v>44242.080000000002</v>
      </c>
      <c r="G541" s="10">
        <v>70000</v>
      </c>
      <c r="H541" s="24">
        <f t="shared" si="36"/>
        <v>58989</v>
      </c>
      <c r="I541" s="29">
        <f t="shared" si="37"/>
        <v>0.8427</v>
      </c>
      <c r="J541" s="4">
        <v>70000</v>
      </c>
      <c r="K541" s="59"/>
      <c r="L541" s="53">
        <f t="shared" si="38"/>
        <v>70000</v>
      </c>
    </row>
    <row r="542" spans="1:12" hidden="1" x14ac:dyDescent="0.35">
      <c r="A542" s="714"/>
      <c r="B542" s="714"/>
      <c r="C542" s="3" t="s">
        <v>181</v>
      </c>
      <c r="D542" s="4">
        <v>7340.98</v>
      </c>
      <c r="E542" s="4">
        <v>6788.7</v>
      </c>
      <c r="F542" s="19">
        <v>6992.46</v>
      </c>
      <c r="G542" s="10">
        <v>8000</v>
      </c>
      <c r="H542" s="24">
        <f t="shared" si="36"/>
        <v>9323</v>
      </c>
      <c r="I542" s="29">
        <f t="shared" si="37"/>
        <v>1.165375</v>
      </c>
      <c r="J542" s="4">
        <v>8000</v>
      </c>
      <c r="K542" s="59"/>
      <c r="L542" s="53">
        <f t="shared" si="38"/>
        <v>8000</v>
      </c>
    </row>
    <row r="543" spans="1:12" hidden="1" x14ac:dyDescent="0.35">
      <c r="A543" s="714"/>
      <c r="B543" s="714"/>
      <c r="C543" s="3" t="s">
        <v>216</v>
      </c>
      <c r="D543" s="4">
        <v>1979.25</v>
      </c>
      <c r="E543" s="4">
        <v>2005</v>
      </c>
      <c r="F543" s="19">
        <v>271.88</v>
      </c>
      <c r="G543" s="10">
        <v>2000</v>
      </c>
      <c r="H543" s="24">
        <f t="shared" si="36"/>
        <v>363</v>
      </c>
      <c r="I543" s="29">
        <f t="shared" si="37"/>
        <v>0.18149999999999999</v>
      </c>
      <c r="J543" s="4">
        <v>2000</v>
      </c>
      <c r="K543" s="59"/>
      <c r="L543" s="53">
        <f t="shared" si="38"/>
        <v>2000</v>
      </c>
    </row>
    <row r="544" spans="1:12" hidden="1" x14ac:dyDescent="0.35">
      <c r="A544" s="714"/>
      <c r="B544" s="714"/>
      <c r="C544" s="3" t="s">
        <v>217</v>
      </c>
      <c r="D544" s="4">
        <v>2014.43</v>
      </c>
      <c r="E544" s="4">
        <v>0</v>
      </c>
      <c r="F544" s="19">
        <v>0</v>
      </c>
      <c r="G544" s="10">
        <v>0</v>
      </c>
      <c r="H544" s="24">
        <f t="shared" si="36"/>
        <v>0</v>
      </c>
      <c r="I544" s="29" t="e">
        <f t="shared" si="37"/>
        <v>#DIV/0!</v>
      </c>
      <c r="J544" s="4">
        <v>0</v>
      </c>
      <c r="K544" s="59"/>
      <c r="L544" s="53">
        <f t="shared" si="38"/>
        <v>0</v>
      </c>
    </row>
    <row r="545" spans="1:12" hidden="1" x14ac:dyDescent="0.35">
      <c r="A545" s="714"/>
      <c r="B545" s="714"/>
      <c r="C545" s="3" t="s">
        <v>266</v>
      </c>
      <c r="D545" s="4">
        <v>0</v>
      </c>
      <c r="E545" s="4">
        <v>0</v>
      </c>
      <c r="F545" s="19">
        <v>341.6</v>
      </c>
      <c r="G545" s="10">
        <v>0</v>
      </c>
      <c r="H545" s="24">
        <f t="shared" si="36"/>
        <v>455</v>
      </c>
      <c r="I545" s="29" t="e">
        <f t="shared" si="37"/>
        <v>#DIV/0!</v>
      </c>
      <c r="J545" s="4">
        <v>0</v>
      </c>
      <c r="K545" s="59"/>
      <c r="L545" s="53">
        <f t="shared" si="38"/>
        <v>0</v>
      </c>
    </row>
    <row r="546" spans="1:12" hidden="1" x14ac:dyDescent="0.35">
      <c r="A546" s="714"/>
      <c r="B546" s="714"/>
      <c r="C546" s="3" t="s">
        <v>183</v>
      </c>
      <c r="D546" s="4">
        <v>40000</v>
      </c>
      <c r="E546" s="4">
        <v>40000</v>
      </c>
      <c r="F546" s="19">
        <v>0</v>
      </c>
      <c r="G546" s="10">
        <v>0</v>
      </c>
      <c r="H546" s="24">
        <f t="shared" si="36"/>
        <v>0</v>
      </c>
      <c r="I546" s="29" t="e">
        <f t="shared" si="37"/>
        <v>#DIV/0!</v>
      </c>
      <c r="J546" s="4">
        <v>0</v>
      </c>
      <c r="K546" s="59"/>
      <c r="L546" s="53">
        <f t="shared" si="38"/>
        <v>0</v>
      </c>
    </row>
    <row r="547" spans="1:12" hidden="1" x14ac:dyDescent="0.35">
      <c r="A547" s="714"/>
      <c r="B547" s="714"/>
      <c r="C547" s="3" t="s">
        <v>218</v>
      </c>
      <c r="D547" s="4">
        <v>0</v>
      </c>
      <c r="E547" s="4">
        <v>0</v>
      </c>
      <c r="F547" s="19">
        <v>712.21</v>
      </c>
      <c r="G547" s="10">
        <v>0</v>
      </c>
      <c r="H547" s="24">
        <f t="shared" si="36"/>
        <v>950</v>
      </c>
      <c r="I547" s="29" t="e">
        <f t="shared" si="37"/>
        <v>#DIV/0!</v>
      </c>
      <c r="J547" s="4">
        <v>0</v>
      </c>
      <c r="K547" s="59"/>
      <c r="L547" s="53">
        <f t="shared" si="38"/>
        <v>0</v>
      </c>
    </row>
    <row r="548" spans="1:12" ht="13.15" hidden="1" x14ac:dyDescent="0.35">
      <c r="A548" s="714"/>
      <c r="B548" s="719" t="s">
        <v>143</v>
      </c>
      <c r="C548" s="714"/>
      <c r="D548" s="7">
        <v>711895.26</v>
      </c>
      <c r="E548" s="7">
        <v>565364.57999999996</v>
      </c>
      <c r="F548" s="20">
        <v>563503.56999999995</v>
      </c>
      <c r="G548" s="11">
        <v>642019</v>
      </c>
      <c r="H548" s="25">
        <f t="shared" si="36"/>
        <v>751338</v>
      </c>
      <c r="I548" s="30">
        <f t="shared" si="37"/>
        <v>1.1702737769442961</v>
      </c>
      <c r="J548" s="7">
        <v>711204</v>
      </c>
      <c r="K548" s="54">
        <f>SUM(K515:K547)</f>
        <v>0</v>
      </c>
      <c r="L548" s="54">
        <f>SUM(L515:L547)</f>
        <v>711204</v>
      </c>
    </row>
    <row r="549" spans="1:12" ht="13.5" hidden="1" thickBot="1" x14ac:dyDescent="0.4">
      <c r="A549" s="719" t="s">
        <v>219</v>
      </c>
      <c r="B549" s="714"/>
      <c r="C549" s="714"/>
      <c r="D549" s="8">
        <v>-711895.26</v>
      </c>
      <c r="E549" s="8">
        <v>-565364.57999999996</v>
      </c>
      <c r="F549" s="21">
        <v>-563503.56999999995</v>
      </c>
      <c r="G549" s="12">
        <v>-642019</v>
      </c>
      <c r="H549" s="26">
        <f t="shared" si="36"/>
        <v>-751338</v>
      </c>
      <c r="I549" s="31">
        <f t="shared" si="37"/>
        <v>1.1702737769442961</v>
      </c>
      <c r="J549" s="8">
        <v>-711204</v>
      </c>
      <c r="K549" s="54">
        <f>-K548</f>
        <v>0</v>
      </c>
      <c r="L549" s="54">
        <f>-L548</f>
        <v>-711204</v>
      </c>
    </row>
    <row r="550" spans="1:12" ht="13.5" hidden="1" thickTop="1" x14ac:dyDescent="0.35">
      <c r="A550" s="722" t="s">
        <v>220</v>
      </c>
      <c r="B550" s="714"/>
      <c r="C550" s="714"/>
      <c r="D550" s="714"/>
      <c r="E550" s="714"/>
      <c r="F550" s="714"/>
      <c r="G550" s="714"/>
      <c r="H550" s="714"/>
      <c r="I550" s="714"/>
      <c r="J550" s="714"/>
      <c r="K550" s="714"/>
      <c r="L550" s="714"/>
    </row>
    <row r="551" spans="1:12" ht="13.15" hidden="1" x14ac:dyDescent="0.35">
      <c r="A551" s="714"/>
      <c r="B551" s="722" t="s">
        <v>141</v>
      </c>
      <c r="C551" s="714"/>
      <c r="D551" s="714"/>
      <c r="E551" s="714"/>
      <c r="F551" s="714"/>
      <c r="G551" s="714"/>
      <c r="H551" s="714"/>
      <c r="I551" s="714"/>
      <c r="J551" s="714"/>
      <c r="K551" s="714"/>
      <c r="L551" s="714"/>
    </row>
    <row r="552" spans="1:12" hidden="1" x14ac:dyDescent="0.35">
      <c r="A552" s="714"/>
      <c r="B552" s="714"/>
      <c r="C552" s="3" t="s">
        <v>146</v>
      </c>
      <c r="D552" s="4">
        <v>115178.53</v>
      </c>
      <c r="E552" s="4">
        <v>117562.2</v>
      </c>
      <c r="F552" s="19">
        <v>84888.08</v>
      </c>
      <c r="G552" s="10">
        <v>187512</v>
      </c>
      <c r="H552" s="24">
        <f t="shared" ref="H552:H573" si="39">ROUND(F552/9*12,0)</f>
        <v>113184</v>
      </c>
      <c r="I552" s="29">
        <f t="shared" ref="I552:I573" si="40">H552/G552</f>
        <v>0.60360936900038398</v>
      </c>
      <c r="J552" s="4">
        <v>203540</v>
      </c>
      <c r="K552" s="59"/>
      <c r="L552" s="53">
        <f t="shared" ref="L552:L571" si="41">J552-K552</f>
        <v>203540</v>
      </c>
    </row>
    <row r="553" spans="1:12" hidden="1" x14ac:dyDescent="0.35">
      <c r="A553" s="714"/>
      <c r="B553" s="714"/>
      <c r="C553" s="3" t="s">
        <v>147</v>
      </c>
      <c r="D553" s="4">
        <v>5829.83</v>
      </c>
      <c r="E553" s="4">
        <v>0</v>
      </c>
      <c r="F553" s="19">
        <v>273.44</v>
      </c>
      <c r="G553" s="10">
        <v>0</v>
      </c>
      <c r="H553" s="24">
        <f t="shared" si="39"/>
        <v>365</v>
      </c>
      <c r="I553" s="29" t="e">
        <f t="shared" si="40"/>
        <v>#DIV/0!</v>
      </c>
      <c r="J553" s="4">
        <v>0</v>
      </c>
      <c r="K553" s="59"/>
      <c r="L553" s="53">
        <f t="shared" si="41"/>
        <v>0</v>
      </c>
    </row>
    <row r="554" spans="1:12" hidden="1" x14ac:dyDescent="0.35">
      <c r="A554" s="714"/>
      <c r="B554" s="714"/>
      <c r="C554" s="3" t="s">
        <v>148</v>
      </c>
      <c r="D554" s="4">
        <v>989.17</v>
      </c>
      <c r="E554" s="4">
        <v>0</v>
      </c>
      <c r="F554" s="19">
        <v>0</v>
      </c>
      <c r="G554" s="10">
        <v>0</v>
      </c>
      <c r="H554" s="24">
        <f t="shared" si="39"/>
        <v>0</v>
      </c>
      <c r="I554" s="29" t="e">
        <f t="shared" si="40"/>
        <v>#DIV/0!</v>
      </c>
      <c r="J554" s="4">
        <v>0</v>
      </c>
      <c r="K554" s="59"/>
      <c r="L554" s="53">
        <f t="shared" si="41"/>
        <v>0</v>
      </c>
    </row>
    <row r="555" spans="1:12" hidden="1" x14ac:dyDescent="0.35">
      <c r="A555" s="714"/>
      <c r="B555" s="714"/>
      <c r="C555" s="3" t="s">
        <v>187</v>
      </c>
      <c r="D555" s="4">
        <v>824.77</v>
      </c>
      <c r="E555" s="4">
        <v>6210.13</v>
      </c>
      <c r="F555" s="19">
        <v>23044.11</v>
      </c>
      <c r="G555" s="10">
        <v>0</v>
      </c>
      <c r="H555" s="24">
        <f t="shared" si="39"/>
        <v>30725</v>
      </c>
      <c r="I555" s="29" t="e">
        <f t="shared" si="40"/>
        <v>#DIV/0!</v>
      </c>
      <c r="J555" s="4">
        <v>0</v>
      </c>
      <c r="K555" s="59"/>
      <c r="L555" s="53">
        <f t="shared" si="41"/>
        <v>0</v>
      </c>
    </row>
    <row r="556" spans="1:12" hidden="1" x14ac:dyDescent="0.35">
      <c r="A556" s="714"/>
      <c r="B556" s="714"/>
      <c r="C556" s="3" t="s">
        <v>150</v>
      </c>
      <c r="D556" s="4">
        <v>10279.02</v>
      </c>
      <c r="E556" s="4">
        <v>10858.48</v>
      </c>
      <c r="F556" s="19">
        <v>7184.75</v>
      </c>
      <c r="G556" s="10">
        <v>13000</v>
      </c>
      <c r="H556" s="24">
        <f t="shared" si="39"/>
        <v>9580</v>
      </c>
      <c r="I556" s="29">
        <f t="shared" si="40"/>
        <v>0.7369230769230769</v>
      </c>
      <c r="J556" s="4">
        <v>13000</v>
      </c>
      <c r="K556" s="59"/>
      <c r="L556" s="53">
        <f t="shared" si="41"/>
        <v>13000</v>
      </c>
    </row>
    <row r="557" spans="1:12" hidden="1" x14ac:dyDescent="0.35">
      <c r="A557" s="714"/>
      <c r="B557" s="714"/>
      <c r="C557" s="3" t="s">
        <v>151</v>
      </c>
      <c r="D557" s="4">
        <v>7577.16</v>
      </c>
      <c r="E557" s="4">
        <v>8425.84</v>
      </c>
      <c r="F557" s="19">
        <v>7925.47</v>
      </c>
      <c r="G557" s="10">
        <v>15537</v>
      </c>
      <c r="H557" s="24">
        <f t="shared" si="39"/>
        <v>10567</v>
      </c>
      <c r="I557" s="29">
        <f t="shared" si="40"/>
        <v>0.68011842698075564</v>
      </c>
      <c r="J557" s="4">
        <v>17930</v>
      </c>
      <c r="K557" s="59"/>
      <c r="L557" s="53">
        <f t="shared" si="41"/>
        <v>17930</v>
      </c>
    </row>
    <row r="558" spans="1:12" hidden="1" x14ac:dyDescent="0.35">
      <c r="A558" s="714"/>
      <c r="B558" s="714"/>
      <c r="C558" s="3" t="s">
        <v>152</v>
      </c>
      <c r="D558" s="4">
        <v>13069.29</v>
      </c>
      <c r="E558" s="4">
        <v>16728</v>
      </c>
      <c r="F558" s="19">
        <v>13095.84</v>
      </c>
      <c r="G558" s="10">
        <v>24896</v>
      </c>
      <c r="H558" s="24">
        <f t="shared" si="39"/>
        <v>17461</v>
      </c>
      <c r="I558" s="29">
        <f t="shared" si="40"/>
        <v>0.70135764781491006</v>
      </c>
      <c r="J558" s="4">
        <v>27824</v>
      </c>
      <c r="K558" s="59"/>
      <c r="L558" s="53">
        <f t="shared" si="41"/>
        <v>27824</v>
      </c>
    </row>
    <row r="559" spans="1:12" hidden="1" x14ac:dyDescent="0.35">
      <c r="A559" s="714"/>
      <c r="B559" s="714"/>
      <c r="C559" s="3" t="s">
        <v>153</v>
      </c>
      <c r="D559" s="4">
        <v>385.45</v>
      </c>
      <c r="E559" s="4">
        <v>423.59</v>
      </c>
      <c r="F559" s="19">
        <v>276.44</v>
      </c>
      <c r="G559" s="10">
        <v>0</v>
      </c>
      <c r="H559" s="24">
        <f t="shared" si="39"/>
        <v>369</v>
      </c>
      <c r="I559" s="29" t="e">
        <f t="shared" si="40"/>
        <v>#DIV/0!</v>
      </c>
      <c r="J559" s="4">
        <v>0</v>
      </c>
      <c r="K559" s="59"/>
      <c r="L559" s="53">
        <f t="shared" si="41"/>
        <v>0</v>
      </c>
    </row>
    <row r="560" spans="1:12" hidden="1" x14ac:dyDescent="0.35">
      <c r="A560" s="714"/>
      <c r="B560" s="714"/>
      <c r="C560" s="3" t="s">
        <v>154</v>
      </c>
      <c r="D560" s="4">
        <v>1800</v>
      </c>
      <c r="E560" s="4">
        <v>1350</v>
      </c>
      <c r="F560" s="19">
        <v>0</v>
      </c>
      <c r="G560" s="10">
        <v>3828</v>
      </c>
      <c r="H560" s="24">
        <f t="shared" si="39"/>
        <v>0</v>
      </c>
      <c r="I560" s="29">
        <f t="shared" si="40"/>
        <v>0</v>
      </c>
      <c r="J560" s="4">
        <v>3943</v>
      </c>
      <c r="K560" s="59"/>
      <c r="L560" s="53">
        <f t="shared" si="41"/>
        <v>3943</v>
      </c>
    </row>
    <row r="561" spans="1:12" hidden="1" x14ac:dyDescent="0.35">
      <c r="A561" s="714"/>
      <c r="B561" s="714"/>
      <c r="C561" s="3" t="s">
        <v>155</v>
      </c>
      <c r="D561" s="4">
        <v>14411.38</v>
      </c>
      <c r="E561" s="4">
        <v>20575.29</v>
      </c>
      <c r="F561" s="19">
        <v>16608.3</v>
      </c>
      <c r="G561" s="10">
        <v>34920</v>
      </c>
      <c r="H561" s="24">
        <f t="shared" si="39"/>
        <v>22144</v>
      </c>
      <c r="I561" s="29">
        <f t="shared" si="40"/>
        <v>0.63413516609392895</v>
      </c>
      <c r="J561" s="4">
        <v>37539</v>
      </c>
      <c r="K561" s="59"/>
      <c r="L561" s="53">
        <f t="shared" si="41"/>
        <v>37539</v>
      </c>
    </row>
    <row r="562" spans="1:12" hidden="1" x14ac:dyDescent="0.35">
      <c r="A562" s="714"/>
      <c r="B562" s="714"/>
      <c r="C562" s="3" t="s">
        <v>157</v>
      </c>
      <c r="D562" s="4">
        <v>436.91</v>
      </c>
      <c r="E562" s="4">
        <v>471.27</v>
      </c>
      <c r="F562" s="19">
        <v>292.13</v>
      </c>
      <c r="G562" s="10">
        <v>682</v>
      </c>
      <c r="H562" s="24">
        <f t="shared" si="39"/>
        <v>390</v>
      </c>
      <c r="I562" s="29">
        <f t="shared" si="40"/>
        <v>0.57184750733137835</v>
      </c>
      <c r="J562" s="4">
        <v>682</v>
      </c>
      <c r="K562" s="59"/>
      <c r="L562" s="53">
        <f t="shared" si="41"/>
        <v>682</v>
      </c>
    </row>
    <row r="563" spans="1:12" hidden="1" x14ac:dyDescent="0.35">
      <c r="A563" s="714"/>
      <c r="B563" s="714"/>
      <c r="C563" s="3" t="s">
        <v>158</v>
      </c>
      <c r="D563" s="4">
        <v>0</v>
      </c>
      <c r="E563" s="4">
        <v>0</v>
      </c>
      <c r="F563" s="19">
        <v>153.52000000000001</v>
      </c>
      <c r="G563" s="10">
        <v>0</v>
      </c>
      <c r="H563" s="24">
        <f t="shared" si="39"/>
        <v>205</v>
      </c>
      <c r="I563" s="29" t="e">
        <f t="shared" si="40"/>
        <v>#DIV/0!</v>
      </c>
      <c r="J563" s="4">
        <v>0</v>
      </c>
      <c r="K563" s="59"/>
      <c r="L563" s="53">
        <f t="shared" si="41"/>
        <v>0</v>
      </c>
    </row>
    <row r="564" spans="1:12" hidden="1" x14ac:dyDescent="0.35">
      <c r="A564" s="714"/>
      <c r="B564" s="714"/>
      <c r="C564" s="3" t="s">
        <v>159</v>
      </c>
      <c r="D564" s="4">
        <v>3512.25</v>
      </c>
      <c r="E564" s="4">
        <v>0</v>
      </c>
      <c r="F564" s="19">
        <v>0</v>
      </c>
      <c r="G564" s="10">
        <v>0</v>
      </c>
      <c r="H564" s="24">
        <f t="shared" si="39"/>
        <v>0</v>
      </c>
      <c r="I564" s="29" t="e">
        <f t="shared" si="40"/>
        <v>#DIV/0!</v>
      </c>
      <c r="J564" s="4">
        <v>0</v>
      </c>
      <c r="K564" s="59"/>
      <c r="L564" s="53">
        <f t="shared" si="41"/>
        <v>0</v>
      </c>
    </row>
    <row r="565" spans="1:12" hidden="1" x14ac:dyDescent="0.35">
      <c r="A565" s="714"/>
      <c r="B565" s="714"/>
      <c r="C565" s="3" t="s">
        <v>161</v>
      </c>
      <c r="D565" s="4">
        <v>3744</v>
      </c>
      <c r="E565" s="4">
        <v>3855</v>
      </c>
      <c r="F565" s="19">
        <v>0</v>
      </c>
      <c r="G565" s="10">
        <v>0</v>
      </c>
      <c r="H565" s="24">
        <f t="shared" si="39"/>
        <v>0</v>
      </c>
      <c r="I565" s="29" t="e">
        <f t="shared" si="40"/>
        <v>#DIV/0!</v>
      </c>
      <c r="J565" s="4">
        <v>0</v>
      </c>
      <c r="K565" s="59"/>
      <c r="L565" s="53">
        <f t="shared" si="41"/>
        <v>0</v>
      </c>
    </row>
    <row r="566" spans="1:12" hidden="1" x14ac:dyDescent="0.35">
      <c r="A566" s="714"/>
      <c r="B566" s="714"/>
      <c r="C566" s="3" t="s">
        <v>162</v>
      </c>
      <c r="D566" s="4">
        <v>1977.52</v>
      </c>
      <c r="E566" s="4">
        <v>1923.9</v>
      </c>
      <c r="F566" s="19">
        <v>1638.54</v>
      </c>
      <c r="G566" s="10">
        <v>3088</v>
      </c>
      <c r="H566" s="24">
        <f t="shared" si="39"/>
        <v>2185</v>
      </c>
      <c r="I566" s="29">
        <f t="shared" si="40"/>
        <v>0.70757772020725385</v>
      </c>
      <c r="J566" s="4">
        <v>3321</v>
      </c>
      <c r="K566" s="59"/>
      <c r="L566" s="53">
        <f t="shared" si="41"/>
        <v>3321</v>
      </c>
    </row>
    <row r="567" spans="1:12" hidden="1" x14ac:dyDescent="0.35">
      <c r="A567" s="714"/>
      <c r="B567" s="714"/>
      <c r="C567" s="3" t="s">
        <v>163</v>
      </c>
      <c r="D567" s="4">
        <v>8479.27</v>
      </c>
      <c r="E567" s="4">
        <v>8559.36</v>
      </c>
      <c r="F567" s="19">
        <v>8824.73</v>
      </c>
      <c r="G567" s="10">
        <v>20000</v>
      </c>
      <c r="H567" s="24">
        <f t="shared" si="39"/>
        <v>11766</v>
      </c>
      <c r="I567" s="29">
        <f t="shared" si="40"/>
        <v>0.58830000000000005</v>
      </c>
      <c r="J567" s="4">
        <v>20000</v>
      </c>
      <c r="K567" s="59"/>
      <c r="L567" s="53">
        <f t="shared" si="41"/>
        <v>20000</v>
      </c>
    </row>
    <row r="568" spans="1:12" hidden="1" x14ac:dyDescent="0.35">
      <c r="A568" s="714"/>
      <c r="B568" s="714"/>
      <c r="C568" s="3" t="s">
        <v>174</v>
      </c>
      <c r="D568" s="4">
        <v>0</v>
      </c>
      <c r="E568" s="4">
        <v>0</v>
      </c>
      <c r="F568" s="19">
        <v>0</v>
      </c>
      <c r="G568" s="10">
        <v>1000</v>
      </c>
      <c r="H568" s="24">
        <f t="shared" si="39"/>
        <v>0</v>
      </c>
      <c r="I568" s="29">
        <f t="shared" si="40"/>
        <v>0</v>
      </c>
      <c r="J568" s="4">
        <v>1000</v>
      </c>
      <c r="K568" s="59"/>
      <c r="L568" s="53">
        <f t="shared" si="41"/>
        <v>1000</v>
      </c>
    </row>
    <row r="569" spans="1:12" hidden="1" x14ac:dyDescent="0.35">
      <c r="A569" s="714"/>
      <c r="B569" s="714"/>
      <c r="C569" s="3" t="s">
        <v>175</v>
      </c>
      <c r="D569" s="4">
        <v>10471.200000000001</v>
      </c>
      <c r="E569" s="4">
        <v>14728.5</v>
      </c>
      <c r="F569" s="19">
        <v>10845.2</v>
      </c>
      <c r="G569" s="10">
        <v>15000</v>
      </c>
      <c r="H569" s="24">
        <f t="shared" si="39"/>
        <v>14460</v>
      </c>
      <c r="I569" s="29">
        <f t="shared" si="40"/>
        <v>0.96399999999999997</v>
      </c>
      <c r="J569" s="4">
        <v>15000</v>
      </c>
      <c r="K569" s="59"/>
      <c r="L569" s="53">
        <f t="shared" si="41"/>
        <v>15000</v>
      </c>
    </row>
    <row r="570" spans="1:12" hidden="1" x14ac:dyDescent="0.35">
      <c r="A570" s="714"/>
      <c r="B570" s="714"/>
      <c r="C570" s="3" t="s">
        <v>177</v>
      </c>
      <c r="D570" s="4">
        <v>31.61</v>
      </c>
      <c r="E570" s="4">
        <v>0</v>
      </c>
      <c r="F570" s="19">
        <v>262.74</v>
      </c>
      <c r="G570" s="10">
        <v>0</v>
      </c>
      <c r="H570" s="24">
        <f t="shared" si="39"/>
        <v>350</v>
      </c>
      <c r="I570" s="29" t="e">
        <f t="shared" si="40"/>
        <v>#DIV/0!</v>
      </c>
      <c r="J570" s="4">
        <v>0</v>
      </c>
      <c r="K570" s="59"/>
      <c r="L570" s="53">
        <f t="shared" si="41"/>
        <v>0</v>
      </c>
    </row>
    <row r="571" spans="1:12" hidden="1" x14ac:dyDescent="0.35">
      <c r="A571" s="714"/>
      <c r="B571" s="714"/>
      <c r="C571" s="3" t="s">
        <v>180</v>
      </c>
      <c r="D571" s="4">
        <v>0</v>
      </c>
      <c r="E571" s="4">
        <v>0</v>
      </c>
      <c r="F571" s="19">
        <v>0</v>
      </c>
      <c r="G571" s="10">
        <v>350</v>
      </c>
      <c r="H571" s="24">
        <f t="shared" si="39"/>
        <v>0</v>
      </c>
      <c r="I571" s="29">
        <f t="shared" si="40"/>
        <v>0</v>
      </c>
      <c r="J571" s="4">
        <v>350</v>
      </c>
      <c r="K571" s="59"/>
      <c r="L571" s="53">
        <f t="shared" si="41"/>
        <v>350</v>
      </c>
    </row>
    <row r="572" spans="1:12" ht="13.15" hidden="1" x14ac:dyDescent="0.35">
      <c r="A572" s="714"/>
      <c r="B572" s="719" t="s">
        <v>143</v>
      </c>
      <c r="C572" s="714"/>
      <c r="D572" s="7">
        <v>198997.36</v>
      </c>
      <c r="E572" s="7">
        <v>211671.56</v>
      </c>
      <c r="F572" s="20">
        <v>175313.29</v>
      </c>
      <c r="G572" s="11">
        <v>319813</v>
      </c>
      <c r="H572" s="25">
        <f t="shared" si="39"/>
        <v>233751</v>
      </c>
      <c r="I572" s="30">
        <f t="shared" si="40"/>
        <v>0.73089899409967696</v>
      </c>
      <c r="J572" s="7">
        <v>344129</v>
      </c>
      <c r="K572" s="54">
        <f>SUM(K552:K571)</f>
        <v>0</v>
      </c>
      <c r="L572" s="54">
        <f>SUM(L552:L571)</f>
        <v>344129</v>
      </c>
    </row>
    <row r="573" spans="1:12" ht="13.5" hidden="1" thickBot="1" x14ac:dyDescent="0.4">
      <c r="A573" s="719" t="s">
        <v>221</v>
      </c>
      <c r="B573" s="714"/>
      <c r="C573" s="714"/>
      <c r="D573" s="8">
        <v>-198997.36</v>
      </c>
      <c r="E573" s="8">
        <v>-211671.56</v>
      </c>
      <c r="F573" s="21">
        <v>-175313.29</v>
      </c>
      <c r="G573" s="12">
        <v>-319813</v>
      </c>
      <c r="H573" s="26">
        <f t="shared" si="39"/>
        <v>-233751</v>
      </c>
      <c r="I573" s="31">
        <f t="shared" si="40"/>
        <v>0.73089899409967696</v>
      </c>
      <c r="J573" s="8">
        <v>-344129</v>
      </c>
      <c r="K573" s="55">
        <f>-K572</f>
        <v>0</v>
      </c>
      <c r="L573" s="55">
        <f>-L572</f>
        <v>-344129</v>
      </c>
    </row>
    <row r="574" spans="1:12" ht="13.5" hidden="1" thickTop="1" x14ac:dyDescent="0.35">
      <c r="A574" s="722" t="s">
        <v>222</v>
      </c>
      <c r="B574" s="714"/>
      <c r="C574" s="714"/>
      <c r="D574" s="714"/>
      <c r="E574" s="714"/>
      <c r="F574" s="714"/>
      <c r="G574" s="714"/>
      <c r="H574" s="714"/>
      <c r="I574" s="714"/>
      <c r="J574" s="714"/>
      <c r="K574" s="714"/>
      <c r="L574" s="714"/>
    </row>
    <row r="575" spans="1:12" ht="13.15" hidden="1" x14ac:dyDescent="0.35">
      <c r="A575" s="714"/>
      <c r="B575" s="722" t="s">
        <v>141</v>
      </c>
      <c r="C575" s="714"/>
      <c r="D575" s="714"/>
      <c r="E575" s="714"/>
      <c r="F575" s="714"/>
      <c r="G575" s="714"/>
      <c r="H575" s="714"/>
      <c r="I575" s="714"/>
      <c r="J575" s="714"/>
      <c r="K575" s="714"/>
      <c r="L575" s="714"/>
    </row>
    <row r="576" spans="1:12" ht="12.75" hidden="1" customHeight="1" x14ac:dyDescent="0.35">
      <c r="A576" s="714"/>
      <c r="B576" s="714"/>
    </row>
    <row r="577" spans="1:12" hidden="1" x14ac:dyDescent="0.35">
      <c r="A577" s="714"/>
      <c r="B577" s="714"/>
      <c r="C577" s="3" t="s">
        <v>163</v>
      </c>
      <c r="D577" s="4">
        <v>70956.39</v>
      </c>
      <c r="E577" s="4">
        <v>61295.839999999997</v>
      </c>
      <c r="F577" s="19">
        <v>9769.1</v>
      </c>
      <c r="G577" s="10">
        <v>0</v>
      </c>
      <c r="H577" s="24">
        <f t="shared" ref="H577:H582" si="42">ROUND(F577/9*12,0)</f>
        <v>13025</v>
      </c>
      <c r="I577" s="29" t="e">
        <f t="shared" ref="I577:I582" si="43">H577/G577</f>
        <v>#DIV/0!</v>
      </c>
      <c r="J577" s="4">
        <v>0</v>
      </c>
      <c r="K577" s="59"/>
      <c r="L577" s="53">
        <f>J577-K577</f>
        <v>0</v>
      </c>
    </row>
    <row r="578" spans="1:12" ht="12.75" hidden="1" customHeight="1" x14ac:dyDescent="0.35">
      <c r="A578" s="714"/>
      <c r="B578" s="714"/>
      <c r="C578" s="3" t="s">
        <v>175</v>
      </c>
      <c r="D578" s="4">
        <v>29507.22</v>
      </c>
      <c r="E578" s="4">
        <v>14652.87</v>
      </c>
      <c r="F578" s="19">
        <v>920.57</v>
      </c>
      <c r="G578" s="10">
        <v>0</v>
      </c>
      <c r="H578" s="24">
        <f t="shared" si="42"/>
        <v>1227</v>
      </c>
      <c r="I578" s="29" t="e">
        <f t="shared" si="43"/>
        <v>#DIV/0!</v>
      </c>
      <c r="J578" s="4">
        <v>0</v>
      </c>
      <c r="K578" s="59"/>
      <c r="L578" s="53">
        <f>J578-K578</f>
        <v>0</v>
      </c>
    </row>
    <row r="579" spans="1:12" ht="12.75" hidden="1" customHeight="1" x14ac:dyDescent="0.35">
      <c r="A579" s="714"/>
      <c r="B579" s="714"/>
      <c r="C579" s="3" t="s">
        <v>177</v>
      </c>
      <c r="D579" s="4">
        <v>120.26</v>
      </c>
      <c r="E579" s="4">
        <v>0</v>
      </c>
      <c r="F579" s="19">
        <v>0</v>
      </c>
      <c r="G579" s="10">
        <v>0</v>
      </c>
      <c r="H579" s="24">
        <f t="shared" si="42"/>
        <v>0</v>
      </c>
      <c r="I579" s="29" t="e">
        <f t="shared" si="43"/>
        <v>#DIV/0!</v>
      </c>
      <c r="J579" s="4">
        <v>0</v>
      </c>
      <c r="K579" s="59"/>
      <c r="L579" s="53">
        <f>J579-K579</f>
        <v>0</v>
      </c>
    </row>
    <row r="580" spans="1:12" ht="12.75" hidden="1" customHeight="1" x14ac:dyDescent="0.35">
      <c r="A580" s="714"/>
      <c r="B580" s="714"/>
      <c r="C580" s="3" t="s">
        <v>180</v>
      </c>
      <c r="D580" s="4">
        <v>5248.27</v>
      </c>
      <c r="E580" s="4">
        <v>3135.44</v>
      </c>
      <c r="F580" s="19">
        <v>0</v>
      </c>
      <c r="G580" s="10">
        <v>0</v>
      </c>
      <c r="H580" s="24">
        <f t="shared" si="42"/>
        <v>0</v>
      </c>
      <c r="I580" s="29" t="e">
        <f t="shared" si="43"/>
        <v>#DIV/0!</v>
      </c>
      <c r="J580" s="4">
        <v>0</v>
      </c>
      <c r="K580" s="59"/>
      <c r="L580" s="53">
        <f>J580-K580</f>
        <v>0</v>
      </c>
    </row>
    <row r="581" spans="1:12" ht="12.75" hidden="1" customHeight="1" x14ac:dyDescent="0.35">
      <c r="A581" s="714"/>
      <c r="B581" s="719" t="s">
        <v>143</v>
      </c>
      <c r="C581" s="714"/>
      <c r="D581" s="7">
        <v>105832.14</v>
      </c>
      <c r="E581" s="7">
        <v>79084.149999999994</v>
      </c>
      <c r="F581" s="20">
        <v>10689.67</v>
      </c>
      <c r="G581" s="11">
        <v>0</v>
      </c>
      <c r="H581" s="25">
        <f t="shared" si="42"/>
        <v>14253</v>
      </c>
      <c r="I581" s="30" t="e">
        <f t="shared" si="43"/>
        <v>#DIV/0!</v>
      </c>
      <c r="J581" s="7">
        <v>0</v>
      </c>
      <c r="K581" s="54">
        <f>SUM(K577:K580)</f>
        <v>0</v>
      </c>
      <c r="L581" s="54">
        <f>SUM(L577:L580)</f>
        <v>0</v>
      </c>
    </row>
    <row r="582" spans="1:12" ht="12.75" hidden="1" customHeight="1" thickBot="1" x14ac:dyDescent="0.4">
      <c r="A582" s="719" t="s">
        <v>223</v>
      </c>
      <c r="B582" s="714"/>
      <c r="C582" s="714"/>
      <c r="D582" s="8">
        <v>-105832.14</v>
      </c>
      <c r="E582" s="8">
        <v>-79084.149999999994</v>
      </c>
      <c r="F582" s="21">
        <v>-10689.67</v>
      </c>
      <c r="G582" s="12">
        <v>0</v>
      </c>
      <c r="H582" s="26">
        <f t="shared" si="42"/>
        <v>-14253</v>
      </c>
      <c r="I582" s="31" t="e">
        <f t="shared" si="43"/>
        <v>#DIV/0!</v>
      </c>
      <c r="J582" s="8">
        <v>0</v>
      </c>
      <c r="K582" s="55">
        <f>-K581</f>
        <v>0</v>
      </c>
      <c r="L582" s="55">
        <f>-L581</f>
        <v>0</v>
      </c>
    </row>
    <row r="583" spans="1:12" ht="12.75" hidden="1" customHeight="1" thickTop="1" x14ac:dyDescent="0.35">
      <c r="A583" s="722" t="s">
        <v>224</v>
      </c>
      <c r="B583" s="714"/>
      <c r="C583" s="714"/>
      <c r="D583" s="714"/>
      <c r="E583" s="714"/>
      <c r="F583" s="714"/>
      <c r="G583" s="714"/>
      <c r="H583" s="714"/>
      <c r="I583" s="714"/>
      <c r="J583" s="714"/>
      <c r="K583" s="714"/>
      <c r="L583" s="714"/>
    </row>
    <row r="584" spans="1:12" ht="12.75" hidden="1" customHeight="1" x14ac:dyDescent="0.35">
      <c r="A584" s="714"/>
      <c r="B584" s="722" t="s">
        <v>141</v>
      </c>
      <c r="C584" s="714"/>
      <c r="D584" s="714"/>
      <c r="E584" s="714"/>
      <c r="F584" s="714"/>
      <c r="G584" s="714"/>
      <c r="H584" s="714"/>
      <c r="I584" s="714"/>
      <c r="J584" s="714"/>
      <c r="K584" s="714"/>
      <c r="L584" s="714"/>
    </row>
    <row r="585" spans="1:12" ht="12.75" hidden="1" customHeight="1" x14ac:dyDescent="0.35">
      <c r="A585" s="714"/>
      <c r="B585" s="714"/>
    </row>
    <row r="586" spans="1:12" ht="12.75" hidden="1" customHeight="1" x14ac:dyDescent="0.35">
      <c r="A586" s="714"/>
      <c r="B586" s="714"/>
      <c r="C586" s="3" t="s">
        <v>163</v>
      </c>
      <c r="D586" s="4">
        <v>9400.4500000000007</v>
      </c>
      <c r="E586" s="4">
        <v>5148.78</v>
      </c>
      <c r="F586" s="19">
        <v>3853.24</v>
      </c>
      <c r="G586" s="10">
        <v>15000</v>
      </c>
      <c r="H586" s="24">
        <f>ROUND(F586/9*12,0)</f>
        <v>5138</v>
      </c>
      <c r="I586" s="29">
        <f>H586/G586</f>
        <v>0.34253333333333336</v>
      </c>
      <c r="J586" s="4">
        <v>15000</v>
      </c>
      <c r="K586" s="59"/>
      <c r="L586" s="53">
        <f>J586-K586</f>
        <v>15000</v>
      </c>
    </row>
    <row r="587" spans="1:12" ht="12.75" hidden="1" customHeight="1" x14ac:dyDescent="0.35">
      <c r="A587" s="714"/>
      <c r="B587" s="714"/>
      <c r="C587" s="3" t="s">
        <v>175</v>
      </c>
      <c r="D587" s="4">
        <v>4274.1000000000004</v>
      </c>
      <c r="E587" s="4">
        <v>4915.33</v>
      </c>
      <c r="F587" s="19">
        <v>2521.64</v>
      </c>
      <c r="G587" s="10">
        <v>10000</v>
      </c>
      <c r="H587" s="24">
        <f>ROUND(F587/9*12,0)</f>
        <v>3362</v>
      </c>
      <c r="I587" s="29">
        <f>H587/G587</f>
        <v>0.3362</v>
      </c>
      <c r="J587" s="4">
        <v>10000</v>
      </c>
      <c r="K587" s="59"/>
      <c r="L587" s="53">
        <f>J587-K587</f>
        <v>10000</v>
      </c>
    </row>
    <row r="588" spans="1:12" ht="12.75" hidden="1" customHeight="1" x14ac:dyDescent="0.35">
      <c r="A588" s="714"/>
      <c r="B588" s="719" t="s">
        <v>143</v>
      </c>
      <c r="C588" s="714"/>
      <c r="D588" s="7">
        <v>13674.55</v>
      </c>
      <c r="E588" s="7">
        <v>10064.11</v>
      </c>
      <c r="F588" s="20">
        <v>6374.88</v>
      </c>
      <c r="G588" s="11">
        <v>25000</v>
      </c>
      <c r="H588" s="25">
        <f>ROUND(F588/9*12,0)</f>
        <v>8500</v>
      </c>
      <c r="I588" s="30">
        <f>H588/G588</f>
        <v>0.34</v>
      </c>
      <c r="J588" s="7">
        <v>25000</v>
      </c>
      <c r="K588" s="54">
        <f>SUM(K586:K587)</f>
        <v>0</v>
      </c>
      <c r="L588" s="54">
        <f>SUM(L586:L587)</f>
        <v>25000</v>
      </c>
    </row>
    <row r="589" spans="1:12" ht="12.75" hidden="1" customHeight="1" thickBot="1" x14ac:dyDescent="0.4">
      <c r="A589" s="719" t="s">
        <v>225</v>
      </c>
      <c r="B589" s="714"/>
      <c r="C589" s="714"/>
      <c r="D589" s="8">
        <v>-13674.55</v>
      </c>
      <c r="E589" s="8">
        <v>-10064.11</v>
      </c>
      <c r="F589" s="21">
        <v>-6374.88</v>
      </c>
      <c r="G589" s="12">
        <v>-25000</v>
      </c>
      <c r="H589" s="26">
        <f>ROUND(F589/9*12,0)</f>
        <v>-8500</v>
      </c>
      <c r="I589" s="31">
        <f>H589/G589</f>
        <v>0.34</v>
      </c>
      <c r="J589" s="8">
        <v>-25000</v>
      </c>
      <c r="K589" s="55">
        <f>-K588</f>
        <v>0</v>
      </c>
      <c r="L589" s="55">
        <f>-L588</f>
        <v>-25000</v>
      </c>
    </row>
    <row r="590" spans="1:12" ht="12.75" hidden="1" customHeight="1" thickTop="1" x14ac:dyDescent="0.35">
      <c r="A590" s="714"/>
      <c r="B590" s="722" t="s">
        <v>141</v>
      </c>
      <c r="C590" s="714"/>
      <c r="D590" s="714"/>
      <c r="E590" s="714"/>
      <c r="F590" s="714"/>
      <c r="G590" s="714"/>
      <c r="H590" s="714"/>
      <c r="I590" s="714"/>
      <c r="J590" s="714"/>
      <c r="K590" s="714"/>
      <c r="L590" s="714"/>
    </row>
    <row r="591" spans="1:12" ht="12.75" hidden="1" customHeight="1" x14ac:dyDescent="0.35">
      <c r="A591" s="714"/>
      <c r="B591" s="714"/>
    </row>
    <row r="592" spans="1:12" ht="12.75" hidden="1" customHeight="1" x14ac:dyDescent="0.35">
      <c r="A592" s="714"/>
      <c r="B592" s="714"/>
      <c r="C592" s="3" t="s">
        <v>163</v>
      </c>
      <c r="D592" s="4">
        <v>12590.55</v>
      </c>
      <c r="E592" s="4">
        <v>15400.74</v>
      </c>
      <c r="F592" s="19">
        <v>9520.2900000000009</v>
      </c>
      <c r="G592" s="10">
        <v>14000</v>
      </c>
      <c r="H592" s="24">
        <f t="shared" ref="H592:H597" si="44">ROUND(F592/9*12,0)</f>
        <v>12694</v>
      </c>
      <c r="I592" s="29">
        <f t="shared" ref="I592:I597" si="45">H592/G592</f>
        <v>0.90671428571428569</v>
      </c>
      <c r="J592" s="4">
        <v>14000</v>
      </c>
      <c r="K592" s="59"/>
      <c r="L592" s="53">
        <f>J592-K592</f>
        <v>14000</v>
      </c>
    </row>
    <row r="593" spans="1:12" ht="12.75" hidden="1" customHeight="1" x14ac:dyDescent="0.35">
      <c r="A593" s="714"/>
      <c r="B593" s="714"/>
      <c r="C593" s="3" t="s">
        <v>175</v>
      </c>
      <c r="D593" s="4">
        <v>2545.4899999999998</v>
      </c>
      <c r="E593" s="4">
        <v>2400.23</v>
      </c>
      <c r="F593" s="19">
        <v>1652.65</v>
      </c>
      <c r="G593" s="10">
        <v>3000</v>
      </c>
      <c r="H593" s="24">
        <f t="shared" si="44"/>
        <v>2204</v>
      </c>
      <c r="I593" s="29">
        <f t="shared" si="45"/>
        <v>0.73466666666666669</v>
      </c>
      <c r="J593" s="4">
        <v>3000</v>
      </c>
      <c r="K593" s="59"/>
      <c r="L593" s="53">
        <f>J593-K593</f>
        <v>3000</v>
      </c>
    </row>
    <row r="594" spans="1:12" ht="12.75" hidden="1" customHeight="1" x14ac:dyDescent="0.35">
      <c r="A594" s="714"/>
      <c r="B594" s="714"/>
      <c r="C594" s="3" t="s">
        <v>177</v>
      </c>
      <c r="D594" s="4">
        <v>565.80999999999995</v>
      </c>
      <c r="E594" s="4">
        <v>592.75</v>
      </c>
      <c r="F594" s="19">
        <v>0</v>
      </c>
      <c r="G594" s="10">
        <v>0</v>
      </c>
      <c r="H594" s="24">
        <f t="shared" si="44"/>
        <v>0</v>
      </c>
      <c r="I594" s="29" t="e">
        <f t="shared" si="45"/>
        <v>#DIV/0!</v>
      </c>
      <c r="J594" s="4">
        <v>0</v>
      </c>
      <c r="K594" s="59"/>
      <c r="L594" s="53">
        <f>J594-K594</f>
        <v>0</v>
      </c>
    </row>
    <row r="595" spans="1:12" ht="12.75" hidden="1" customHeight="1" x14ac:dyDescent="0.35">
      <c r="A595" s="714"/>
      <c r="B595" s="714"/>
      <c r="C595" s="3" t="s">
        <v>180</v>
      </c>
      <c r="D595" s="4">
        <v>688.72</v>
      </c>
      <c r="E595" s="4">
        <v>0</v>
      </c>
      <c r="F595" s="19">
        <v>0</v>
      </c>
      <c r="G595" s="10">
        <v>0</v>
      </c>
      <c r="H595" s="24">
        <f t="shared" si="44"/>
        <v>0</v>
      </c>
      <c r="I595" s="29" t="e">
        <f t="shared" si="45"/>
        <v>#DIV/0!</v>
      </c>
      <c r="J595" s="4">
        <v>0</v>
      </c>
      <c r="K595" s="59"/>
      <c r="L595" s="53">
        <f>J595-K595</f>
        <v>0</v>
      </c>
    </row>
    <row r="596" spans="1:12" ht="12.75" hidden="1" customHeight="1" x14ac:dyDescent="0.35">
      <c r="A596" s="714"/>
      <c r="B596" s="719" t="s">
        <v>143</v>
      </c>
      <c r="C596" s="714"/>
      <c r="D596" s="7">
        <v>16390.57</v>
      </c>
      <c r="E596" s="7">
        <v>18393.72</v>
      </c>
      <c r="F596" s="20">
        <v>11172.94</v>
      </c>
      <c r="G596" s="11">
        <v>17000</v>
      </c>
      <c r="H596" s="25">
        <f t="shared" si="44"/>
        <v>14897</v>
      </c>
      <c r="I596" s="30">
        <f t="shared" si="45"/>
        <v>0.87629411764705878</v>
      </c>
      <c r="J596" s="7">
        <v>17000</v>
      </c>
      <c r="K596" s="54">
        <f>SUM(K592:K595)</f>
        <v>0</v>
      </c>
      <c r="L596" s="54">
        <f>SUM(L592:L595)</f>
        <v>17000</v>
      </c>
    </row>
    <row r="597" spans="1:12" ht="12.75" hidden="1" customHeight="1" thickBot="1" x14ac:dyDescent="0.4">
      <c r="A597" s="719" t="s">
        <v>226</v>
      </c>
      <c r="B597" s="714"/>
      <c r="C597" s="714"/>
      <c r="D597" s="8">
        <v>-16390.57</v>
      </c>
      <c r="E597" s="8">
        <v>-18393.72</v>
      </c>
      <c r="F597" s="21">
        <v>-11172.94</v>
      </c>
      <c r="G597" s="12">
        <v>-17000</v>
      </c>
      <c r="H597" s="26">
        <f t="shared" si="44"/>
        <v>-14897</v>
      </c>
      <c r="I597" s="31">
        <f t="shared" si="45"/>
        <v>0.87629411764705878</v>
      </c>
      <c r="J597" s="8">
        <v>-17000</v>
      </c>
      <c r="K597" s="55">
        <f>-K596</f>
        <v>0</v>
      </c>
      <c r="L597" s="55">
        <f>-L596</f>
        <v>-17000</v>
      </c>
    </row>
    <row r="598" spans="1:12" ht="12.75" hidden="1" customHeight="1" thickTop="1" x14ac:dyDescent="0.35">
      <c r="A598" s="722" t="s">
        <v>227</v>
      </c>
      <c r="B598" s="714"/>
      <c r="C598" s="714"/>
      <c r="D598" s="714"/>
      <c r="E598" s="714"/>
      <c r="F598" s="714"/>
      <c r="G598" s="714"/>
      <c r="H598" s="714"/>
      <c r="I598" s="714"/>
      <c r="J598" s="714"/>
      <c r="K598" s="714"/>
      <c r="L598" s="714"/>
    </row>
    <row r="599" spans="1:12" ht="12.75" hidden="1" customHeight="1" x14ac:dyDescent="0.35">
      <c r="A599" s="714"/>
      <c r="B599" s="722" t="s">
        <v>141</v>
      </c>
      <c r="C599" s="714"/>
      <c r="D599" s="714"/>
      <c r="E599" s="714"/>
      <c r="F599" s="714"/>
      <c r="G599" s="714"/>
      <c r="H599" s="714"/>
      <c r="I599" s="714"/>
      <c r="J599" s="714"/>
      <c r="K599" s="714"/>
      <c r="L599" s="714"/>
    </row>
    <row r="600" spans="1:12" ht="12.75" hidden="1" customHeight="1" x14ac:dyDescent="0.35">
      <c r="A600" s="714"/>
      <c r="B600" s="714"/>
    </row>
    <row r="601" spans="1:12" ht="12.75" hidden="1" customHeight="1" x14ac:dyDescent="0.35">
      <c r="A601" s="714"/>
      <c r="B601" s="714"/>
      <c r="C601" s="3" t="s">
        <v>163</v>
      </c>
      <c r="D601" s="4">
        <v>0</v>
      </c>
      <c r="E601" s="4">
        <v>0</v>
      </c>
      <c r="F601" s="19">
        <v>0</v>
      </c>
      <c r="G601" s="10">
        <v>14000</v>
      </c>
      <c r="H601" s="24">
        <f t="shared" ref="H601:H606" si="46">ROUND(F601/9*12,0)</f>
        <v>0</v>
      </c>
      <c r="I601" s="29">
        <f t="shared" ref="I601:I606" si="47">H601/G601</f>
        <v>0</v>
      </c>
      <c r="J601" s="4">
        <v>14000</v>
      </c>
      <c r="K601" s="59"/>
      <c r="L601" s="53">
        <f>J601-K601</f>
        <v>14000</v>
      </c>
    </row>
    <row r="602" spans="1:12" ht="12.75" hidden="1" customHeight="1" x14ac:dyDescent="0.35">
      <c r="A602" s="714"/>
      <c r="B602" s="714"/>
      <c r="C602" s="3" t="s">
        <v>175</v>
      </c>
      <c r="D602" s="4">
        <v>0</v>
      </c>
      <c r="E602" s="4">
        <v>459.27</v>
      </c>
      <c r="F602" s="19">
        <v>94.09</v>
      </c>
      <c r="G602" s="10">
        <v>3000</v>
      </c>
      <c r="H602" s="24">
        <f t="shared" si="46"/>
        <v>125</v>
      </c>
      <c r="I602" s="29">
        <f t="shared" si="47"/>
        <v>4.1666666666666664E-2</v>
      </c>
      <c r="J602" s="4">
        <v>3000</v>
      </c>
      <c r="K602" s="59"/>
      <c r="L602" s="53">
        <f>J602-K602</f>
        <v>3000</v>
      </c>
    </row>
    <row r="603" spans="1:12" ht="12.75" hidden="1" customHeight="1" x14ac:dyDescent="0.35">
      <c r="A603" s="714"/>
      <c r="B603" s="714"/>
      <c r="C603" s="3" t="s">
        <v>177</v>
      </c>
      <c r="D603" s="4">
        <v>0</v>
      </c>
      <c r="E603" s="4">
        <v>0</v>
      </c>
      <c r="F603" s="19">
        <v>105.57</v>
      </c>
      <c r="G603" s="10">
        <v>1600</v>
      </c>
      <c r="H603" s="24">
        <f t="shared" si="46"/>
        <v>141</v>
      </c>
      <c r="I603" s="29">
        <f t="shared" si="47"/>
        <v>8.8124999999999995E-2</v>
      </c>
      <c r="J603" s="4">
        <v>1600</v>
      </c>
      <c r="K603" s="59"/>
      <c r="L603" s="53">
        <f>J603-K603</f>
        <v>1600</v>
      </c>
    </row>
    <row r="604" spans="1:12" ht="12.75" hidden="1" customHeight="1" x14ac:dyDescent="0.35">
      <c r="A604" s="714"/>
      <c r="B604" s="714"/>
      <c r="C604" s="3" t="s">
        <v>180</v>
      </c>
      <c r="D604" s="4">
        <v>0</v>
      </c>
      <c r="E604" s="4">
        <v>0</v>
      </c>
      <c r="F604" s="19">
        <v>2675.28</v>
      </c>
      <c r="G604" s="10">
        <v>6300</v>
      </c>
      <c r="H604" s="24">
        <f t="shared" si="46"/>
        <v>3567</v>
      </c>
      <c r="I604" s="29">
        <f t="shared" si="47"/>
        <v>0.56619047619047624</v>
      </c>
      <c r="J604" s="4">
        <v>6300</v>
      </c>
      <c r="K604" s="59"/>
      <c r="L604" s="53">
        <f>J604-K604</f>
        <v>6300</v>
      </c>
    </row>
    <row r="605" spans="1:12" ht="12.75" hidden="1" customHeight="1" x14ac:dyDescent="0.35">
      <c r="A605" s="714"/>
      <c r="B605" s="719" t="s">
        <v>143</v>
      </c>
      <c r="C605" s="714"/>
      <c r="D605" s="7">
        <v>0</v>
      </c>
      <c r="E605" s="7">
        <v>459.27</v>
      </c>
      <c r="F605" s="20">
        <v>2874.94</v>
      </c>
      <c r="G605" s="11">
        <v>24900</v>
      </c>
      <c r="H605" s="25">
        <f t="shared" si="46"/>
        <v>3833</v>
      </c>
      <c r="I605" s="30">
        <f t="shared" si="47"/>
        <v>0.15393574297188756</v>
      </c>
      <c r="J605" s="7">
        <v>24900</v>
      </c>
      <c r="K605" s="54">
        <f>SUM(K601:K604)</f>
        <v>0</v>
      </c>
      <c r="L605" s="54">
        <f>SUM(L601:L604)</f>
        <v>24900</v>
      </c>
    </row>
    <row r="606" spans="1:12" ht="12.75" hidden="1" customHeight="1" thickBot="1" x14ac:dyDescent="0.4">
      <c r="A606" s="719" t="s">
        <v>228</v>
      </c>
      <c r="B606" s="714"/>
      <c r="C606" s="714"/>
      <c r="D606" s="8">
        <v>0</v>
      </c>
      <c r="E606" s="8">
        <v>-459.27</v>
      </c>
      <c r="F606" s="21">
        <v>-2874.94</v>
      </c>
      <c r="G606" s="12">
        <v>-24900</v>
      </c>
      <c r="H606" s="26">
        <f t="shared" si="46"/>
        <v>-3833</v>
      </c>
      <c r="I606" s="31">
        <f t="shared" si="47"/>
        <v>0.15393574297188756</v>
      </c>
      <c r="J606" s="8">
        <v>-24900</v>
      </c>
      <c r="K606" s="55">
        <f>-K605</f>
        <v>0</v>
      </c>
      <c r="L606" s="55">
        <f>-L605</f>
        <v>-24900</v>
      </c>
    </row>
    <row r="607" spans="1:12" ht="12.75" hidden="1" customHeight="1" thickTop="1" x14ac:dyDescent="0.35">
      <c r="A607" s="722" t="s">
        <v>229</v>
      </c>
      <c r="B607" s="714"/>
      <c r="C607" s="714"/>
      <c r="D607" s="714"/>
      <c r="E607" s="714"/>
      <c r="F607" s="714"/>
      <c r="G607" s="714"/>
      <c r="H607" s="714"/>
      <c r="I607" s="714"/>
      <c r="J607" s="714"/>
      <c r="K607" s="714"/>
      <c r="L607" s="714"/>
    </row>
    <row r="608" spans="1:12" ht="12.75" hidden="1" customHeight="1" x14ac:dyDescent="0.35">
      <c r="A608" s="714"/>
      <c r="B608" s="722" t="s">
        <v>141</v>
      </c>
      <c r="C608" s="714"/>
      <c r="D608" s="714"/>
      <c r="E608" s="714"/>
      <c r="F608" s="714"/>
      <c r="G608" s="714"/>
      <c r="H608" s="714"/>
      <c r="I608" s="714"/>
      <c r="J608" s="714"/>
      <c r="K608" s="714"/>
      <c r="L608" s="714"/>
    </row>
    <row r="609" spans="1:12" ht="12.75" hidden="1" customHeight="1" x14ac:dyDescent="0.35">
      <c r="A609" s="714"/>
      <c r="B609" s="714"/>
      <c r="H609" s="23">
        <f t="shared" ref="H609:H615" si="48">ROUND(F609/9*12,0)</f>
        <v>0</v>
      </c>
      <c r="I609" s="28" t="e">
        <f t="shared" ref="I609:I615" si="49">H609/G609</f>
        <v>#DIV/0!</v>
      </c>
    </row>
    <row r="610" spans="1:12" ht="12.75" hidden="1" customHeight="1" x14ac:dyDescent="0.35">
      <c r="A610" s="714"/>
      <c r="B610" s="714"/>
      <c r="C610" s="3" t="s">
        <v>163</v>
      </c>
      <c r="D610" s="4">
        <v>8152.79</v>
      </c>
      <c r="E610" s="4">
        <v>15534.92</v>
      </c>
      <c r="F610" s="19">
        <v>6501.65</v>
      </c>
      <c r="G610" s="10">
        <v>25000</v>
      </c>
      <c r="H610" s="24">
        <f t="shared" si="48"/>
        <v>8669</v>
      </c>
      <c r="I610" s="29">
        <f t="shared" si="49"/>
        <v>0.34676000000000001</v>
      </c>
      <c r="J610" s="4">
        <v>25000</v>
      </c>
      <c r="K610" s="59"/>
      <c r="L610" s="53">
        <f>J610-K610</f>
        <v>25000</v>
      </c>
    </row>
    <row r="611" spans="1:12" ht="12.75" hidden="1" customHeight="1" x14ac:dyDescent="0.35">
      <c r="A611" s="714"/>
      <c r="B611" s="714"/>
      <c r="C611" s="3" t="s">
        <v>164</v>
      </c>
      <c r="D611" s="4">
        <v>0</v>
      </c>
      <c r="E611" s="4">
        <v>0</v>
      </c>
      <c r="F611" s="19">
        <v>0</v>
      </c>
      <c r="G611" s="10">
        <v>25000</v>
      </c>
      <c r="H611" s="24">
        <f t="shared" si="48"/>
        <v>0</v>
      </c>
      <c r="I611" s="29">
        <f t="shared" si="49"/>
        <v>0</v>
      </c>
      <c r="J611" s="4">
        <v>25000</v>
      </c>
      <c r="K611" s="59"/>
      <c r="L611" s="53">
        <f>J611-K611</f>
        <v>25000</v>
      </c>
    </row>
    <row r="612" spans="1:12" ht="12.75" hidden="1" customHeight="1" x14ac:dyDescent="0.35">
      <c r="A612" s="714"/>
      <c r="B612" s="714"/>
      <c r="C612" s="3" t="s">
        <v>175</v>
      </c>
      <c r="D612" s="4">
        <v>13364.71</v>
      </c>
      <c r="E612" s="4">
        <v>7034.27</v>
      </c>
      <c r="F612" s="19">
        <v>4480.22</v>
      </c>
      <c r="G612" s="10">
        <v>20000</v>
      </c>
      <c r="H612" s="24">
        <f t="shared" si="48"/>
        <v>5974</v>
      </c>
      <c r="I612" s="29">
        <f t="shared" si="49"/>
        <v>0.29870000000000002</v>
      </c>
      <c r="J612" s="4">
        <v>20000</v>
      </c>
      <c r="K612" s="59"/>
      <c r="L612" s="53">
        <f>J612-K612</f>
        <v>20000</v>
      </c>
    </row>
    <row r="613" spans="1:12" ht="12.75" hidden="1" customHeight="1" x14ac:dyDescent="0.35">
      <c r="A613" s="714"/>
      <c r="B613" s="714"/>
      <c r="C613" s="3" t="s">
        <v>177</v>
      </c>
      <c r="D613" s="4">
        <v>0</v>
      </c>
      <c r="E613" s="4">
        <v>0</v>
      </c>
      <c r="F613" s="19">
        <v>0</v>
      </c>
      <c r="G613" s="10">
        <v>17500</v>
      </c>
      <c r="H613" s="24">
        <f t="shared" si="48"/>
        <v>0</v>
      </c>
      <c r="I613" s="29">
        <f t="shared" si="49"/>
        <v>0</v>
      </c>
      <c r="J613" s="4">
        <v>17500</v>
      </c>
      <c r="K613" s="59"/>
      <c r="L613" s="53">
        <f>J613-K613</f>
        <v>17500</v>
      </c>
    </row>
    <row r="614" spans="1:12" ht="12.75" hidden="1" customHeight="1" x14ac:dyDescent="0.35">
      <c r="A614" s="714"/>
      <c r="B614" s="719" t="s">
        <v>143</v>
      </c>
      <c r="C614" s="714"/>
      <c r="D614" s="7">
        <v>21517.5</v>
      </c>
      <c r="E614" s="7">
        <v>22569.19</v>
      </c>
      <c r="F614" s="20">
        <v>10981.87</v>
      </c>
      <c r="G614" s="11">
        <v>87500</v>
      </c>
      <c r="H614" s="25">
        <f t="shared" si="48"/>
        <v>14642</v>
      </c>
      <c r="I614" s="30">
        <f t="shared" si="49"/>
        <v>0.16733714285714285</v>
      </c>
      <c r="J614" s="7">
        <v>87500</v>
      </c>
      <c r="K614" s="54">
        <f>SUM(K610:K613)</f>
        <v>0</v>
      </c>
      <c r="L614" s="54">
        <f>SUM(L610:L613)</f>
        <v>87500</v>
      </c>
    </row>
    <row r="615" spans="1:12" ht="12.75" hidden="1" customHeight="1" thickBot="1" x14ac:dyDescent="0.4">
      <c r="A615" s="719" t="s">
        <v>230</v>
      </c>
      <c r="B615" s="714"/>
      <c r="C615" s="714"/>
      <c r="D615" s="8">
        <v>-21517.5</v>
      </c>
      <c r="E615" s="8">
        <v>-22569.19</v>
      </c>
      <c r="F615" s="21">
        <v>-10981.87</v>
      </c>
      <c r="G615" s="12">
        <v>-87500</v>
      </c>
      <c r="H615" s="26">
        <f t="shared" si="48"/>
        <v>-14642</v>
      </c>
      <c r="I615" s="31">
        <f t="shared" si="49"/>
        <v>0.16733714285714285</v>
      </c>
      <c r="J615" s="8">
        <v>-87500</v>
      </c>
      <c r="K615" s="55">
        <f>-K614</f>
        <v>0</v>
      </c>
      <c r="L615" s="55">
        <f>-L614</f>
        <v>-87500</v>
      </c>
    </row>
    <row r="616" spans="1:12" ht="12.75" hidden="1" customHeight="1" thickTop="1" x14ac:dyDescent="0.35">
      <c r="A616" s="722" t="s">
        <v>231</v>
      </c>
      <c r="B616" s="714"/>
      <c r="C616" s="714"/>
      <c r="D616" s="714"/>
      <c r="E616" s="714"/>
      <c r="F616" s="714"/>
      <c r="G616" s="714"/>
      <c r="H616" s="714"/>
      <c r="I616" s="714"/>
      <c r="J616" s="714"/>
      <c r="K616" s="714"/>
      <c r="L616" s="714"/>
    </row>
    <row r="617" spans="1:12" ht="12.75" hidden="1" customHeight="1" x14ac:dyDescent="0.35">
      <c r="A617" s="714"/>
      <c r="B617" s="722" t="s">
        <v>141</v>
      </c>
      <c r="C617" s="714"/>
      <c r="D617" s="714"/>
      <c r="E617" s="714"/>
      <c r="F617" s="714"/>
      <c r="G617" s="714"/>
      <c r="H617" s="714"/>
      <c r="I617" s="714"/>
      <c r="J617" s="714"/>
      <c r="K617" s="714"/>
      <c r="L617" s="714"/>
    </row>
    <row r="618" spans="1:12" ht="12.75" hidden="1" customHeight="1" x14ac:dyDescent="0.35">
      <c r="A618" s="714"/>
      <c r="B618" s="714"/>
      <c r="C618" s="3" t="s">
        <v>187</v>
      </c>
      <c r="D618" s="4">
        <v>0</v>
      </c>
      <c r="E618" s="4">
        <v>98.44</v>
      </c>
      <c r="F618" s="19">
        <v>0</v>
      </c>
      <c r="G618" s="10">
        <v>0</v>
      </c>
      <c r="H618" s="24">
        <f t="shared" ref="H618:H630" si="50">ROUND(F618/9*12,0)</f>
        <v>0</v>
      </c>
      <c r="I618" s="29" t="e">
        <f t="shared" ref="I618:I630" si="51">H618/G618</f>
        <v>#DIV/0!</v>
      </c>
      <c r="J618" s="4">
        <v>0</v>
      </c>
      <c r="K618" s="59"/>
      <c r="L618" s="53">
        <f t="shared" ref="L618:L628" si="52">J618-K618</f>
        <v>0</v>
      </c>
    </row>
    <row r="619" spans="1:12" ht="12.75" hidden="1" customHeight="1" x14ac:dyDescent="0.35">
      <c r="A619" s="714"/>
      <c r="B619" s="714"/>
      <c r="C619" s="3" t="s">
        <v>150</v>
      </c>
      <c r="D619" s="4">
        <v>1368.9</v>
      </c>
      <c r="E619" s="4">
        <v>251.24</v>
      </c>
      <c r="F619" s="19">
        <v>0</v>
      </c>
      <c r="G619" s="10">
        <v>3200</v>
      </c>
      <c r="H619" s="24">
        <f t="shared" si="50"/>
        <v>0</v>
      </c>
      <c r="I619" s="29">
        <f t="shared" si="51"/>
        <v>0</v>
      </c>
      <c r="J619" s="4">
        <v>3200</v>
      </c>
      <c r="K619" s="59"/>
      <c r="L619" s="53">
        <f t="shared" si="52"/>
        <v>3200</v>
      </c>
    </row>
    <row r="620" spans="1:12" ht="12.75" hidden="1" customHeight="1" x14ac:dyDescent="0.35">
      <c r="A620" s="714"/>
      <c r="B620" s="714"/>
      <c r="C620" s="3" t="s">
        <v>151</v>
      </c>
      <c r="D620" s="4">
        <v>0</v>
      </c>
      <c r="E620" s="4">
        <v>6.74</v>
      </c>
      <c r="F620" s="19">
        <v>0</v>
      </c>
      <c r="G620" s="10">
        <v>0</v>
      </c>
      <c r="H620" s="24">
        <f t="shared" si="50"/>
        <v>0</v>
      </c>
      <c r="I620" s="29" t="e">
        <f t="shared" si="51"/>
        <v>#DIV/0!</v>
      </c>
      <c r="J620" s="4">
        <v>0</v>
      </c>
      <c r="K620" s="59"/>
      <c r="L620" s="53">
        <f t="shared" si="52"/>
        <v>0</v>
      </c>
    </row>
    <row r="621" spans="1:12" ht="12.75" hidden="1" customHeight="1" x14ac:dyDescent="0.35">
      <c r="A621" s="714"/>
      <c r="B621" s="714"/>
      <c r="C621" s="3" t="s">
        <v>153</v>
      </c>
      <c r="D621" s="4">
        <v>51.34</v>
      </c>
      <c r="E621" s="4">
        <v>9.44</v>
      </c>
      <c r="F621" s="19">
        <v>0</v>
      </c>
      <c r="G621" s="10">
        <v>0</v>
      </c>
      <c r="H621" s="24">
        <f t="shared" si="50"/>
        <v>0</v>
      </c>
      <c r="I621" s="29" t="e">
        <f t="shared" si="51"/>
        <v>#DIV/0!</v>
      </c>
      <c r="J621" s="4">
        <v>0</v>
      </c>
      <c r="K621" s="59"/>
      <c r="L621" s="53">
        <f t="shared" si="52"/>
        <v>0</v>
      </c>
    </row>
    <row r="622" spans="1:12" ht="12.75" hidden="1" customHeight="1" x14ac:dyDescent="0.35">
      <c r="A622" s="714"/>
      <c r="B622" s="714"/>
      <c r="C622" s="3" t="s">
        <v>162</v>
      </c>
      <c r="D622" s="4">
        <v>19.86</v>
      </c>
      <c r="E622" s="4">
        <v>5.07</v>
      </c>
      <c r="F622" s="19">
        <v>0</v>
      </c>
      <c r="G622" s="10">
        <v>0</v>
      </c>
      <c r="H622" s="24">
        <f t="shared" si="50"/>
        <v>0</v>
      </c>
      <c r="I622" s="29" t="e">
        <f t="shared" si="51"/>
        <v>#DIV/0!</v>
      </c>
      <c r="J622" s="4">
        <v>0</v>
      </c>
      <c r="K622" s="59"/>
      <c r="L622" s="53">
        <f t="shared" si="52"/>
        <v>0</v>
      </c>
    </row>
    <row r="623" spans="1:12" ht="12.75" hidden="1" customHeight="1" x14ac:dyDescent="0.35">
      <c r="A623" s="714"/>
      <c r="B623" s="714"/>
      <c r="C623" s="3" t="s">
        <v>167</v>
      </c>
      <c r="D623" s="4">
        <v>158.15</v>
      </c>
      <c r="E623" s="4">
        <v>0</v>
      </c>
      <c r="F623" s="19">
        <v>297.56</v>
      </c>
      <c r="G623" s="10">
        <v>0</v>
      </c>
      <c r="H623" s="24">
        <f t="shared" si="50"/>
        <v>397</v>
      </c>
      <c r="I623" s="29" t="e">
        <f t="shared" si="51"/>
        <v>#DIV/0!</v>
      </c>
      <c r="J623" s="4">
        <v>0</v>
      </c>
      <c r="K623" s="59"/>
      <c r="L623" s="53">
        <f t="shared" si="52"/>
        <v>0</v>
      </c>
    </row>
    <row r="624" spans="1:12" ht="12.75" hidden="1" customHeight="1" x14ac:dyDescent="0.35">
      <c r="A624" s="714"/>
      <c r="B624" s="714"/>
      <c r="C624" s="3" t="s">
        <v>168</v>
      </c>
      <c r="D624" s="4">
        <v>0</v>
      </c>
      <c r="E624" s="4">
        <v>97.91</v>
      </c>
      <c r="F624" s="19">
        <v>0</v>
      </c>
      <c r="G624" s="10">
        <v>0</v>
      </c>
      <c r="H624" s="24">
        <f t="shared" si="50"/>
        <v>0</v>
      </c>
      <c r="I624" s="29" t="e">
        <f t="shared" si="51"/>
        <v>#DIV/0!</v>
      </c>
      <c r="J624" s="4">
        <v>0</v>
      </c>
      <c r="K624" s="59"/>
      <c r="L624" s="53">
        <f t="shared" si="52"/>
        <v>0</v>
      </c>
    </row>
    <row r="625" spans="1:12" ht="12.75" hidden="1" customHeight="1" x14ac:dyDescent="0.35">
      <c r="A625" s="714"/>
      <c r="B625" s="714"/>
      <c r="C625" s="3" t="s">
        <v>176</v>
      </c>
      <c r="D625" s="4">
        <v>59.5</v>
      </c>
      <c r="E625" s="4">
        <v>0</v>
      </c>
      <c r="F625" s="19">
        <v>0</v>
      </c>
      <c r="G625" s="10">
        <v>0</v>
      </c>
      <c r="H625" s="24">
        <f t="shared" si="50"/>
        <v>0</v>
      </c>
      <c r="I625" s="29" t="e">
        <f t="shared" si="51"/>
        <v>#DIV/0!</v>
      </c>
      <c r="J625" s="4">
        <v>0</v>
      </c>
      <c r="K625" s="59"/>
      <c r="L625" s="53">
        <f t="shared" si="52"/>
        <v>0</v>
      </c>
    </row>
    <row r="626" spans="1:12" ht="12.75" hidden="1" customHeight="1" x14ac:dyDescent="0.35">
      <c r="A626" s="714"/>
      <c r="B626" s="714"/>
      <c r="C626" s="3" t="s">
        <v>177</v>
      </c>
      <c r="D626" s="4">
        <v>11056.46</v>
      </c>
      <c r="E626" s="4">
        <v>8520.3700000000008</v>
      </c>
      <c r="F626" s="19">
        <v>6135.8</v>
      </c>
      <c r="G626" s="10">
        <v>6500</v>
      </c>
      <c r="H626" s="24">
        <f t="shared" si="50"/>
        <v>8181</v>
      </c>
      <c r="I626" s="29">
        <f t="shared" si="51"/>
        <v>1.2586153846153847</v>
      </c>
      <c r="J626" s="4">
        <v>6500</v>
      </c>
      <c r="K626" s="59"/>
      <c r="L626" s="53">
        <f t="shared" si="52"/>
        <v>6500</v>
      </c>
    </row>
    <row r="627" spans="1:12" ht="12.75" hidden="1" customHeight="1" x14ac:dyDescent="0.35">
      <c r="A627" s="714"/>
      <c r="B627" s="714"/>
      <c r="C627" s="3" t="s">
        <v>179</v>
      </c>
      <c r="D627" s="4">
        <v>26795.919999999998</v>
      </c>
      <c r="E627" s="4">
        <v>77413.84</v>
      </c>
      <c r="F627" s="19">
        <v>63046</v>
      </c>
      <c r="G627" s="10">
        <v>65000</v>
      </c>
      <c r="H627" s="24">
        <f t="shared" si="50"/>
        <v>84061</v>
      </c>
      <c r="I627" s="29">
        <f t="shared" si="51"/>
        <v>1.2932461538461539</v>
      </c>
      <c r="J627" s="4">
        <v>65000</v>
      </c>
      <c r="K627" s="59"/>
      <c r="L627" s="53">
        <f t="shared" si="52"/>
        <v>65000</v>
      </c>
    </row>
    <row r="628" spans="1:12" ht="12.75" hidden="1" customHeight="1" x14ac:dyDescent="0.35">
      <c r="A628" s="714"/>
      <c r="B628" s="714"/>
      <c r="C628" s="3" t="s">
        <v>180</v>
      </c>
      <c r="D628" s="4">
        <v>11016.19</v>
      </c>
      <c r="E628" s="4">
        <v>7203.15</v>
      </c>
      <c r="F628" s="19">
        <v>15216.1</v>
      </c>
      <c r="G628" s="10">
        <v>9000</v>
      </c>
      <c r="H628" s="24">
        <f t="shared" si="50"/>
        <v>20288</v>
      </c>
      <c r="I628" s="29">
        <f t="shared" si="51"/>
        <v>2.2542222222222223</v>
      </c>
      <c r="J628" s="4">
        <v>9000</v>
      </c>
      <c r="K628" s="59"/>
      <c r="L628" s="53">
        <f t="shared" si="52"/>
        <v>9000</v>
      </c>
    </row>
    <row r="629" spans="1:12" ht="12.75" hidden="1" customHeight="1" x14ac:dyDescent="0.35">
      <c r="A629" s="714"/>
      <c r="B629" s="719" t="s">
        <v>143</v>
      </c>
      <c r="C629" s="714"/>
      <c r="D629" s="7">
        <v>50526.32</v>
      </c>
      <c r="E629" s="7">
        <v>93606.2</v>
      </c>
      <c r="F629" s="20">
        <v>84695.46</v>
      </c>
      <c r="G629" s="11">
        <v>83700</v>
      </c>
      <c r="H629" s="25">
        <f t="shared" si="50"/>
        <v>112927</v>
      </c>
      <c r="I629" s="30">
        <f t="shared" si="51"/>
        <v>1.3491875746714457</v>
      </c>
      <c r="J629" s="7">
        <v>83700</v>
      </c>
      <c r="K629" s="54">
        <f>SUM(K618:K628)</f>
        <v>0</v>
      </c>
      <c r="L629" s="54">
        <f>SUM(L618:L628)</f>
        <v>83700</v>
      </c>
    </row>
    <row r="630" spans="1:12" ht="12.75" hidden="1" customHeight="1" thickBot="1" x14ac:dyDescent="0.4">
      <c r="A630" s="719" t="s">
        <v>232</v>
      </c>
      <c r="B630" s="714"/>
      <c r="C630" s="714"/>
      <c r="D630" s="8">
        <v>-50526.32</v>
      </c>
      <c r="E630" s="8">
        <v>-93606.2</v>
      </c>
      <c r="F630" s="21">
        <v>-84695.46</v>
      </c>
      <c r="G630" s="12">
        <v>-83700</v>
      </c>
      <c r="H630" s="26">
        <f t="shared" si="50"/>
        <v>-112927</v>
      </c>
      <c r="I630" s="31">
        <f t="shared" si="51"/>
        <v>1.3491875746714457</v>
      </c>
      <c r="J630" s="8">
        <v>-83700</v>
      </c>
      <c r="K630" s="55">
        <f>-K629</f>
        <v>0</v>
      </c>
      <c r="L630" s="55">
        <f>-L629</f>
        <v>-83700</v>
      </c>
    </row>
    <row r="631" spans="1:12" ht="12.75" hidden="1" customHeight="1" thickTop="1" x14ac:dyDescent="0.35">
      <c r="A631" s="722" t="s">
        <v>233</v>
      </c>
      <c r="B631" s="714"/>
      <c r="C631" s="714"/>
      <c r="D631" s="714"/>
      <c r="E631" s="714"/>
      <c r="F631" s="714"/>
      <c r="G631" s="714"/>
      <c r="H631" s="714"/>
      <c r="I631" s="714"/>
      <c r="J631" s="714"/>
      <c r="K631" s="714"/>
      <c r="L631" s="714"/>
    </row>
    <row r="632" spans="1:12" ht="12.75" hidden="1" customHeight="1" x14ac:dyDescent="0.35">
      <c r="A632" s="714"/>
      <c r="B632" s="722" t="s">
        <v>141</v>
      </c>
      <c r="C632" s="714"/>
      <c r="D632" s="714"/>
      <c r="E632" s="714"/>
      <c r="F632" s="714"/>
      <c r="G632" s="714"/>
      <c r="H632" s="714"/>
      <c r="I632" s="714"/>
      <c r="J632" s="714"/>
      <c r="K632" s="714"/>
      <c r="L632" s="714"/>
    </row>
    <row r="633" spans="1:12" ht="12.75" hidden="1" customHeight="1" x14ac:dyDescent="0.35">
      <c r="A633" s="714"/>
      <c r="B633" s="714"/>
      <c r="C633" s="3" t="s">
        <v>146</v>
      </c>
      <c r="D633" s="4">
        <v>53435.46</v>
      </c>
      <c r="E633" s="4">
        <v>67926.14</v>
      </c>
      <c r="F633" s="19">
        <v>62595.33</v>
      </c>
      <c r="G633" s="10">
        <v>41086</v>
      </c>
      <c r="H633" s="24">
        <f t="shared" ref="H633:H655" si="53">ROUND(F633/9*12,0)</f>
        <v>83460</v>
      </c>
      <c r="I633" s="29">
        <f t="shared" ref="I633:I655" si="54">H633/G633</f>
        <v>2.0313488779632967</v>
      </c>
      <c r="J633" s="4">
        <v>42726</v>
      </c>
      <c r="K633" s="59"/>
      <c r="L633" s="53">
        <f t="shared" ref="L633:L653" si="55">J633-K633</f>
        <v>42726</v>
      </c>
    </row>
    <row r="634" spans="1:12" ht="12.75" hidden="1" customHeight="1" x14ac:dyDescent="0.35">
      <c r="A634" s="714"/>
      <c r="B634" s="714"/>
      <c r="C634" s="3" t="s">
        <v>148</v>
      </c>
      <c r="D634" s="4">
        <v>1049.8</v>
      </c>
      <c r="E634" s="4">
        <v>0</v>
      </c>
      <c r="F634" s="19">
        <v>0</v>
      </c>
      <c r="G634" s="10">
        <v>0</v>
      </c>
      <c r="H634" s="24">
        <f t="shared" si="53"/>
        <v>0</v>
      </c>
      <c r="I634" s="29" t="e">
        <f t="shared" si="54"/>
        <v>#DIV/0!</v>
      </c>
      <c r="J634" s="4">
        <v>0</v>
      </c>
      <c r="K634" s="59"/>
      <c r="L634" s="53">
        <f t="shared" si="55"/>
        <v>0</v>
      </c>
    </row>
    <row r="635" spans="1:12" ht="12.75" hidden="1" customHeight="1" x14ac:dyDescent="0.35">
      <c r="A635" s="714"/>
      <c r="B635" s="714"/>
      <c r="C635" s="3" t="s">
        <v>187</v>
      </c>
      <c r="D635" s="4">
        <v>24516</v>
      </c>
      <c r="E635" s="4">
        <v>24987</v>
      </c>
      <c r="F635" s="19">
        <v>18813.25</v>
      </c>
      <c r="G635" s="10">
        <v>28000</v>
      </c>
      <c r="H635" s="24">
        <f t="shared" si="53"/>
        <v>25084</v>
      </c>
      <c r="I635" s="29">
        <f t="shared" si="54"/>
        <v>0.89585714285714291</v>
      </c>
      <c r="J635" s="4">
        <v>28000</v>
      </c>
      <c r="K635" s="59"/>
      <c r="L635" s="53">
        <f t="shared" si="55"/>
        <v>28000</v>
      </c>
    </row>
    <row r="636" spans="1:12" ht="12.75" hidden="1" customHeight="1" x14ac:dyDescent="0.35">
      <c r="A636" s="714"/>
      <c r="B636" s="714"/>
      <c r="C636" s="3" t="s">
        <v>150</v>
      </c>
      <c r="D636" s="4">
        <v>85921.61</v>
      </c>
      <c r="E636" s="4">
        <v>112420.32</v>
      </c>
      <c r="F636" s="19">
        <v>51699.86</v>
      </c>
      <c r="G636" s="10">
        <v>97000</v>
      </c>
      <c r="H636" s="24">
        <f t="shared" si="53"/>
        <v>68933</v>
      </c>
      <c r="I636" s="29">
        <f t="shared" si="54"/>
        <v>0.71064948453608245</v>
      </c>
      <c r="J636" s="4">
        <v>97000</v>
      </c>
      <c r="K636" s="59"/>
      <c r="L636" s="53">
        <f t="shared" si="55"/>
        <v>97000</v>
      </c>
    </row>
    <row r="637" spans="1:12" ht="12.75" hidden="1" customHeight="1" x14ac:dyDescent="0.35">
      <c r="A637" s="714"/>
      <c r="B637" s="714"/>
      <c r="C637" s="3" t="s">
        <v>151</v>
      </c>
      <c r="D637" s="4">
        <v>6623.7</v>
      </c>
      <c r="E637" s="4">
        <v>8374.75</v>
      </c>
      <c r="F637" s="19">
        <v>7234.33</v>
      </c>
      <c r="G637" s="10">
        <v>5423</v>
      </c>
      <c r="H637" s="24">
        <f t="shared" si="53"/>
        <v>9646</v>
      </c>
      <c r="I637" s="29">
        <f t="shared" si="54"/>
        <v>1.7787202655356813</v>
      </c>
      <c r="J637" s="4">
        <v>5990</v>
      </c>
      <c r="K637" s="59"/>
      <c r="L637" s="53">
        <f t="shared" si="55"/>
        <v>5990</v>
      </c>
    </row>
    <row r="638" spans="1:12" ht="12.75" hidden="1" customHeight="1" x14ac:dyDescent="0.35">
      <c r="A638" s="714"/>
      <c r="B638" s="714"/>
      <c r="C638" s="3" t="s">
        <v>152</v>
      </c>
      <c r="D638" s="4">
        <v>0</v>
      </c>
      <c r="E638" s="4">
        <v>8364</v>
      </c>
      <c r="F638" s="19">
        <v>3273.96</v>
      </c>
      <c r="G638" s="10">
        <v>6224</v>
      </c>
      <c r="H638" s="24">
        <f t="shared" si="53"/>
        <v>4365</v>
      </c>
      <c r="I638" s="29">
        <f t="shared" si="54"/>
        <v>0.70131748071979438</v>
      </c>
      <c r="J638" s="4">
        <v>6956</v>
      </c>
      <c r="K638" s="59"/>
      <c r="L638" s="53">
        <f t="shared" si="55"/>
        <v>6956</v>
      </c>
    </row>
    <row r="639" spans="1:12" ht="12.75" hidden="1" customHeight="1" x14ac:dyDescent="0.35">
      <c r="A639" s="714"/>
      <c r="B639" s="714"/>
      <c r="C639" s="3" t="s">
        <v>153</v>
      </c>
      <c r="D639" s="4">
        <v>3298.25</v>
      </c>
      <c r="E639" s="4">
        <v>4287.43</v>
      </c>
      <c r="F639" s="19">
        <v>2224.63</v>
      </c>
      <c r="G639" s="10">
        <v>0</v>
      </c>
      <c r="H639" s="24">
        <f t="shared" si="53"/>
        <v>2966</v>
      </c>
      <c r="I639" s="29" t="e">
        <f t="shared" si="54"/>
        <v>#DIV/0!</v>
      </c>
      <c r="J639" s="4">
        <v>0</v>
      </c>
      <c r="K639" s="59"/>
      <c r="L639" s="53">
        <f t="shared" si="55"/>
        <v>0</v>
      </c>
    </row>
    <row r="640" spans="1:12" ht="12.75" hidden="1" customHeight="1" x14ac:dyDescent="0.35">
      <c r="A640" s="714"/>
      <c r="B640" s="714"/>
      <c r="C640" s="3" t="s">
        <v>154</v>
      </c>
      <c r="D640" s="4">
        <v>1800</v>
      </c>
      <c r="E640" s="4">
        <v>675</v>
      </c>
      <c r="F640" s="19">
        <v>0</v>
      </c>
      <c r="G640" s="10">
        <v>957</v>
      </c>
      <c r="H640" s="24">
        <f t="shared" si="53"/>
        <v>0</v>
      </c>
      <c r="I640" s="29">
        <f t="shared" si="54"/>
        <v>0</v>
      </c>
      <c r="J640" s="4">
        <v>986</v>
      </c>
      <c r="K640" s="59"/>
      <c r="L640" s="53">
        <f t="shared" si="55"/>
        <v>986</v>
      </c>
    </row>
    <row r="641" spans="1:12" ht="12.75" hidden="1" customHeight="1" x14ac:dyDescent="0.35">
      <c r="A641" s="714"/>
      <c r="B641" s="714"/>
      <c r="C641" s="3" t="s">
        <v>155</v>
      </c>
      <c r="D641" s="4">
        <v>13926.88</v>
      </c>
      <c r="E641" s="4">
        <v>16719.599999999999</v>
      </c>
      <c r="F641" s="19">
        <v>12447.14</v>
      </c>
      <c r="G641" s="10">
        <v>12884</v>
      </c>
      <c r="H641" s="24">
        <f t="shared" si="53"/>
        <v>16596</v>
      </c>
      <c r="I641" s="29">
        <f t="shared" si="54"/>
        <v>1.2881092828314189</v>
      </c>
      <c r="J641" s="4">
        <v>13850</v>
      </c>
      <c r="K641" s="59"/>
      <c r="L641" s="53">
        <f t="shared" si="55"/>
        <v>13850</v>
      </c>
    </row>
    <row r="642" spans="1:12" ht="12.75" hidden="1" customHeight="1" x14ac:dyDescent="0.35">
      <c r="A642" s="714"/>
      <c r="B642" s="714"/>
      <c r="C642" s="3" t="s">
        <v>157</v>
      </c>
      <c r="D642" s="4">
        <v>216.75</v>
      </c>
      <c r="E642" s="4">
        <v>265.51</v>
      </c>
      <c r="F642" s="19">
        <v>186.66</v>
      </c>
      <c r="G642" s="10">
        <v>164</v>
      </c>
      <c r="H642" s="24">
        <f t="shared" si="53"/>
        <v>249</v>
      </c>
      <c r="I642" s="29">
        <f t="shared" si="54"/>
        <v>1.5182926829268293</v>
      </c>
      <c r="J642" s="4">
        <v>164</v>
      </c>
      <c r="K642" s="59"/>
      <c r="L642" s="53">
        <f t="shared" si="55"/>
        <v>164</v>
      </c>
    </row>
    <row r="643" spans="1:12" ht="12.75" hidden="1" customHeight="1" x14ac:dyDescent="0.35">
      <c r="A643" s="714"/>
      <c r="B643" s="714"/>
      <c r="C643" s="3" t="s">
        <v>161</v>
      </c>
      <c r="D643" s="4">
        <v>1809</v>
      </c>
      <c r="E643" s="4">
        <v>1896</v>
      </c>
      <c r="F643" s="19">
        <v>0</v>
      </c>
      <c r="G643" s="10">
        <v>0</v>
      </c>
      <c r="H643" s="24">
        <f t="shared" si="53"/>
        <v>0</v>
      </c>
      <c r="I643" s="29" t="e">
        <f t="shared" si="54"/>
        <v>#DIV/0!</v>
      </c>
      <c r="J643" s="4">
        <v>0</v>
      </c>
      <c r="K643" s="59"/>
      <c r="L643" s="53">
        <f t="shared" si="55"/>
        <v>0</v>
      </c>
    </row>
    <row r="644" spans="1:12" ht="12.75" hidden="1" customHeight="1" x14ac:dyDescent="0.35">
      <c r="A644" s="714"/>
      <c r="B644" s="714"/>
      <c r="C644" s="3" t="s">
        <v>162</v>
      </c>
      <c r="D644" s="4">
        <v>2392.34</v>
      </c>
      <c r="E644" s="4">
        <v>2977.57</v>
      </c>
      <c r="F644" s="19">
        <v>1930.94</v>
      </c>
      <c r="G644" s="10">
        <v>597</v>
      </c>
      <c r="H644" s="24">
        <f t="shared" si="53"/>
        <v>2575</v>
      </c>
      <c r="I644" s="29">
        <f t="shared" si="54"/>
        <v>4.3132328308207706</v>
      </c>
      <c r="J644" s="4">
        <v>620</v>
      </c>
      <c r="K644" s="59"/>
      <c r="L644" s="53">
        <f t="shared" si="55"/>
        <v>620</v>
      </c>
    </row>
    <row r="645" spans="1:12" ht="12.75" hidden="1" customHeight="1" x14ac:dyDescent="0.35">
      <c r="A645" s="714"/>
      <c r="B645" s="714"/>
      <c r="C645" s="3" t="s">
        <v>163</v>
      </c>
      <c r="D645" s="4">
        <v>2948.2</v>
      </c>
      <c r="E645" s="4">
        <v>3437.15</v>
      </c>
      <c r="F645" s="19">
        <v>2786.76</v>
      </c>
      <c r="G645" s="10">
        <v>2800</v>
      </c>
      <c r="H645" s="24">
        <f t="shared" si="53"/>
        <v>3716</v>
      </c>
      <c r="I645" s="29">
        <f t="shared" si="54"/>
        <v>1.3271428571428572</v>
      </c>
      <c r="J645" s="4">
        <v>2800</v>
      </c>
      <c r="K645" s="59"/>
      <c r="L645" s="53">
        <f t="shared" si="55"/>
        <v>2800</v>
      </c>
    </row>
    <row r="646" spans="1:12" ht="12.75" hidden="1" customHeight="1" x14ac:dyDescent="0.35">
      <c r="A646" s="714"/>
      <c r="B646" s="714"/>
      <c r="C646" s="3" t="s">
        <v>164</v>
      </c>
      <c r="D646" s="4">
        <v>80.260000000000005</v>
      </c>
      <c r="E646" s="4">
        <v>0</v>
      </c>
      <c r="F646" s="19">
        <v>0</v>
      </c>
      <c r="G646" s="10">
        <v>0</v>
      </c>
      <c r="H646" s="24">
        <f t="shared" si="53"/>
        <v>0</v>
      </c>
      <c r="I646" s="29" t="e">
        <f t="shared" si="54"/>
        <v>#DIV/0!</v>
      </c>
      <c r="J646" s="4">
        <v>0</v>
      </c>
      <c r="K646" s="59"/>
      <c r="L646" s="53">
        <f t="shared" si="55"/>
        <v>0</v>
      </c>
    </row>
    <row r="647" spans="1:12" ht="12.75" hidden="1" customHeight="1" x14ac:dyDescent="0.35">
      <c r="A647" s="714"/>
      <c r="B647" s="714"/>
      <c r="C647" s="3" t="s">
        <v>167</v>
      </c>
      <c r="D647" s="4">
        <v>182.99</v>
      </c>
      <c r="E647" s="4">
        <v>1915.37</v>
      </c>
      <c r="F647" s="19">
        <v>2116.88</v>
      </c>
      <c r="G647" s="10">
        <v>1000</v>
      </c>
      <c r="H647" s="24">
        <f t="shared" si="53"/>
        <v>2823</v>
      </c>
      <c r="I647" s="29">
        <f t="shared" si="54"/>
        <v>2.823</v>
      </c>
      <c r="J647" s="4">
        <v>1000</v>
      </c>
      <c r="K647" s="59"/>
      <c r="L647" s="53">
        <f t="shared" si="55"/>
        <v>1000</v>
      </c>
    </row>
    <row r="648" spans="1:12" ht="12.75" hidden="1" customHeight="1" x14ac:dyDescent="0.35">
      <c r="A648" s="714"/>
      <c r="B648" s="714"/>
      <c r="C648" s="3" t="s">
        <v>169</v>
      </c>
      <c r="D648" s="4">
        <v>0</v>
      </c>
      <c r="E648" s="4">
        <v>36.619999999999997</v>
      </c>
      <c r="F648" s="19">
        <v>0</v>
      </c>
      <c r="G648" s="10">
        <v>0</v>
      </c>
      <c r="H648" s="24">
        <f t="shared" si="53"/>
        <v>0</v>
      </c>
      <c r="I648" s="29" t="e">
        <f t="shared" si="54"/>
        <v>#DIV/0!</v>
      </c>
      <c r="J648" s="4">
        <v>0</v>
      </c>
      <c r="K648" s="59"/>
      <c r="L648" s="53">
        <f t="shared" si="55"/>
        <v>0</v>
      </c>
    </row>
    <row r="649" spans="1:12" ht="12.75" hidden="1" customHeight="1" x14ac:dyDescent="0.35">
      <c r="A649" s="714"/>
      <c r="B649" s="714"/>
      <c r="C649" s="3" t="s">
        <v>170</v>
      </c>
      <c r="D649" s="4">
        <v>0</v>
      </c>
      <c r="E649" s="4">
        <v>297</v>
      </c>
      <c r="F649" s="19">
        <v>0</v>
      </c>
      <c r="G649" s="10">
        <v>200</v>
      </c>
      <c r="H649" s="24">
        <f t="shared" si="53"/>
        <v>0</v>
      </c>
      <c r="I649" s="29">
        <f t="shared" si="54"/>
        <v>0</v>
      </c>
      <c r="J649" s="4">
        <v>200</v>
      </c>
      <c r="K649" s="59"/>
      <c r="L649" s="53">
        <f t="shared" si="55"/>
        <v>200</v>
      </c>
    </row>
    <row r="650" spans="1:12" ht="12.75" hidden="1" customHeight="1" x14ac:dyDescent="0.35">
      <c r="A650" s="714"/>
      <c r="B650" s="714"/>
      <c r="C650" s="3" t="s">
        <v>171</v>
      </c>
      <c r="D650" s="4">
        <v>27.18</v>
      </c>
      <c r="E650" s="4">
        <v>120</v>
      </c>
      <c r="F650" s="19">
        <v>150</v>
      </c>
      <c r="G650" s="10">
        <v>230</v>
      </c>
      <c r="H650" s="24">
        <f t="shared" si="53"/>
        <v>200</v>
      </c>
      <c r="I650" s="29">
        <f t="shared" si="54"/>
        <v>0.86956521739130432</v>
      </c>
      <c r="J650" s="4">
        <v>230</v>
      </c>
      <c r="K650" s="59"/>
      <c r="L650" s="53">
        <f t="shared" si="55"/>
        <v>230</v>
      </c>
    </row>
    <row r="651" spans="1:12" ht="12.75" hidden="1" customHeight="1" x14ac:dyDescent="0.35">
      <c r="A651" s="714"/>
      <c r="B651" s="714"/>
      <c r="C651" s="3" t="s">
        <v>175</v>
      </c>
      <c r="D651" s="4">
        <v>4449.95</v>
      </c>
      <c r="E651" s="4">
        <v>3544.2</v>
      </c>
      <c r="F651" s="19">
        <v>1774.79</v>
      </c>
      <c r="G651" s="10">
        <v>3400</v>
      </c>
      <c r="H651" s="24">
        <f t="shared" si="53"/>
        <v>2366</v>
      </c>
      <c r="I651" s="29">
        <f t="shared" si="54"/>
        <v>0.69588235294117651</v>
      </c>
      <c r="J651" s="4">
        <v>3400</v>
      </c>
      <c r="K651" s="59"/>
      <c r="L651" s="53">
        <f t="shared" si="55"/>
        <v>3400</v>
      </c>
    </row>
    <row r="652" spans="1:12" ht="12.75" hidden="1" customHeight="1" x14ac:dyDescent="0.35">
      <c r="A652" s="714"/>
      <c r="B652" s="714"/>
      <c r="C652" s="3" t="s">
        <v>177</v>
      </c>
      <c r="D652" s="4">
        <v>6399.95</v>
      </c>
      <c r="E652" s="4">
        <v>7782.07</v>
      </c>
      <c r="F652" s="19">
        <v>6197.78</v>
      </c>
      <c r="G652" s="10">
        <v>8000</v>
      </c>
      <c r="H652" s="24">
        <f t="shared" si="53"/>
        <v>8264</v>
      </c>
      <c r="I652" s="29">
        <f t="shared" si="54"/>
        <v>1.0329999999999999</v>
      </c>
      <c r="J652" s="4">
        <v>8000</v>
      </c>
      <c r="K652" s="59"/>
      <c r="L652" s="53">
        <f t="shared" si="55"/>
        <v>8000</v>
      </c>
    </row>
    <row r="653" spans="1:12" ht="12.75" hidden="1" customHeight="1" x14ac:dyDescent="0.35">
      <c r="A653" s="714"/>
      <c r="B653" s="714"/>
      <c r="C653" s="3" t="s">
        <v>180</v>
      </c>
      <c r="D653" s="4">
        <v>4050.72</v>
      </c>
      <c r="E653" s="4">
        <v>1543.47</v>
      </c>
      <c r="F653" s="19">
        <v>0</v>
      </c>
      <c r="G653" s="10">
        <v>3500</v>
      </c>
      <c r="H653" s="24">
        <f t="shared" si="53"/>
        <v>0</v>
      </c>
      <c r="I653" s="29">
        <f t="shared" si="54"/>
        <v>0</v>
      </c>
      <c r="J653" s="4">
        <v>3500</v>
      </c>
      <c r="K653" s="59"/>
      <c r="L653" s="53">
        <f t="shared" si="55"/>
        <v>3500</v>
      </c>
    </row>
    <row r="654" spans="1:12" ht="12.75" hidden="1" customHeight="1" x14ac:dyDescent="0.35">
      <c r="A654" s="714"/>
      <c r="B654" s="719" t="s">
        <v>143</v>
      </c>
      <c r="C654" s="714"/>
      <c r="D654" s="7">
        <v>213129.04</v>
      </c>
      <c r="E654" s="7">
        <v>267569.2</v>
      </c>
      <c r="F654" s="20">
        <v>173432.31</v>
      </c>
      <c r="G654" s="11">
        <v>211465</v>
      </c>
      <c r="H654" s="25">
        <f t="shared" si="53"/>
        <v>231243</v>
      </c>
      <c r="I654" s="30">
        <f t="shared" si="54"/>
        <v>1.0935284798902891</v>
      </c>
      <c r="J654" s="7">
        <v>215422</v>
      </c>
      <c r="K654" s="54">
        <f>SUM(K633:K653)</f>
        <v>0</v>
      </c>
      <c r="L654" s="54">
        <f>SUM(L633:L653)</f>
        <v>215422</v>
      </c>
    </row>
    <row r="655" spans="1:12" ht="12.75" hidden="1" customHeight="1" thickBot="1" x14ac:dyDescent="0.4">
      <c r="A655" s="719" t="s">
        <v>234</v>
      </c>
      <c r="B655" s="714"/>
      <c r="C655" s="714"/>
      <c r="D655" s="8">
        <v>-213129.04</v>
      </c>
      <c r="E655" s="8">
        <v>-267569.2</v>
      </c>
      <c r="F655" s="21">
        <v>-173432.31</v>
      </c>
      <c r="G655" s="12">
        <v>-211465</v>
      </c>
      <c r="H655" s="26">
        <f t="shared" si="53"/>
        <v>-231243</v>
      </c>
      <c r="I655" s="31">
        <f t="shared" si="54"/>
        <v>1.0935284798902891</v>
      </c>
      <c r="J655" s="8">
        <v>-215422</v>
      </c>
      <c r="K655" s="55">
        <f>-K654</f>
        <v>0</v>
      </c>
      <c r="L655" s="55">
        <f>-L654</f>
        <v>-215422</v>
      </c>
    </row>
    <row r="656" spans="1:12" ht="12.75" hidden="1" customHeight="1" thickTop="1" x14ac:dyDescent="0.35">
      <c r="A656" s="722" t="s">
        <v>235</v>
      </c>
      <c r="B656" s="714"/>
      <c r="C656" s="714"/>
      <c r="D656" s="714"/>
      <c r="E656" s="714"/>
      <c r="F656" s="714"/>
      <c r="G656" s="714"/>
      <c r="H656" s="714"/>
      <c r="I656" s="714"/>
      <c r="J656" s="714"/>
      <c r="K656" s="714"/>
      <c r="L656" s="714"/>
    </row>
    <row r="657" spans="1:12" ht="12.75" hidden="1" customHeight="1" x14ac:dyDescent="0.35">
      <c r="A657" s="714"/>
      <c r="B657" s="722" t="s">
        <v>141</v>
      </c>
      <c r="C657" s="714"/>
      <c r="D657" s="714"/>
      <c r="E657" s="714"/>
      <c r="F657" s="714"/>
      <c r="G657" s="714"/>
      <c r="H657" s="714"/>
      <c r="I657" s="714"/>
      <c r="J657" s="714"/>
      <c r="K657" s="714"/>
      <c r="L657" s="714"/>
    </row>
    <row r="658" spans="1:12" ht="12.75" hidden="1" customHeight="1" x14ac:dyDescent="0.35">
      <c r="A658" s="714"/>
      <c r="B658" s="714"/>
      <c r="C658" s="3" t="s">
        <v>146</v>
      </c>
      <c r="D658" s="4">
        <v>28967.99</v>
      </c>
      <c r="E658" s="4">
        <v>35288.699999999997</v>
      </c>
      <c r="F658" s="19">
        <v>24619.71</v>
      </c>
      <c r="G658" s="10">
        <v>39054</v>
      </c>
      <c r="H658" s="24">
        <f t="shared" ref="H658:H676" si="56">ROUND(F658/9*12,0)</f>
        <v>32826</v>
      </c>
      <c r="I658" s="29">
        <f t="shared" ref="I658:I676" si="57">H658/G658</f>
        <v>0.84052849900138271</v>
      </c>
      <c r="J658" s="4">
        <v>45568</v>
      </c>
      <c r="K658" s="59"/>
      <c r="L658" s="53">
        <f t="shared" ref="L658:L674" si="58">J658-K658</f>
        <v>45568</v>
      </c>
    </row>
    <row r="659" spans="1:12" ht="12.75" hidden="1" customHeight="1" x14ac:dyDescent="0.35">
      <c r="A659" s="714"/>
      <c r="B659" s="714"/>
      <c r="C659" s="3" t="s">
        <v>147</v>
      </c>
      <c r="D659" s="4">
        <v>0</v>
      </c>
      <c r="E659" s="4">
        <v>310.5</v>
      </c>
      <c r="F659" s="19">
        <v>0</v>
      </c>
      <c r="G659" s="10">
        <v>0</v>
      </c>
      <c r="H659" s="24">
        <f t="shared" si="56"/>
        <v>0</v>
      </c>
      <c r="I659" s="29" t="e">
        <f t="shared" si="57"/>
        <v>#DIV/0!</v>
      </c>
      <c r="J659" s="4">
        <v>0</v>
      </c>
      <c r="K659" s="59"/>
      <c r="L659" s="53">
        <f t="shared" si="58"/>
        <v>0</v>
      </c>
    </row>
    <row r="660" spans="1:12" ht="12.75" hidden="1" customHeight="1" x14ac:dyDescent="0.35">
      <c r="A660" s="714"/>
      <c r="B660" s="714"/>
      <c r="C660" s="3" t="s">
        <v>148</v>
      </c>
      <c r="D660" s="4">
        <v>250.72</v>
      </c>
      <c r="E660" s="4">
        <v>0</v>
      </c>
      <c r="F660" s="19">
        <v>0</v>
      </c>
      <c r="G660" s="10">
        <v>0</v>
      </c>
      <c r="H660" s="24">
        <f t="shared" si="56"/>
        <v>0</v>
      </c>
      <c r="I660" s="29" t="e">
        <f t="shared" si="57"/>
        <v>#DIV/0!</v>
      </c>
      <c r="J660" s="4">
        <v>0</v>
      </c>
      <c r="K660" s="59"/>
      <c r="L660" s="53">
        <f t="shared" si="58"/>
        <v>0</v>
      </c>
    </row>
    <row r="661" spans="1:12" ht="12.75" hidden="1" customHeight="1" x14ac:dyDescent="0.35">
      <c r="A661" s="714"/>
      <c r="B661" s="714"/>
      <c r="C661" s="3" t="s">
        <v>187</v>
      </c>
      <c r="D661" s="4">
        <v>6166.85</v>
      </c>
      <c r="E661" s="4">
        <v>436.5</v>
      </c>
      <c r="F661" s="19">
        <v>0</v>
      </c>
      <c r="G661" s="10">
        <v>0</v>
      </c>
      <c r="H661" s="24">
        <f t="shared" si="56"/>
        <v>0</v>
      </c>
      <c r="I661" s="29" t="e">
        <f t="shared" si="57"/>
        <v>#DIV/0!</v>
      </c>
      <c r="J661" s="4">
        <v>0</v>
      </c>
      <c r="K661" s="59"/>
      <c r="L661" s="53">
        <f t="shared" si="58"/>
        <v>0</v>
      </c>
    </row>
    <row r="662" spans="1:12" ht="12.75" hidden="1" customHeight="1" x14ac:dyDescent="0.35">
      <c r="A662" s="714"/>
      <c r="B662" s="714"/>
      <c r="C662" s="3" t="s">
        <v>150</v>
      </c>
      <c r="D662" s="4">
        <v>15202.73</v>
      </c>
      <c r="E662" s="4">
        <v>3339.7</v>
      </c>
      <c r="F662" s="19">
        <v>0</v>
      </c>
      <c r="G662" s="10">
        <v>4000</v>
      </c>
      <c r="H662" s="24">
        <f t="shared" si="56"/>
        <v>0</v>
      </c>
      <c r="I662" s="29">
        <f t="shared" si="57"/>
        <v>0</v>
      </c>
      <c r="J662" s="4">
        <v>4000</v>
      </c>
      <c r="K662" s="59"/>
      <c r="L662" s="53">
        <f t="shared" si="58"/>
        <v>4000</v>
      </c>
    </row>
    <row r="663" spans="1:12" ht="12.75" hidden="1" customHeight="1" x14ac:dyDescent="0.35">
      <c r="A663" s="714"/>
      <c r="B663" s="714"/>
      <c r="C663" s="3" t="s">
        <v>151</v>
      </c>
      <c r="D663" s="4">
        <v>1381.4</v>
      </c>
      <c r="E663" s="4">
        <v>2300.9299999999998</v>
      </c>
      <c r="F663" s="19">
        <v>1691.44</v>
      </c>
      <c r="G663" s="10">
        <v>2732</v>
      </c>
      <c r="H663" s="24">
        <f t="shared" si="56"/>
        <v>2255</v>
      </c>
      <c r="I663" s="29">
        <f t="shared" si="57"/>
        <v>0.82540263543191805</v>
      </c>
      <c r="J663" s="4">
        <v>3197</v>
      </c>
      <c r="K663" s="59"/>
      <c r="L663" s="53">
        <f t="shared" si="58"/>
        <v>3197</v>
      </c>
    </row>
    <row r="664" spans="1:12" ht="12.75" hidden="1" customHeight="1" x14ac:dyDescent="0.35">
      <c r="A664" s="714"/>
      <c r="B664" s="714"/>
      <c r="C664" s="3" t="s">
        <v>152</v>
      </c>
      <c r="D664" s="4">
        <v>4356.43</v>
      </c>
      <c r="E664" s="4">
        <v>5576</v>
      </c>
      <c r="F664" s="19">
        <v>3273.96</v>
      </c>
      <c r="G664" s="10">
        <v>6224</v>
      </c>
      <c r="H664" s="24">
        <f t="shared" si="56"/>
        <v>4365</v>
      </c>
      <c r="I664" s="29">
        <f t="shared" si="57"/>
        <v>0.70131748071979438</v>
      </c>
      <c r="J664" s="4">
        <v>6956</v>
      </c>
      <c r="K664" s="59"/>
      <c r="L664" s="53">
        <f t="shared" si="58"/>
        <v>6956</v>
      </c>
    </row>
    <row r="665" spans="1:12" ht="12.75" hidden="1" customHeight="1" x14ac:dyDescent="0.35">
      <c r="A665" s="714"/>
      <c r="B665" s="714"/>
      <c r="C665" s="3" t="s">
        <v>153</v>
      </c>
      <c r="D665" s="4">
        <v>659.49</v>
      </c>
      <c r="E665" s="4">
        <v>123.54</v>
      </c>
      <c r="F665" s="19">
        <v>0</v>
      </c>
      <c r="G665" s="10">
        <v>0</v>
      </c>
      <c r="H665" s="24">
        <f t="shared" si="56"/>
        <v>0</v>
      </c>
      <c r="I665" s="29" t="e">
        <f t="shared" si="57"/>
        <v>#DIV/0!</v>
      </c>
      <c r="J665" s="4">
        <v>0</v>
      </c>
      <c r="K665" s="59"/>
      <c r="L665" s="53">
        <f t="shared" si="58"/>
        <v>0</v>
      </c>
    </row>
    <row r="666" spans="1:12" ht="12.75" hidden="1" customHeight="1" x14ac:dyDescent="0.35">
      <c r="A666" s="714"/>
      <c r="B666" s="714"/>
      <c r="C666" s="3" t="s">
        <v>154</v>
      </c>
      <c r="D666" s="4">
        <v>900</v>
      </c>
      <c r="E666" s="4">
        <v>450</v>
      </c>
      <c r="F666" s="19">
        <v>0</v>
      </c>
      <c r="G666" s="10">
        <v>957</v>
      </c>
      <c r="H666" s="24">
        <f t="shared" si="56"/>
        <v>0</v>
      </c>
      <c r="I666" s="29">
        <f t="shared" si="57"/>
        <v>0</v>
      </c>
      <c r="J666" s="4">
        <v>986</v>
      </c>
      <c r="K666" s="59"/>
      <c r="L666" s="53">
        <f t="shared" si="58"/>
        <v>986</v>
      </c>
    </row>
    <row r="667" spans="1:12" ht="12.75" hidden="1" customHeight="1" x14ac:dyDescent="0.35">
      <c r="A667" s="714"/>
      <c r="B667" s="714"/>
      <c r="C667" s="3" t="s">
        <v>155</v>
      </c>
      <c r="D667" s="4">
        <v>11441.32</v>
      </c>
      <c r="E667" s="4">
        <v>12030</v>
      </c>
      <c r="F667" s="19">
        <v>6991.52</v>
      </c>
      <c r="G667" s="10">
        <v>12884</v>
      </c>
      <c r="H667" s="24">
        <f t="shared" si="56"/>
        <v>9322</v>
      </c>
      <c r="I667" s="29">
        <f t="shared" si="57"/>
        <v>0.72353306426575603</v>
      </c>
      <c r="J667" s="4">
        <v>13850</v>
      </c>
      <c r="K667" s="59"/>
      <c r="L667" s="53">
        <f t="shared" si="58"/>
        <v>13850</v>
      </c>
    </row>
    <row r="668" spans="1:12" ht="12.75" hidden="1" customHeight="1" x14ac:dyDescent="0.35">
      <c r="A668" s="714"/>
      <c r="B668" s="714"/>
      <c r="C668" s="3" t="s">
        <v>157</v>
      </c>
      <c r="D668" s="4">
        <v>139.79</v>
      </c>
      <c r="E668" s="4">
        <v>150.35</v>
      </c>
      <c r="F668" s="19">
        <v>86.65</v>
      </c>
      <c r="G668" s="10">
        <v>149</v>
      </c>
      <c r="H668" s="24">
        <f t="shared" si="56"/>
        <v>116</v>
      </c>
      <c r="I668" s="29">
        <f t="shared" si="57"/>
        <v>0.77852348993288589</v>
      </c>
      <c r="J668" s="4">
        <v>149</v>
      </c>
      <c r="K668" s="59"/>
      <c r="L668" s="53">
        <f t="shared" si="58"/>
        <v>149</v>
      </c>
    </row>
    <row r="669" spans="1:12" ht="12.75" hidden="1" customHeight="1" x14ac:dyDescent="0.35">
      <c r="A669" s="714"/>
      <c r="B669" s="714"/>
      <c r="C669" s="3" t="s">
        <v>160</v>
      </c>
      <c r="D669" s="4">
        <v>600</v>
      </c>
      <c r="E669" s="4">
        <v>600</v>
      </c>
      <c r="F669" s="19">
        <v>0</v>
      </c>
      <c r="G669" s="10">
        <v>0</v>
      </c>
      <c r="H669" s="24">
        <f t="shared" si="56"/>
        <v>0</v>
      </c>
      <c r="I669" s="29" t="e">
        <f t="shared" si="57"/>
        <v>#DIV/0!</v>
      </c>
      <c r="J669" s="4">
        <v>0</v>
      </c>
      <c r="K669" s="59"/>
      <c r="L669" s="53">
        <f t="shared" si="58"/>
        <v>0</v>
      </c>
    </row>
    <row r="670" spans="1:12" ht="12.75" hidden="1" customHeight="1" x14ac:dyDescent="0.35">
      <c r="A670" s="714"/>
      <c r="B670" s="714"/>
      <c r="C670" s="3" t="s">
        <v>161</v>
      </c>
      <c r="D670" s="4">
        <v>1095</v>
      </c>
      <c r="E670" s="4">
        <v>1077</v>
      </c>
      <c r="F670" s="19">
        <v>0</v>
      </c>
      <c r="G670" s="10">
        <v>0</v>
      </c>
      <c r="H670" s="24">
        <f t="shared" si="56"/>
        <v>0</v>
      </c>
      <c r="I670" s="29" t="e">
        <f t="shared" si="57"/>
        <v>#DIV/0!</v>
      </c>
      <c r="J670" s="4">
        <v>0</v>
      </c>
      <c r="K670" s="59"/>
      <c r="L670" s="53">
        <f t="shared" si="58"/>
        <v>0</v>
      </c>
    </row>
    <row r="671" spans="1:12" ht="12.75" hidden="1" customHeight="1" x14ac:dyDescent="0.35">
      <c r="A671" s="714"/>
      <c r="B671" s="714"/>
      <c r="C671" s="3" t="s">
        <v>162</v>
      </c>
      <c r="D671" s="4">
        <v>733.81</v>
      </c>
      <c r="E671" s="4">
        <v>558.17999999999995</v>
      </c>
      <c r="F671" s="19">
        <v>342.35</v>
      </c>
      <c r="G671" s="10">
        <v>567</v>
      </c>
      <c r="H671" s="24">
        <f t="shared" si="56"/>
        <v>456</v>
      </c>
      <c r="I671" s="29">
        <f t="shared" si="57"/>
        <v>0.80423280423280419</v>
      </c>
      <c r="J671" s="4">
        <v>618</v>
      </c>
      <c r="K671" s="59"/>
      <c r="L671" s="53">
        <f t="shared" si="58"/>
        <v>618</v>
      </c>
    </row>
    <row r="672" spans="1:12" ht="12.75" hidden="1" customHeight="1" x14ac:dyDescent="0.35">
      <c r="A672" s="714"/>
      <c r="B672" s="714"/>
      <c r="C672" s="3" t="s">
        <v>177</v>
      </c>
      <c r="D672" s="4">
        <v>3718.22</v>
      </c>
      <c r="E672" s="4">
        <v>189.26</v>
      </c>
      <c r="F672" s="19">
        <v>337.54</v>
      </c>
      <c r="G672" s="10">
        <v>1500</v>
      </c>
      <c r="H672" s="24">
        <f t="shared" si="56"/>
        <v>450</v>
      </c>
      <c r="I672" s="29">
        <f t="shared" si="57"/>
        <v>0.3</v>
      </c>
      <c r="J672" s="4">
        <v>1500</v>
      </c>
      <c r="K672" s="59"/>
      <c r="L672" s="53">
        <f t="shared" si="58"/>
        <v>1500</v>
      </c>
    </row>
    <row r="673" spans="1:12" ht="12.75" hidden="1" customHeight="1" x14ac:dyDescent="0.35">
      <c r="A673" s="714"/>
      <c r="B673" s="714"/>
      <c r="C673" s="3" t="s">
        <v>179</v>
      </c>
      <c r="D673" s="4">
        <v>0</v>
      </c>
      <c r="E673" s="4">
        <v>463</v>
      </c>
      <c r="F673" s="19">
        <v>0</v>
      </c>
      <c r="G673" s="10">
        <v>1000</v>
      </c>
      <c r="H673" s="24">
        <f t="shared" si="56"/>
        <v>0</v>
      </c>
      <c r="I673" s="29">
        <f t="shared" si="57"/>
        <v>0</v>
      </c>
      <c r="J673" s="4">
        <v>1000</v>
      </c>
      <c r="K673" s="59"/>
      <c r="L673" s="53">
        <f t="shared" si="58"/>
        <v>1000</v>
      </c>
    </row>
    <row r="674" spans="1:12" ht="12.75" hidden="1" customHeight="1" x14ac:dyDescent="0.35">
      <c r="A674" s="714"/>
      <c r="B674" s="714"/>
      <c r="C674" s="3" t="s">
        <v>180</v>
      </c>
      <c r="D674" s="4">
        <v>329.68</v>
      </c>
      <c r="E674" s="4">
        <v>149.99</v>
      </c>
      <c r="F674" s="19">
        <v>0</v>
      </c>
      <c r="G674" s="10">
        <v>500</v>
      </c>
      <c r="H674" s="24">
        <f t="shared" si="56"/>
        <v>0</v>
      </c>
      <c r="I674" s="29">
        <f t="shared" si="57"/>
        <v>0</v>
      </c>
      <c r="J674" s="4">
        <v>500</v>
      </c>
      <c r="K674" s="59"/>
      <c r="L674" s="53">
        <f t="shared" si="58"/>
        <v>500</v>
      </c>
    </row>
    <row r="675" spans="1:12" ht="12.75" hidden="1" customHeight="1" x14ac:dyDescent="0.35">
      <c r="A675" s="714"/>
      <c r="B675" s="719" t="s">
        <v>143</v>
      </c>
      <c r="C675" s="714"/>
      <c r="D675" s="7">
        <v>75943.429999999993</v>
      </c>
      <c r="E675" s="7">
        <v>63043.65</v>
      </c>
      <c r="F675" s="20">
        <v>37343.17</v>
      </c>
      <c r="G675" s="11">
        <v>69567</v>
      </c>
      <c r="H675" s="25">
        <f t="shared" si="56"/>
        <v>49791</v>
      </c>
      <c r="I675" s="30">
        <f t="shared" si="57"/>
        <v>0.715727284488335</v>
      </c>
      <c r="J675" s="7">
        <v>78324</v>
      </c>
      <c r="K675" s="54">
        <f>SUM(K658:K674)</f>
        <v>0</v>
      </c>
      <c r="L675" s="54">
        <f>SUM(L658:L674)</f>
        <v>78324</v>
      </c>
    </row>
    <row r="676" spans="1:12" ht="12.75" hidden="1" customHeight="1" thickBot="1" x14ac:dyDescent="0.4">
      <c r="A676" s="719" t="s">
        <v>236</v>
      </c>
      <c r="B676" s="714"/>
      <c r="C676" s="714"/>
      <c r="D676" s="8">
        <v>-75943.429999999993</v>
      </c>
      <c r="E676" s="8">
        <v>-63043.65</v>
      </c>
      <c r="F676" s="21">
        <v>-37343.17</v>
      </c>
      <c r="G676" s="12">
        <v>-69567</v>
      </c>
      <c r="H676" s="26">
        <f t="shared" si="56"/>
        <v>-49791</v>
      </c>
      <c r="I676" s="31">
        <f t="shared" si="57"/>
        <v>0.715727284488335</v>
      </c>
      <c r="J676" s="8">
        <v>-78324</v>
      </c>
      <c r="K676" s="55">
        <f>-K675</f>
        <v>0</v>
      </c>
      <c r="L676" s="55">
        <f>-L675</f>
        <v>-78324</v>
      </c>
    </row>
    <row r="677" spans="1:12" ht="12.75" hidden="1" customHeight="1" thickTop="1" x14ac:dyDescent="0.35">
      <c r="A677" s="722" t="s">
        <v>237</v>
      </c>
      <c r="B677" s="714"/>
      <c r="C677" s="714"/>
      <c r="D677" s="714"/>
      <c r="E677" s="714"/>
      <c r="F677" s="714"/>
      <c r="G677" s="714"/>
      <c r="H677" s="714"/>
      <c r="I677" s="714"/>
      <c r="J677" s="714"/>
      <c r="K677" s="714"/>
      <c r="L677" s="714"/>
    </row>
    <row r="678" spans="1:12" ht="12.75" hidden="1" customHeight="1" x14ac:dyDescent="0.35">
      <c r="A678" s="714"/>
      <c r="B678" s="722" t="s">
        <v>141</v>
      </c>
      <c r="C678" s="714"/>
      <c r="D678" s="714"/>
      <c r="E678" s="714"/>
      <c r="F678" s="714"/>
      <c r="G678" s="714"/>
      <c r="H678" s="714"/>
      <c r="I678" s="714"/>
      <c r="J678" s="714"/>
      <c r="K678" s="714"/>
      <c r="L678" s="714"/>
    </row>
    <row r="679" spans="1:12" ht="12.75" hidden="1" customHeight="1" x14ac:dyDescent="0.35">
      <c r="A679" s="714"/>
      <c r="B679" s="714"/>
    </row>
    <row r="680" spans="1:12" ht="12.75" hidden="1" customHeight="1" x14ac:dyDescent="0.35">
      <c r="A680" s="714"/>
      <c r="B680" s="714"/>
      <c r="C680" s="3" t="s">
        <v>163</v>
      </c>
      <c r="D680" s="4">
        <v>1227.07</v>
      </c>
      <c r="E680" s="4">
        <v>1265.3499999999999</v>
      </c>
      <c r="F680" s="19">
        <v>1037.73</v>
      </c>
      <c r="G680" s="10">
        <v>1400</v>
      </c>
      <c r="H680" s="24">
        <f>ROUND(F680/9*12,0)</f>
        <v>1384</v>
      </c>
      <c r="I680" s="29">
        <f>H680/G680</f>
        <v>0.98857142857142855</v>
      </c>
      <c r="J680" s="4">
        <v>1400</v>
      </c>
      <c r="K680" s="59"/>
      <c r="L680" s="53">
        <f>J680-K680</f>
        <v>1400</v>
      </c>
    </row>
    <row r="681" spans="1:12" ht="12.75" hidden="1" customHeight="1" x14ac:dyDescent="0.35">
      <c r="A681" s="714"/>
      <c r="B681" s="714"/>
      <c r="C681" s="3" t="s">
        <v>175</v>
      </c>
      <c r="D681" s="4">
        <v>0</v>
      </c>
      <c r="E681" s="4">
        <v>0</v>
      </c>
      <c r="F681" s="19">
        <v>0</v>
      </c>
      <c r="G681" s="10">
        <v>1500</v>
      </c>
      <c r="H681" s="24">
        <f>ROUND(F681/9*12,0)</f>
        <v>0</v>
      </c>
      <c r="I681" s="29">
        <f>H681/G681</f>
        <v>0</v>
      </c>
      <c r="J681" s="4">
        <v>1500</v>
      </c>
      <c r="K681" s="59"/>
      <c r="L681" s="53">
        <f>J681-K681</f>
        <v>1500</v>
      </c>
    </row>
    <row r="682" spans="1:12" ht="12.75" hidden="1" customHeight="1" x14ac:dyDescent="0.35">
      <c r="A682" s="714"/>
      <c r="B682" s="719" t="s">
        <v>143</v>
      </c>
      <c r="C682" s="714"/>
      <c r="D682" s="7">
        <v>1227.07</v>
      </c>
      <c r="E682" s="7">
        <v>1265.3499999999999</v>
      </c>
      <c r="F682" s="20">
        <v>1037.73</v>
      </c>
      <c r="G682" s="11">
        <v>2900</v>
      </c>
      <c r="H682" s="25">
        <f>ROUND(F682/9*12,0)</f>
        <v>1384</v>
      </c>
      <c r="I682" s="30">
        <f>H682/G682</f>
        <v>0.47724137931034483</v>
      </c>
      <c r="J682" s="7">
        <v>2900</v>
      </c>
      <c r="K682" s="54">
        <f>SUM(K680:K681)</f>
        <v>0</v>
      </c>
      <c r="L682" s="54">
        <f>SUM(L680:L681)</f>
        <v>2900</v>
      </c>
    </row>
    <row r="683" spans="1:12" ht="12.75" hidden="1" customHeight="1" thickBot="1" x14ac:dyDescent="0.4">
      <c r="A683" s="719" t="s">
        <v>238</v>
      </c>
      <c r="B683" s="714"/>
      <c r="C683" s="714"/>
      <c r="D683" s="8">
        <v>-1227.07</v>
      </c>
      <c r="E683" s="8">
        <v>-1265.3499999999999</v>
      </c>
      <c r="F683" s="21">
        <v>-1037.73</v>
      </c>
      <c r="G683" s="12">
        <v>-2900</v>
      </c>
      <c r="H683" s="26">
        <f>ROUND(F683/9*12,0)</f>
        <v>-1384</v>
      </c>
      <c r="I683" s="31">
        <f>H683/G683</f>
        <v>0.47724137931034483</v>
      </c>
      <c r="J683" s="8">
        <v>-2900</v>
      </c>
      <c r="K683" s="55">
        <f>-K682</f>
        <v>0</v>
      </c>
      <c r="L683" s="55">
        <f>-L682</f>
        <v>-2900</v>
      </c>
    </row>
    <row r="684" spans="1:12" ht="12.75" hidden="1" customHeight="1" thickTop="1" x14ac:dyDescent="0.35">
      <c r="A684" s="722" t="s">
        <v>239</v>
      </c>
      <c r="B684" s="714"/>
      <c r="C684" s="714"/>
      <c r="D684" s="714"/>
      <c r="E684" s="714"/>
      <c r="F684" s="714"/>
      <c r="G684" s="714"/>
      <c r="H684" s="714"/>
      <c r="I684" s="714"/>
      <c r="J684" s="714"/>
      <c r="K684" s="714"/>
      <c r="L684" s="714"/>
    </row>
    <row r="685" spans="1:12" ht="12.75" hidden="1" customHeight="1" x14ac:dyDescent="0.35">
      <c r="A685" s="714"/>
      <c r="B685" s="722" t="s">
        <v>141</v>
      </c>
      <c r="C685" s="714"/>
      <c r="D685" s="714"/>
      <c r="E685" s="714"/>
      <c r="F685" s="714"/>
      <c r="G685" s="714"/>
      <c r="H685" s="714"/>
      <c r="I685" s="714"/>
      <c r="J685" s="714"/>
      <c r="K685" s="714"/>
      <c r="L685" s="714"/>
    </row>
    <row r="686" spans="1:12" ht="12.75" hidden="1" customHeight="1" x14ac:dyDescent="0.35">
      <c r="A686" s="714"/>
      <c r="B686" s="714"/>
    </row>
    <row r="687" spans="1:12" ht="12.75" hidden="1" customHeight="1" x14ac:dyDescent="0.35">
      <c r="A687" s="714"/>
      <c r="B687" s="714"/>
      <c r="C687" s="3" t="s">
        <v>163</v>
      </c>
      <c r="D687" s="4">
        <v>8746.7800000000007</v>
      </c>
      <c r="E687" s="4">
        <v>5488.53</v>
      </c>
      <c r="F687" s="19">
        <v>0</v>
      </c>
      <c r="G687" s="10">
        <v>10000</v>
      </c>
      <c r="H687" s="24">
        <f>ROUND(F687/9*12,0)</f>
        <v>0</v>
      </c>
      <c r="I687" s="29">
        <f>H687/G687</f>
        <v>0</v>
      </c>
      <c r="J687" s="4">
        <v>10000</v>
      </c>
      <c r="K687" s="59"/>
      <c r="L687" s="53">
        <f>J687-K687</f>
        <v>10000</v>
      </c>
    </row>
    <row r="688" spans="1:12" ht="12.75" hidden="1" customHeight="1" x14ac:dyDescent="0.35">
      <c r="A688" s="714"/>
      <c r="B688" s="714"/>
      <c r="C688" s="3" t="s">
        <v>175</v>
      </c>
      <c r="D688" s="4">
        <v>40837.96</v>
      </c>
      <c r="E688" s="4">
        <v>45687.040000000001</v>
      </c>
      <c r="F688" s="19">
        <v>42490.63</v>
      </c>
      <c r="G688" s="10">
        <v>45000</v>
      </c>
      <c r="H688" s="24">
        <f>ROUND(F688/9*12,0)</f>
        <v>56654</v>
      </c>
      <c r="I688" s="29">
        <f>H688/G688</f>
        <v>1.2589777777777778</v>
      </c>
      <c r="J688" s="4">
        <v>45000</v>
      </c>
      <c r="K688" s="59"/>
      <c r="L688" s="53">
        <f>J688-K688</f>
        <v>45000</v>
      </c>
    </row>
    <row r="689" spans="1:12" ht="12.75" hidden="1" customHeight="1" x14ac:dyDescent="0.35">
      <c r="A689" s="714"/>
      <c r="B689" s="714"/>
      <c r="C689" s="3" t="s">
        <v>177</v>
      </c>
      <c r="D689" s="4">
        <v>0</v>
      </c>
      <c r="E689" s="4">
        <v>0</v>
      </c>
      <c r="F689" s="19">
        <v>0</v>
      </c>
      <c r="G689" s="10">
        <v>1000</v>
      </c>
      <c r="H689" s="24">
        <f>ROUND(F689/9*12,0)</f>
        <v>0</v>
      </c>
      <c r="I689" s="29">
        <f>H689/G689</f>
        <v>0</v>
      </c>
      <c r="J689" s="4">
        <v>1000</v>
      </c>
      <c r="K689" s="59"/>
      <c r="L689" s="53">
        <f>J689-K689</f>
        <v>1000</v>
      </c>
    </row>
    <row r="690" spans="1:12" ht="12.75" hidden="1" customHeight="1" x14ac:dyDescent="0.35">
      <c r="A690" s="714"/>
      <c r="B690" s="719" t="s">
        <v>143</v>
      </c>
      <c r="C690" s="714"/>
      <c r="D690" s="7">
        <v>49584.74</v>
      </c>
      <c r="E690" s="7">
        <v>51175.57</v>
      </c>
      <c r="F690" s="20">
        <v>42490.63</v>
      </c>
      <c r="G690" s="11">
        <v>56000</v>
      </c>
      <c r="H690" s="25">
        <f>ROUND(F690/9*12,0)</f>
        <v>56654</v>
      </c>
      <c r="I690" s="30">
        <f>H690/G690</f>
        <v>1.0116785714285714</v>
      </c>
      <c r="J690" s="7">
        <v>56000</v>
      </c>
      <c r="K690" s="54">
        <f>SUM(K687:K689)</f>
        <v>0</v>
      </c>
      <c r="L690" s="54">
        <f>SUM(L687:L689)</f>
        <v>56000</v>
      </c>
    </row>
    <row r="691" spans="1:12" ht="12.75" hidden="1" customHeight="1" thickBot="1" x14ac:dyDescent="0.4">
      <c r="A691" s="719" t="s">
        <v>240</v>
      </c>
      <c r="B691" s="714"/>
      <c r="C691" s="714"/>
      <c r="D691" s="8">
        <v>-49584.74</v>
      </c>
      <c r="E691" s="8">
        <v>-51175.57</v>
      </c>
      <c r="F691" s="21">
        <v>-42490.63</v>
      </c>
      <c r="G691" s="12">
        <v>-56000</v>
      </c>
      <c r="H691" s="26">
        <f>ROUND(F691/9*12,0)</f>
        <v>-56654</v>
      </c>
      <c r="I691" s="31">
        <f>H691/G691</f>
        <v>1.0116785714285714</v>
      </c>
      <c r="J691" s="8">
        <v>-56000</v>
      </c>
      <c r="K691" s="55">
        <f>-K690</f>
        <v>0</v>
      </c>
      <c r="L691" s="55">
        <f>-L690</f>
        <v>-56000</v>
      </c>
    </row>
    <row r="692" spans="1:12" ht="12.75" hidden="1" customHeight="1" thickTop="1" x14ac:dyDescent="0.35">
      <c r="A692" s="722" t="s">
        <v>241</v>
      </c>
      <c r="B692" s="714"/>
      <c r="C692" s="714"/>
      <c r="D692" s="714"/>
      <c r="E692" s="714"/>
      <c r="F692" s="714"/>
      <c r="G692" s="714"/>
      <c r="H692" s="714"/>
      <c r="I692" s="714"/>
      <c r="J692" s="714"/>
      <c r="K692" s="714"/>
      <c r="L692" s="714"/>
    </row>
    <row r="693" spans="1:12" ht="12.75" hidden="1" customHeight="1" x14ac:dyDescent="0.35">
      <c r="A693" s="714"/>
      <c r="B693" s="722" t="s">
        <v>141</v>
      </c>
      <c r="C693" s="714"/>
      <c r="D693" s="714"/>
      <c r="E693" s="714"/>
      <c r="F693" s="714"/>
      <c r="G693" s="714"/>
      <c r="H693" s="714"/>
      <c r="I693" s="714"/>
      <c r="J693" s="714"/>
      <c r="K693" s="714"/>
      <c r="L693" s="714"/>
    </row>
    <row r="694" spans="1:12" ht="12.75" hidden="1" customHeight="1" x14ac:dyDescent="0.35">
      <c r="A694" s="714"/>
      <c r="B694" s="714"/>
      <c r="H694" s="23">
        <f t="shared" ref="H694:H699" si="59">ROUND(F694/9*12,0)</f>
        <v>0</v>
      </c>
      <c r="I694" s="28" t="e">
        <f t="shared" ref="I694:I699" si="60">H694/G694</f>
        <v>#DIV/0!</v>
      </c>
    </row>
    <row r="695" spans="1:12" ht="12.75" hidden="1" customHeight="1" x14ac:dyDescent="0.35">
      <c r="A695" s="714"/>
      <c r="B695" s="714"/>
      <c r="C695" s="3" t="s">
        <v>163</v>
      </c>
      <c r="D695" s="4">
        <v>8440.07</v>
      </c>
      <c r="E695" s="4">
        <v>10132.120000000001</v>
      </c>
      <c r="F695" s="19">
        <v>0</v>
      </c>
      <c r="G695" s="10">
        <v>10000</v>
      </c>
      <c r="H695" s="24">
        <f t="shared" si="59"/>
        <v>0</v>
      </c>
      <c r="I695" s="29">
        <f t="shared" si="60"/>
        <v>0</v>
      </c>
      <c r="J695" s="4">
        <v>10000</v>
      </c>
      <c r="K695" s="59"/>
      <c r="L695" s="53">
        <f>J695-K695</f>
        <v>10000</v>
      </c>
    </row>
    <row r="696" spans="1:12" ht="12.75" hidden="1" customHeight="1" x14ac:dyDescent="0.35">
      <c r="A696" s="714"/>
      <c r="B696" s="714"/>
      <c r="C696" s="3" t="s">
        <v>175</v>
      </c>
      <c r="D696" s="4">
        <v>41521.53</v>
      </c>
      <c r="E696" s="4">
        <v>42222.61</v>
      </c>
      <c r="F696" s="19">
        <v>37031.54</v>
      </c>
      <c r="G696" s="10">
        <v>45000</v>
      </c>
      <c r="H696" s="24">
        <f t="shared" si="59"/>
        <v>49375</v>
      </c>
      <c r="I696" s="29">
        <f t="shared" si="60"/>
        <v>1.0972222222222223</v>
      </c>
      <c r="J696" s="4">
        <v>45000</v>
      </c>
      <c r="K696" s="59"/>
      <c r="L696" s="53">
        <f>J696-K696</f>
        <v>45000</v>
      </c>
    </row>
    <row r="697" spans="1:12" ht="12.75" hidden="1" customHeight="1" x14ac:dyDescent="0.35">
      <c r="A697" s="714"/>
      <c r="B697" s="714"/>
      <c r="C697" s="3" t="s">
        <v>177</v>
      </c>
      <c r="D697" s="4">
        <v>-103.72</v>
      </c>
      <c r="E697" s="4">
        <v>0</v>
      </c>
      <c r="F697" s="19">
        <v>0</v>
      </c>
      <c r="G697" s="10">
        <v>350</v>
      </c>
      <c r="H697" s="24">
        <f t="shared" si="59"/>
        <v>0</v>
      </c>
      <c r="I697" s="29">
        <f t="shared" si="60"/>
        <v>0</v>
      </c>
      <c r="J697" s="4">
        <v>350</v>
      </c>
      <c r="K697" s="59"/>
      <c r="L697" s="53">
        <f>J697-K697</f>
        <v>350</v>
      </c>
    </row>
    <row r="698" spans="1:12" ht="12.75" hidden="1" customHeight="1" x14ac:dyDescent="0.35">
      <c r="A698" s="714"/>
      <c r="B698" s="719" t="s">
        <v>143</v>
      </c>
      <c r="C698" s="714"/>
      <c r="D698" s="7">
        <v>49857.88</v>
      </c>
      <c r="E698" s="7">
        <v>52354.73</v>
      </c>
      <c r="F698" s="20">
        <v>37031.54</v>
      </c>
      <c r="G698" s="11">
        <v>55350</v>
      </c>
      <c r="H698" s="25">
        <f t="shared" si="59"/>
        <v>49375</v>
      </c>
      <c r="I698" s="30">
        <f t="shared" si="60"/>
        <v>0.89205058717253838</v>
      </c>
      <c r="J698" s="7">
        <v>55350</v>
      </c>
      <c r="K698" s="54">
        <f>SUM(K695:K697)</f>
        <v>0</v>
      </c>
      <c r="L698" s="54">
        <f>SUM(L695:L697)</f>
        <v>55350</v>
      </c>
    </row>
    <row r="699" spans="1:12" ht="12.75" hidden="1" customHeight="1" thickBot="1" x14ac:dyDescent="0.4">
      <c r="A699" s="719" t="s">
        <v>242</v>
      </c>
      <c r="B699" s="714"/>
      <c r="C699" s="714"/>
      <c r="D699" s="8">
        <v>-49857.88</v>
      </c>
      <c r="E699" s="8">
        <v>-52354.73</v>
      </c>
      <c r="F699" s="21">
        <v>-37031.54</v>
      </c>
      <c r="G699" s="12">
        <v>-55350</v>
      </c>
      <c r="H699" s="26">
        <f t="shared" si="59"/>
        <v>-49375</v>
      </c>
      <c r="I699" s="31">
        <f t="shared" si="60"/>
        <v>0.89205058717253838</v>
      </c>
      <c r="J699" s="8">
        <v>-55350</v>
      </c>
      <c r="K699" s="55">
        <f>-K698</f>
        <v>0</v>
      </c>
      <c r="L699" s="55">
        <f>-L698</f>
        <v>-55350</v>
      </c>
    </row>
    <row r="700" spans="1:12" ht="12.75" hidden="1" customHeight="1" thickTop="1" x14ac:dyDescent="0.35">
      <c r="A700" s="722" t="s">
        <v>243</v>
      </c>
      <c r="B700" s="714"/>
      <c r="C700" s="714"/>
      <c r="D700" s="714"/>
      <c r="E700" s="714"/>
      <c r="F700" s="714"/>
      <c r="G700" s="714"/>
      <c r="H700" s="714"/>
      <c r="I700" s="714"/>
      <c r="J700" s="714"/>
      <c r="K700" s="714"/>
      <c r="L700" s="714"/>
    </row>
    <row r="701" spans="1:12" ht="12.75" hidden="1" customHeight="1" x14ac:dyDescent="0.35">
      <c r="A701" s="714"/>
      <c r="B701" s="722" t="s">
        <v>141</v>
      </c>
      <c r="C701" s="714"/>
      <c r="D701" s="714"/>
      <c r="E701" s="714"/>
      <c r="F701" s="714"/>
      <c r="G701" s="714"/>
      <c r="H701" s="714"/>
      <c r="I701" s="714"/>
      <c r="J701" s="714"/>
      <c r="K701" s="714"/>
      <c r="L701" s="714"/>
    </row>
    <row r="702" spans="1:12" ht="12.75" hidden="1" customHeight="1" x14ac:dyDescent="0.35">
      <c r="A702" s="714"/>
      <c r="B702" s="714"/>
      <c r="H702" s="23">
        <f t="shared" ref="H702:H707" si="61">ROUND(F702/9*12,0)</f>
        <v>0</v>
      </c>
      <c r="I702" s="28" t="e">
        <f t="shared" ref="I702:I707" si="62">H702/G702</f>
        <v>#DIV/0!</v>
      </c>
    </row>
    <row r="703" spans="1:12" ht="12.75" hidden="1" customHeight="1" x14ac:dyDescent="0.35">
      <c r="A703" s="714"/>
      <c r="B703" s="714"/>
      <c r="C703" s="3" t="s">
        <v>167</v>
      </c>
      <c r="D703" s="4">
        <v>471.93</v>
      </c>
      <c r="E703" s="4">
        <v>0</v>
      </c>
      <c r="F703" s="19">
        <v>0</v>
      </c>
      <c r="G703" s="10">
        <v>0</v>
      </c>
      <c r="H703" s="24">
        <f t="shared" si="61"/>
        <v>0</v>
      </c>
      <c r="I703" s="29" t="e">
        <f t="shared" si="62"/>
        <v>#DIV/0!</v>
      </c>
      <c r="J703" s="4">
        <v>0</v>
      </c>
      <c r="K703" s="59"/>
      <c r="L703" s="53">
        <f>J703-K703</f>
        <v>0</v>
      </c>
    </row>
    <row r="704" spans="1:12" ht="12.75" hidden="1" customHeight="1" x14ac:dyDescent="0.35">
      <c r="A704" s="714"/>
      <c r="B704" s="714"/>
      <c r="C704" s="3" t="s">
        <v>177</v>
      </c>
      <c r="D704" s="4">
        <v>2095.15</v>
      </c>
      <c r="E704" s="4">
        <v>0</v>
      </c>
      <c r="F704" s="19">
        <v>0</v>
      </c>
      <c r="G704" s="10">
        <v>0</v>
      </c>
      <c r="H704" s="24">
        <f t="shared" si="61"/>
        <v>0</v>
      </c>
      <c r="I704" s="29" t="e">
        <f t="shared" si="62"/>
        <v>#DIV/0!</v>
      </c>
      <c r="J704" s="4">
        <v>0</v>
      </c>
      <c r="K704" s="59"/>
      <c r="L704" s="53">
        <f>J704-K704</f>
        <v>0</v>
      </c>
    </row>
    <row r="705" spans="1:12" ht="12.75" hidden="1" customHeight="1" x14ac:dyDescent="0.35">
      <c r="A705" s="714"/>
      <c r="B705" s="714"/>
      <c r="C705" s="3" t="s">
        <v>179</v>
      </c>
      <c r="D705" s="4">
        <v>80312.399999999994</v>
      </c>
      <c r="E705" s="4">
        <v>80010.2</v>
      </c>
      <c r="F705" s="19">
        <v>38139.1</v>
      </c>
      <c r="G705" s="10">
        <v>150000</v>
      </c>
      <c r="H705" s="24">
        <f t="shared" si="61"/>
        <v>50852</v>
      </c>
      <c r="I705" s="29">
        <f t="shared" si="62"/>
        <v>0.33901333333333333</v>
      </c>
      <c r="J705" s="4">
        <v>150000</v>
      </c>
      <c r="K705" s="59"/>
      <c r="L705" s="53">
        <f>J705-K705</f>
        <v>150000</v>
      </c>
    </row>
    <row r="706" spans="1:12" ht="12.75" hidden="1" customHeight="1" x14ac:dyDescent="0.35">
      <c r="A706" s="714"/>
      <c r="B706" s="719" t="s">
        <v>143</v>
      </c>
      <c r="C706" s="714"/>
      <c r="D706" s="7">
        <v>82879.48</v>
      </c>
      <c r="E706" s="7">
        <v>80010.2</v>
      </c>
      <c r="F706" s="20">
        <v>38139.1</v>
      </c>
      <c r="G706" s="11">
        <v>150000</v>
      </c>
      <c r="H706" s="25">
        <f t="shared" si="61"/>
        <v>50852</v>
      </c>
      <c r="I706" s="30">
        <f t="shared" si="62"/>
        <v>0.33901333333333333</v>
      </c>
      <c r="J706" s="7">
        <v>150000</v>
      </c>
      <c r="K706" s="54">
        <f>SUM(K703:K705)</f>
        <v>0</v>
      </c>
      <c r="L706" s="54">
        <f>SUM(L703:L705)</f>
        <v>150000</v>
      </c>
    </row>
    <row r="707" spans="1:12" ht="12.75" hidden="1" customHeight="1" thickBot="1" x14ac:dyDescent="0.4">
      <c r="A707" s="719" t="s">
        <v>244</v>
      </c>
      <c r="B707" s="714"/>
      <c r="C707" s="714"/>
      <c r="D707" s="8">
        <v>-82879.48</v>
      </c>
      <c r="E707" s="8">
        <v>-80010.2</v>
      </c>
      <c r="F707" s="21">
        <v>-38139.1</v>
      </c>
      <c r="G707" s="12">
        <v>-150000</v>
      </c>
      <c r="H707" s="26">
        <f t="shared" si="61"/>
        <v>-50852</v>
      </c>
      <c r="I707" s="31">
        <f t="shared" si="62"/>
        <v>0.33901333333333333</v>
      </c>
      <c r="J707" s="8">
        <v>-150000</v>
      </c>
      <c r="K707" s="55">
        <f>-K706</f>
        <v>0</v>
      </c>
      <c r="L707" s="55">
        <f>-L706</f>
        <v>-150000</v>
      </c>
    </row>
    <row r="708" spans="1:12" ht="12.75" hidden="1" customHeight="1" thickTop="1" x14ac:dyDescent="0.35">
      <c r="A708" s="722" t="s">
        <v>245</v>
      </c>
      <c r="B708" s="714"/>
      <c r="C708" s="714"/>
      <c r="D708" s="714"/>
      <c r="E708" s="714"/>
      <c r="F708" s="714"/>
      <c r="G708" s="714"/>
      <c r="H708" s="714"/>
      <c r="I708" s="714"/>
      <c r="J708" s="714"/>
      <c r="K708" s="714"/>
      <c r="L708" s="714"/>
    </row>
    <row r="709" spans="1:12" ht="12.75" hidden="1" customHeight="1" x14ac:dyDescent="0.35">
      <c r="A709" s="714"/>
      <c r="B709" s="722" t="s">
        <v>141</v>
      </c>
      <c r="C709" s="714"/>
      <c r="D709" s="714"/>
      <c r="E709" s="714"/>
      <c r="F709" s="714"/>
      <c r="G709" s="714"/>
      <c r="H709" s="714"/>
      <c r="I709" s="714"/>
      <c r="J709" s="714"/>
      <c r="K709" s="714"/>
      <c r="L709" s="714"/>
    </row>
    <row r="710" spans="1:12" ht="12.75" hidden="1" customHeight="1" x14ac:dyDescent="0.35">
      <c r="A710" s="714"/>
      <c r="B710" s="714"/>
      <c r="C710" s="3" t="s">
        <v>146</v>
      </c>
      <c r="D710" s="4">
        <v>29622.15</v>
      </c>
      <c r="E710" s="4">
        <v>38379.32</v>
      </c>
      <c r="F710" s="19">
        <v>28496.83</v>
      </c>
      <c r="G710" s="10">
        <v>40445</v>
      </c>
      <c r="H710" s="24">
        <f t="shared" ref="H710:H726" si="63">ROUND(F710/9*12,0)</f>
        <v>37996</v>
      </c>
      <c r="I710" s="29">
        <f t="shared" ref="I710:I726" si="64">H710/G710</f>
        <v>0.93944863394733591</v>
      </c>
      <c r="J710" s="4">
        <v>35285</v>
      </c>
      <c r="K710" s="59"/>
      <c r="L710" s="53">
        <f t="shared" ref="L710:L724" si="65">J710-K710</f>
        <v>35285</v>
      </c>
    </row>
    <row r="711" spans="1:12" ht="12.75" hidden="1" customHeight="1" x14ac:dyDescent="0.35">
      <c r="A711" s="714"/>
      <c r="B711" s="714"/>
      <c r="C711" s="3" t="s">
        <v>148</v>
      </c>
      <c r="D711" s="4">
        <v>125.36</v>
      </c>
      <c r="E711" s="4">
        <v>20.25</v>
      </c>
      <c r="F711" s="19">
        <v>0</v>
      </c>
      <c r="G711" s="10">
        <v>0</v>
      </c>
      <c r="H711" s="24">
        <f t="shared" si="63"/>
        <v>0</v>
      </c>
      <c r="I711" s="29" t="e">
        <f t="shared" si="64"/>
        <v>#DIV/0!</v>
      </c>
      <c r="J711" s="4">
        <v>0</v>
      </c>
      <c r="K711" s="59"/>
      <c r="L711" s="53">
        <f t="shared" si="65"/>
        <v>0</v>
      </c>
    </row>
    <row r="712" spans="1:12" ht="12.75" hidden="1" customHeight="1" x14ac:dyDescent="0.35">
      <c r="A712" s="714"/>
      <c r="B712" s="714"/>
      <c r="C712" s="3" t="s">
        <v>150</v>
      </c>
      <c r="D712" s="4">
        <v>63801.25</v>
      </c>
      <c r="E712" s="4">
        <v>56059.06</v>
      </c>
      <c r="F712" s="19">
        <v>53758.14</v>
      </c>
      <c r="G712" s="10">
        <v>70000</v>
      </c>
      <c r="H712" s="24">
        <f t="shared" si="63"/>
        <v>71678</v>
      </c>
      <c r="I712" s="29">
        <f t="shared" si="64"/>
        <v>1.0239714285714285</v>
      </c>
      <c r="J712" s="4">
        <v>70000</v>
      </c>
      <c r="K712" s="59"/>
      <c r="L712" s="53">
        <f t="shared" si="65"/>
        <v>70000</v>
      </c>
    </row>
    <row r="713" spans="1:12" ht="12.75" hidden="1" customHeight="1" x14ac:dyDescent="0.35">
      <c r="A713" s="714"/>
      <c r="B713" s="714"/>
      <c r="C713" s="3" t="s">
        <v>151</v>
      </c>
      <c r="D713" s="4">
        <v>2670.16</v>
      </c>
      <c r="E713" s="4">
        <v>3518.65</v>
      </c>
      <c r="F713" s="19">
        <v>2922.27</v>
      </c>
      <c r="G713" s="10">
        <v>4078</v>
      </c>
      <c r="H713" s="24">
        <f t="shared" si="63"/>
        <v>3896</v>
      </c>
      <c r="I713" s="29">
        <f t="shared" si="64"/>
        <v>0.95537027954879838</v>
      </c>
      <c r="J713" s="4">
        <v>4594</v>
      </c>
      <c r="K713" s="59"/>
      <c r="L713" s="53">
        <f t="shared" si="65"/>
        <v>4594</v>
      </c>
    </row>
    <row r="714" spans="1:12" ht="12.75" hidden="1" customHeight="1" x14ac:dyDescent="0.35">
      <c r="A714" s="714"/>
      <c r="B714" s="714"/>
      <c r="C714" s="3" t="s">
        <v>152</v>
      </c>
      <c r="D714" s="4">
        <v>4356.43</v>
      </c>
      <c r="E714" s="4">
        <v>5576</v>
      </c>
      <c r="F714" s="19">
        <v>3273.96</v>
      </c>
      <c r="G714" s="10">
        <v>6224</v>
      </c>
      <c r="H714" s="24">
        <f t="shared" si="63"/>
        <v>4365</v>
      </c>
      <c r="I714" s="29">
        <f t="shared" si="64"/>
        <v>0.70131748071979438</v>
      </c>
      <c r="J714" s="4">
        <v>6956</v>
      </c>
      <c r="K714" s="59"/>
      <c r="L714" s="53">
        <f t="shared" si="65"/>
        <v>6956</v>
      </c>
    </row>
    <row r="715" spans="1:12" ht="12.75" hidden="1" customHeight="1" x14ac:dyDescent="0.35">
      <c r="A715" s="714"/>
      <c r="B715" s="714"/>
      <c r="C715" s="3" t="s">
        <v>153</v>
      </c>
      <c r="D715" s="4">
        <v>2388.2800000000002</v>
      </c>
      <c r="E715" s="4">
        <v>2134.85</v>
      </c>
      <c r="F715" s="19">
        <v>2029.45</v>
      </c>
      <c r="G715" s="10">
        <v>0</v>
      </c>
      <c r="H715" s="24">
        <f t="shared" si="63"/>
        <v>2706</v>
      </c>
      <c r="I715" s="29" t="e">
        <f t="shared" si="64"/>
        <v>#DIV/0!</v>
      </c>
      <c r="J715" s="4">
        <v>0</v>
      </c>
      <c r="K715" s="59"/>
      <c r="L715" s="53">
        <f t="shared" si="65"/>
        <v>0</v>
      </c>
    </row>
    <row r="716" spans="1:12" ht="12.75" hidden="1" customHeight="1" x14ac:dyDescent="0.35">
      <c r="A716" s="714"/>
      <c r="B716" s="714"/>
      <c r="C716" s="3" t="s">
        <v>154</v>
      </c>
      <c r="D716" s="4">
        <v>1800</v>
      </c>
      <c r="E716" s="4">
        <v>450</v>
      </c>
      <c r="F716" s="19">
        <v>0</v>
      </c>
      <c r="G716" s="10">
        <v>958</v>
      </c>
      <c r="H716" s="24">
        <f t="shared" si="63"/>
        <v>0</v>
      </c>
      <c r="I716" s="29">
        <f t="shared" si="64"/>
        <v>0</v>
      </c>
      <c r="J716" s="4">
        <v>986</v>
      </c>
      <c r="K716" s="59"/>
      <c r="L716" s="53">
        <f t="shared" si="65"/>
        <v>986</v>
      </c>
    </row>
    <row r="717" spans="1:12" ht="12.75" hidden="1" customHeight="1" x14ac:dyDescent="0.35">
      <c r="A717" s="714"/>
      <c r="B717" s="714"/>
      <c r="C717" s="3" t="s">
        <v>155</v>
      </c>
      <c r="D717" s="4">
        <v>9475.16</v>
      </c>
      <c r="E717" s="4">
        <v>12075.36</v>
      </c>
      <c r="F717" s="19">
        <v>7990.62</v>
      </c>
      <c r="G717" s="10">
        <v>12884</v>
      </c>
      <c r="H717" s="24">
        <f t="shared" si="63"/>
        <v>10654</v>
      </c>
      <c r="I717" s="29">
        <f t="shared" si="64"/>
        <v>0.82691710648866812</v>
      </c>
      <c r="J717" s="4">
        <v>13850</v>
      </c>
      <c r="K717" s="59"/>
      <c r="L717" s="53">
        <f t="shared" si="65"/>
        <v>13850</v>
      </c>
    </row>
    <row r="718" spans="1:12" ht="12.75" hidden="1" customHeight="1" x14ac:dyDescent="0.35">
      <c r="A718" s="714"/>
      <c r="B718" s="714"/>
      <c r="C718" s="3" t="s">
        <v>157</v>
      </c>
      <c r="D718" s="4">
        <v>126.27</v>
      </c>
      <c r="E718" s="4">
        <v>156.1</v>
      </c>
      <c r="F718" s="19">
        <v>101.53</v>
      </c>
      <c r="G718" s="10">
        <v>156</v>
      </c>
      <c r="H718" s="24">
        <f t="shared" si="63"/>
        <v>135</v>
      </c>
      <c r="I718" s="29">
        <f t="shared" si="64"/>
        <v>0.86538461538461542</v>
      </c>
      <c r="J718" s="4">
        <v>156</v>
      </c>
      <c r="K718" s="59"/>
      <c r="L718" s="53">
        <f t="shared" si="65"/>
        <v>156</v>
      </c>
    </row>
    <row r="719" spans="1:12" ht="12.75" hidden="1" customHeight="1" x14ac:dyDescent="0.35">
      <c r="A719" s="714"/>
      <c r="B719" s="714"/>
      <c r="C719" s="3" t="s">
        <v>160</v>
      </c>
      <c r="D719" s="4">
        <v>500</v>
      </c>
      <c r="E719" s="4">
        <v>500</v>
      </c>
      <c r="F719" s="19">
        <v>0</v>
      </c>
      <c r="G719" s="10">
        <v>0</v>
      </c>
      <c r="H719" s="24">
        <f t="shared" si="63"/>
        <v>0</v>
      </c>
      <c r="I719" s="29" t="e">
        <f t="shared" si="64"/>
        <v>#DIV/0!</v>
      </c>
      <c r="J719" s="4">
        <v>0</v>
      </c>
      <c r="K719" s="59"/>
      <c r="L719" s="53">
        <f t="shared" si="65"/>
        <v>0</v>
      </c>
    </row>
    <row r="720" spans="1:12" ht="12.75" hidden="1" customHeight="1" x14ac:dyDescent="0.35">
      <c r="A720" s="714"/>
      <c r="B720" s="714"/>
      <c r="C720" s="3" t="s">
        <v>161</v>
      </c>
      <c r="D720" s="4">
        <v>1092</v>
      </c>
      <c r="E720" s="4">
        <v>1132</v>
      </c>
      <c r="F720" s="19">
        <v>0</v>
      </c>
      <c r="G720" s="10">
        <v>0</v>
      </c>
      <c r="H720" s="24">
        <f t="shared" si="63"/>
        <v>0</v>
      </c>
      <c r="I720" s="29" t="e">
        <f t="shared" si="64"/>
        <v>#DIV/0!</v>
      </c>
      <c r="J720" s="4">
        <v>0</v>
      </c>
      <c r="K720" s="59"/>
      <c r="L720" s="53">
        <f t="shared" si="65"/>
        <v>0</v>
      </c>
    </row>
    <row r="721" spans="1:12" ht="12.75" hidden="1" customHeight="1" x14ac:dyDescent="0.35">
      <c r="A721" s="714"/>
      <c r="B721" s="714"/>
      <c r="C721" s="3" t="s">
        <v>162</v>
      </c>
      <c r="D721" s="4">
        <v>1356.79</v>
      </c>
      <c r="E721" s="4">
        <v>1363.33</v>
      </c>
      <c r="F721" s="19">
        <v>1185.5999999999999</v>
      </c>
      <c r="G721" s="10">
        <v>582</v>
      </c>
      <c r="H721" s="24">
        <f t="shared" si="63"/>
        <v>1581</v>
      </c>
      <c r="I721" s="29">
        <f t="shared" si="64"/>
        <v>2.7164948453608249</v>
      </c>
      <c r="J721" s="4">
        <v>619</v>
      </c>
      <c r="K721" s="59"/>
      <c r="L721" s="53">
        <f t="shared" si="65"/>
        <v>619</v>
      </c>
    </row>
    <row r="722" spans="1:12" ht="12.75" hidden="1" customHeight="1" x14ac:dyDescent="0.35">
      <c r="A722" s="714"/>
      <c r="B722" s="714"/>
      <c r="C722" s="3" t="s">
        <v>177</v>
      </c>
      <c r="D722" s="4">
        <v>7798.52</v>
      </c>
      <c r="E722" s="4">
        <v>10535.06</v>
      </c>
      <c r="F722" s="19">
        <v>2976.58</v>
      </c>
      <c r="G722" s="10">
        <v>10500</v>
      </c>
      <c r="H722" s="24">
        <f t="shared" si="63"/>
        <v>3969</v>
      </c>
      <c r="I722" s="29">
        <f t="shared" si="64"/>
        <v>0.378</v>
      </c>
      <c r="J722" s="4">
        <v>10500</v>
      </c>
      <c r="K722" s="59"/>
      <c r="L722" s="53">
        <f t="shared" si="65"/>
        <v>10500</v>
      </c>
    </row>
    <row r="723" spans="1:12" ht="12.75" hidden="1" customHeight="1" x14ac:dyDescent="0.35">
      <c r="A723" s="714"/>
      <c r="B723" s="714"/>
      <c r="C723" s="3" t="s">
        <v>179</v>
      </c>
      <c r="D723" s="4">
        <v>0</v>
      </c>
      <c r="E723" s="4">
        <v>0</v>
      </c>
      <c r="F723" s="19">
        <v>0</v>
      </c>
      <c r="G723" s="10">
        <v>1500</v>
      </c>
      <c r="H723" s="24">
        <f t="shared" si="63"/>
        <v>0</v>
      </c>
      <c r="I723" s="29">
        <f t="shared" si="64"/>
        <v>0</v>
      </c>
      <c r="J723" s="4">
        <v>1500</v>
      </c>
      <c r="K723" s="59"/>
      <c r="L723" s="53">
        <f t="shared" si="65"/>
        <v>1500</v>
      </c>
    </row>
    <row r="724" spans="1:12" ht="12.75" hidden="1" customHeight="1" x14ac:dyDescent="0.35">
      <c r="A724" s="714"/>
      <c r="B724" s="714"/>
      <c r="C724" s="3" t="s">
        <v>180</v>
      </c>
      <c r="D724" s="4">
        <v>8725.99</v>
      </c>
      <c r="E724" s="4">
        <v>6125</v>
      </c>
      <c r="F724" s="19">
        <v>5790</v>
      </c>
      <c r="G724" s="10">
        <v>10000</v>
      </c>
      <c r="H724" s="24">
        <f t="shared" si="63"/>
        <v>7720</v>
      </c>
      <c r="I724" s="29">
        <f t="shared" si="64"/>
        <v>0.77200000000000002</v>
      </c>
      <c r="J724" s="4">
        <v>10000</v>
      </c>
      <c r="K724" s="59"/>
      <c r="L724" s="53">
        <f t="shared" si="65"/>
        <v>10000</v>
      </c>
    </row>
    <row r="725" spans="1:12" ht="12.75" hidden="1" customHeight="1" x14ac:dyDescent="0.35">
      <c r="A725" s="714"/>
      <c r="B725" s="719" t="s">
        <v>143</v>
      </c>
      <c r="C725" s="714"/>
      <c r="D725" s="7">
        <v>133838.35999999999</v>
      </c>
      <c r="E725" s="7">
        <v>138024.98000000001</v>
      </c>
      <c r="F725" s="20">
        <v>108524.98</v>
      </c>
      <c r="G725" s="11">
        <v>157327</v>
      </c>
      <c r="H725" s="25">
        <f t="shared" si="63"/>
        <v>144700</v>
      </c>
      <c r="I725" s="30">
        <f t="shared" si="64"/>
        <v>0.91974041327934808</v>
      </c>
      <c r="J725" s="7">
        <v>154446</v>
      </c>
      <c r="K725" s="54">
        <f>SUM(K710:K724)</f>
        <v>0</v>
      </c>
      <c r="L725" s="54">
        <f>SUM(L710:L724)</f>
        <v>154446</v>
      </c>
    </row>
    <row r="726" spans="1:12" ht="12.75" hidden="1" customHeight="1" thickBot="1" x14ac:dyDescent="0.4">
      <c r="A726" s="719" t="s">
        <v>246</v>
      </c>
      <c r="B726" s="714"/>
      <c r="C726" s="714"/>
      <c r="D726" s="8">
        <v>-133838.35999999999</v>
      </c>
      <c r="E726" s="8">
        <v>-138024.98000000001</v>
      </c>
      <c r="F726" s="21">
        <v>-108524.98</v>
      </c>
      <c r="G726" s="12">
        <v>-157327</v>
      </c>
      <c r="H726" s="26">
        <f t="shared" si="63"/>
        <v>-144700</v>
      </c>
      <c r="I726" s="31">
        <f t="shared" si="64"/>
        <v>0.91974041327934808</v>
      </c>
      <c r="J726" s="8">
        <v>-154446</v>
      </c>
      <c r="K726" s="55">
        <f>-K725</f>
        <v>0</v>
      </c>
      <c r="L726" s="55">
        <f>-L725</f>
        <v>-154446</v>
      </c>
    </row>
    <row r="727" spans="1:12" ht="12.75" hidden="1" customHeight="1" thickTop="1" x14ac:dyDescent="0.35">
      <c r="A727" s="722" t="s">
        <v>247</v>
      </c>
      <c r="B727" s="714"/>
      <c r="C727" s="714"/>
      <c r="D727" s="714"/>
      <c r="E727" s="714"/>
      <c r="F727" s="714"/>
      <c r="G727" s="714"/>
      <c r="H727" s="714"/>
      <c r="I727" s="714"/>
      <c r="J727" s="714"/>
      <c r="K727" s="714"/>
      <c r="L727" s="714"/>
    </row>
    <row r="728" spans="1:12" ht="12.75" hidden="1" customHeight="1" x14ac:dyDescent="0.35">
      <c r="A728" s="714"/>
      <c r="B728" s="722" t="s">
        <v>141</v>
      </c>
      <c r="C728" s="714"/>
      <c r="D728" s="714"/>
      <c r="E728" s="714"/>
      <c r="F728" s="714"/>
      <c r="G728" s="714"/>
      <c r="H728" s="714"/>
      <c r="I728" s="714"/>
      <c r="J728" s="714"/>
      <c r="K728" s="714"/>
      <c r="L728" s="714"/>
    </row>
    <row r="729" spans="1:12" ht="12.75" hidden="1" customHeight="1" x14ac:dyDescent="0.35">
      <c r="A729" s="714"/>
      <c r="B729" s="714"/>
      <c r="C729" s="3" t="s">
        <v>146</v>
      </c>
      <c r="D729" s="4">
        <v>36141.57</v>
      </c>
      <c r="E729" s="4">
        <v>42892.35</v>
      </c>
      <c r="F729" s="19">
        <v>32908.589999999997</v>
      </c>
      <c r="G729" s="10">
        <v>20544</v>
      </c>
      <c r="H729" s="24">
        <f t="shared" ref="H729:H743" si="66">ROUND(F729/9*12,0)</f>
        <v>43878</v>
      </c>
      <c r="I729" s="29">
        <f t="shared" ref="I729:I743" si="67">H729/G729</f>
        <v>2.135806074766355</v>
      </c>
      <c r="J729" s="4">
        <v>21363</v>
      </c>
      <c r="K729" s="59"/>
      <c r="L729" s="53">
        <f t="shared" ref="L729:L741" si="68">J729-K729</f>
        <v>21363</v>
      </c>
    </row>
    <row r="730" spans="1:12" ht="12.75" hidden="1" customHeight="1" x14ac:dyDescent="0.35">
      <c r="A730" s="714"/>
      <c r="B730" s="714"/>
      <c r="C730" s="3" t="s">
        <v>148</v>
      </c>
      <c r="D730" s="4">
        <v>1175.1600000000001</v>
      </c>
      <c r="E730" s="4">
        <v>0</v>
      </c>
      <c r="F730" s="19">
        <v>0</v>
      </c>
      <c r="G730" s="10">
        <v>0</v>
      </c>
      <c r="H730" s="24">
        <f t="shared" si="66"/>
        <v>0</v>
      </c>
      <c r="I730" s="29" t="e">
        <f t="shared" si="67"/>
        <v>#DIV/0!</v>
      </c>
      <c r="J730" s="4">
        <v>0</v>
      </c>
      <c r="K730" s="59"/>
      <c r="L730" s="53">
        <f t="shared" si="68"/>
        <v>0</v>
      </c>
    </row>
    <row r="731" spans="1:12" ht="12.75" hidden="1" customHeight="1" x14ac:dyDescent="0.35">
      <c r="A731" s="714"/>
      <c r="B731" s="714"/>
      <c r="C731" s="3" t="s">
        <v>150</v>
      </c>
      <c r="D731" s="4">
        <v>0</v>
      </c>
      <c r="E731" s="4">
        <v>0</v>
      </c>
      <c r="F731" s="19">
        <v>0</v>
      </c>
      <c r="G731" s="10">
        <v>1200</v>
      </c>
      <c r="H731" s="24">
        <f t="shared" si="66"/>
        <v>0</v>
      </c>
      <c r="I731" s="29">
        <f t="shared" si="67"/>
        <v>0</v>
      </c>
      <c r="J731" s="4">
        <v>1200</v>
      </c>
      <c r="K731" s="59"/>
      <c r="L731" s="53">
        <f t="shared" si="68"/>
        <v>1200</v>
      </c>
    </row>
    <row r="732" spans="1:12" ht="12.75" hidden="1" customHeight="1" x14ac:dyDescent="0.35">
      <c r="A732" s="714"/>
      <c r="B732" s="714"/>
      <c r="C732" s="3" t="s">
        <v>151</v>
      </c>
      <c r="D732" s="4">
        <v>3277.4</v>
      </c>
      <c r="E732" s="4">
        <v>2906.93</v>
      </c>
      <c r="F732" s="19">
        <v>2465.46</v>
      </c>
      <c r="G732" s="10">
        <v>2712</v>
      </c>
      <c r="H732" s="24">
        <f t="shared" si="66"/>
        <v>3287</v>
      </c>
      <c r="I732" s="29">
        <f t="shared" si="67"/>
        <v>1.2120206489675516</v>
      </c>
      <c r="J732" s="4">
        <v>2995</v>
      </c>
      <c r="K732" s="59"/>
      <c r="L732" s="53">
        <f t="shared" si="68"/>
        <v>2995</v>
      </c>
    </row>
    <row r="733" spans="1:12" ht="12.75" hidden="1" customHeight="1" x14ac:dyDescent="0.35">
      <c r="A733" s="714"/>
      <c r="B733" s="714"/>
      <c r="C733" s="3" t="s">
        <v>152</v>
      </c>
      <c r="D733" s="4">
        <v>2178.6999999999998</v>
      </c>
      <c r="E733" s="4">
        <v>2788</v>
      </c>
      <c r="F733" s="19">
        <v>1636.98</v>
      </c>
      <c r="G733" s="10">
        <v>3112</v>
      </c>
      <c r="H733" s="24">
        <f t="shared" si="66"/>
        <v>2183</v>
      </c>
      <c r="I733" s="29">
        <f t="shared" si="67"/>
        <v>0.70147814910025708</v>
      </c>
      <c r="J733" s="4">
        <v>3478</v>
      </c>
      <c r="K733" s="59"/>
      <c r="L733" s="53">
        <f t="shared" si="68"/>
        <v>3478</v>
      </c>
    </row>
    <row r="734" spans="1:12" ht="12.75" hidden="1" customHeight="1" x14ac:dyDescent="0.35">
      <c r="A734" s="714"/>
      <c r="B734" s="714"/>
      <c r="C734" s="3" t="s">
        <v>154</v>
      </c>
      <c r="D734" s="4">
        <v>900</v>
      </c>
      <c r="E734" s="4">
        <v>225</v>
      </c>
      <c r="F734" s="19">
        <v>0</v>
      </c>
      <c r="G734" s="10">
        <v>479</v>
      </c>
      <c r="H734" s="24">
        <f t="shared" si="66"/>
        <v>0</v>
      </c>
      <c r="I734" s="29">
        <f t="shared" si="67"/>
        <v>0</v>
      </c>
      <c r="J734" s="4">
        <v>493</v>
      </c>
      <c r="K734" s="59"/>
      <c r="L734" s="53">
        <f t="shared" si="68"/>
        <v>493</v>
      </c>
    </row>
    <row r="735" spans="1:12" ht="12.75" hidden="1" customHeight="1" x14ac:dyDescent="0.35">
      <c r="A735" s="714"/>
      <c r="B735" s="714"/>
      <c r="C735" s="3" t="s">
        <v>155</v>
      </c>
      <c r="D735" s="4">
        <v>9781.2099999999991</v>
      </c>
      <c r="E735" s="4">
        <v>10488.82</v>
      </c>
      <c r="F735" s="19">
        <v>6953.24</v>
      </c>
      <c r="G735" s="10">
        <v>6442</v>
      </c>
      <c r="H735" s="24">
        <f t="shared" si="66"/>
        <v>9271</v>
      </c>
      <c r="I735" s="29">
        <f t="shared" si="67"/>
        <v>1.4391493325054332</v>
      </c>
      <c r="J735" s="4">
        <v>6925</v>
      </c>
      <c r="K735" s="59"/>
      <c r="L735" s="53">
        <f t="shared" si="68"/>
        <v>6925</v>
      </c>
    </row>
    <row r="736" spans="1:12" ht="12.75" hidden="1" customHeight="1" x14ac:dyDescent="0.35">
      <c r="A736" s="714"/>
      <c r="B736" s="714"/>
      <c r="C736" s="3" t="s">
        <v>157</v>
      </c>
      <c r="D736" s="4">
        <v>217.69</v>
      </c>
      <c r="E736" s="4">
        <v>176.96</v>
      </c>
      <c r="F736" s="19">
        <v>113.6</v>
      </c>
      <c r="G736" s="10">
        <v>82</v>
      </c>
      <c r="H736" s="24">
        <f t="shared" si="66"/>
        <v>151</v>
      </c>
      <c r="I736" s="29">
        <f t="shared" si="67"/>
        <v>1.8414634146341464</v>
      </c>
      <c r="J736" s="4">
        <v>82</v>
      </c>
      <c r="K736" s="59"/>
      <c r="L736" s="53">
        <f t="shared" si="68"/>
        <v>82</v>
      </c>
    </row>
    <row r="737" spans="1:12" ht="12.75" hidden="1" customHeight="1" x14ac:dyDescent="0.35">
      <c r="A737" s="714"/>
      <c r="B737" s="714"/>
      <c r="C737" s="3" t="s">
        <v>161</v>
      </c>
      <c r="D737" s="4">
        <v>544</v>
      </c>
      <c r="E737" s="4">
        <v>593</v>
      </c>
      <c r="F737" s="19">
        <v>0</v>
      </c>
      <c r="G737" s="10">
        <v>0</v>
      </c>
      <c r="H737" s="24">
        <f t="shared" si="66"/>
        <v>0</v>
      </c>
      <c r="I737" s="29" t="e">
        <f t="shared" si="67"/>
        <v>#DIV/0!</v>
      </c>
      <c r="J737" s="4">
        <v>0</v>
      </c>
      <c r="K737" s="59"/>
      <c r="L737" s="53">
        <f t="shared" si="68"/>
        <v>0</v>
      </c>
    </row>
    <row r="738" spans="1:12" ht="12.75" hidden="1" customHeight="1" x14ac:dyDescent="0.35">
      <c r="A738" s="714"/>
      <c r="B738" s="714"/>
      <c r="C738" s="3" t="s">
        <v>162</v>
      </c>
      <c r="D738" s="4">
        <v>541.57000000000005</v>
      </c>
      <c r="E738" s="4">
        <v>616.48</v>
      </c>
      <c r="F738" s="19">
        <v>470.34</v>
      </c>
      <c r="G738" s="10">
        <v>298</v>
      </c>
      <c r="H738" s="24">
        <f t="shared" si="66"/>
        <v>627</v>
      </c>
      <c r="I738" s="29">
        <f t="shared" si="67"/>
        <v>2.1040268456375837</v>
      </c>
      <c r="J738" s="4">
        <v>310</v>
      </c>
      <c r="K738" s="59"/>
      <c r="L738" s="53">
        <f t="shared" si="68"/>
        <v>310</v>
      </c>
    </row>
    <row r="739" spans="1:12" ht="12.75" hidden="1" customHeight="1" x14ac:dyDescent="0.35">
      <c r="A739" s="714"/>
      <c r="B739" s="714"/>
      <c r="C739" s="3" t="s">
        <v>177</v>
      </c>
      <c r="D739" s="4">
        <v>6383.24</v>
      </c>
      <c r="E739" s="4">
        <v>885.19</v>
      </c>
      <c r="F739" s="19">
        <v>844.18</v>
      </c>
      <c r="G739" s="10">
        <v>1200</v>
      </c>
      <c r="H739" s="24">
        <f t="shared" si="66"/>
        <v>1126</v>
      </c>
      <c r="I739" s="29">
        <f t="shared" si="67"/>
        <v>0.93833333333333335</v>
      </c>
      <c r="J739" s="4">
        <v>1200</v>
      </c>
      <c r="K739" s="59"/>
      <c r="L739" s="53">
        <f t="shared" si="68"/>
        <v>1200</v>
      </c>
    </row>
    <row r="740" spans="1:12" ht="12.75" hidden="1" customHeight="1" x14ac:dyDescent="0.35">
      <c r="A740" s="714"/>
      <c r="B740" s="714"/>
      <c r="C740" s="3" t="s">
        <v>179</v>
      </c>
      <c r="D740" s="4">
        <v>6299.56</v>
      </c>
      <c r="E740" s="4">
        <v>5023.75</v>
      </c>
      <c r="F740" s="19">
        <v>5260</v>
      </c>
      <c r="G740" s="10">
        <v>0</v>
      </c>
      <c r="H740" s="24">
        <f t="shared" si="66"/>
        <v>7013</v>
      </c>
      <c r="I740" s="29" t="e">
        <f t="shared" si="67"/>
        <v>#DIV/0!</v>
      </c>
      <c r="J740" s="4">
        <v>0</v>
      </c>
      <c r="K740" s="59"/>
      <c r="L740" s="53">
        <f t="shared" si="68"/>
        <v>0</v>
      </c>
    </row>
    <row r="741" spans="1:12" ht="12.75" hidden="1" customHeight="1" x14ac:dyDescent="0.35">
      <c r="A741" s="714"/>
      <c r="B741" s="714"/>
      <c r="C741" s="3" t="s">
        <v>180</v>
      </c>
      <c r="D741" s="4">
        <v>62358.52</v>
      </c>
      <c r="E741" s="4">
        <v>58192.5</v>
      </c>
      <c r="F741" s="19">
        <v>40100</v>
      </c>
      <c r="G741" s="10">
        <v>63500</v>
      </c>
      <c r="H741" s="24">
        <f t="shared" si="66"/>
        <v>53467</v>
      </c>
      <c r="I741" s="29">
        <f t="shared" si="67"/>
        <v>0.84199999999999997</v>
      </c>
      <c r="J741" s="4">
        <v>63500</v>
      </c>
      <c r="K741" s="59"/>
      <c r="L741" s="53">
        <f t="shared" si="68"/>
        <v>63500</v>
      </c>
    </row>
    <row r="742" spans="1:12" ht="12.75" hidden="1" customHeight="1" x14ac:dyDescent="0.35">
      <c r="A742" s="714"/>
      <c r="B742" s="719" t="s">
        <v>143</v>
      </c>
      <c r="C742" s="714"/>
      <c r="D742" s="7">
        <v>129798.62</v>
      </c>
      <c r="E742" s="7">
        <v>124788.98</v>
      </c>
      <c r="F742" s="20">
        <v>90752.39</v>
      </c>
      <c r="G742" s="11">
        <v>99569</v>
      </c>
      <c r="H742" s="25">
        <f t="shared" si="66"/>
        <v>121003</v>
      </c>
      <c r="I742" s="30">
        <f t="shared" si="67"/>
        <v>1.2152678042362584</v>
      </c>
      <c r="J742" s="7">
        <v>101546</v>
      </c>
      <c r="K742" s="54">
        <f>SUM(K729:K741)</f>
        <v>0</v>
      </c>
      <c r="L742" s="54">
        <f>SUM(L729:L741)</f>
        <v>101546</v>
      </c>
    </row>
    <row r="743" spans="1:12" ht="12.75" hidden="1" customHeight="1" thickBot="1" x14ac:dyDescent="0.4">
      <c r="A743" s="719" t="s">
        <v>248</v>
      </c>
      <c r="B743" s="714"/>
      <c r="C743" s="714"/>
      <c r="D743" s="8">
        <v>-129798.62</v>
      </c>
      <c r="E743" s="8">
        <v>-124788.98</v>
      </c>
      <c r="F743" s="21">
        <v>-90752.39</v>
      </c>
      <c r="G743" s="12">
        <v>-99569</v>
      </c>
      <c r="H743" s="26">
        <f t="shared" si="66"/>
        <v>-121003</v>
      </c>
      <c r="I743" s="31">
        <f t="shared" si="67"/>
        <v>1.2152678042362584</v>
      </c>
      <c r="J743" s="8">
        <v>-101546</v>
      </c>
      <c r="K743" s="55">
        <f>-K742</f>
        <v>0</v>
      </c>
      <c r="L743" s="55">
        <f>-L742</f>
        <v>-101546</v>
      </c>
    </row>
    <row r="744" spans="1:12" ht="12.75" hidden="1" customHeight="1" thickTop="1" x14ac:dyDescent="0.35">
      <c r="A744" s="722" t="s">
        <v>249</v>
      </c>
      <c r="B744" s="714"/>
      <c r="C744" s="714"/>
      <c r="D744" s="714"/>
      <c r="E744" s="714"/>
      <c r="F744" s="714"/>
      <c r="G744" s="714"/>
      <c r="H744" s="714"/>
      <c r="I744" s="714"/>
      <c r="J744" s="714"/>
      <c r="K744" s="714"/>
      <c r="L744" s="714"/>
    </row>
    <row r="745" spans="1:12" ht="12.75" hidden="1" customHeight="1" x14ac:dyDescent="0.35">
      <c r="A745" s="714"/>
      <c r="B745" s="722" t="s">
        <v>141</v>
      </c>
      <c r="C745" s="714"/>
      <c r="D745" s="714"/>
      <c r="E745" s="714"/>
      <c r="F745" s="714"/>
      <c r="G745" s="714"/>
      <c r="H745" s="714"/>
      <c r="I745" s="714"/>
      <c r="J745" s="714"/>
      <c r="K745" s="714"/>
      <c r="L745" s="714"/>
    </row>
    <row r="746" spans="1:12" ht="12.75" hidden="1" customHeight="1" x14ac:dyDescent="0.35">
      <c r="A746" s="714"/>
      <c r="B746" s="714"/>
      <c r="C746" s="3" t="s">
        <v>187</v>
      </c>
      <c r="D746" s="4">
        <v>80.209999999999994</v>
      </c>
      <c r="E746" s="4">
        <v>139.5</v>
      </c>
      <c r="F746" s="19">
        <v>0</v>
      </c>
      <c r="G746" s="10">
        <v>0</v>
      </c>
      <c r="H746" s="24">
        <f t="shared" ref="H746:H756" si="69">ROUND(F746/9*12,0)</f>
        <v>0</v>
      </c>
      <c r="I746" s="29" t="e">
        <f t="shared" ref="I746:I756" si="70">H746/G746</f>
        <v>#DIV/0!</v>
      </c>
      <c r="J746" s="4">
        <v>0</v>
      </c>
      <c r="K746" s="59"/>
      <c r="L746" s="53">
        <f t="shared" ref="L746:L754" si="71">J746-K746</f>
        <v>0</v>
      </c>
    </row>
    <row r="747" spans="1:12" ht="12.75" hidden="1" customHeight="1" x14ac:dyDescent="0.35">
      <c r="A747" s="714"/>
      <c r="B747" s="714"/>
      <c r="C747" s="3" t="s">
        <v>150</v>
      </c>
      <c r="D747" s="4">
        <v>275.99</v>
      </c>
      <c r="E747" s="4">
        <v>427.06</v>
      </c>
      <c r="F747" s="19">
        <v>0</v>
      </c>
      <c r="G747" s="10">
        <v>1200</v>
      </c>
      <c r="H747" s="24">
        <f t="shared" si="69"/>
        <v>0</v>
      </c>
      <c r="I747" s="29">
        <f t="shared" si="70"/>
        <v>0</v>
      </c>
      <c r="J747" s="4">
        <v>1200</v>
      </c>
      <c r="K747" s="59"/>
      <c r="L747" s="53">
        <f t="shared" si="71"/>
        <v>1200</v>
      </c>
    </row>
    <row r="748" spans="1:12" ht="12.75" hidden="1" customHeight="1" x14ac:dyDescent="0.35">
      <c r="A748" s="714"/>
      <c r="B748" s="714"/>
      <c r="C748" s="3" t="s">
        <v>151</v>
      </c>
      <c r="D748" s="4">
        <v>5.24</v>
      </c>
      <c r="E748" s="4">
        <v>9.5399999999999991</v>
      </c>
      <c r="F748" s="19">
        <v>0</v>
      </c>
      <c r="G748" s="10">
        <v>0</v>
      </c>
      <c r="H748" s="24">
        <f t="shared" si="69"/>
        <v>0</v>
      </c>
      <c r="I748" s="29" t="e">
        <f t="shared" si="70"/>
        <v>#DIV/0!</v>
      </c>
      <c r="J748" s="4">
        <v>0</v>
      </c>
      <c r="K748" s="59"/>
      <c r="L748" s="53">
        <f t="shared" si="71"/>
        <v>0</v>
      </c>
    </row>
    <row r="749" spans="1:12" ht="12.75" hidden="1" customHeight="1" x14ac:dyDescent="0.35">
      <c r="A749" s="714"/>
      <c r="B749" s="714"/>
      <c r="C749" s="3" t="s">
        <v>153</v>
      </c>
      <c r="D749" s="4">
        <v>10.35</v>
      </c>
      <c r="E749" s="4">
        <v>16.02</v>
      </c>
      <c r="F749" s="19">
        <v>0</v>
      </c>
      <c r="G749" s="10">
        <v>0</v>
      </c>
      <c r="H749" s="24">
        <f t="shared" si="69"/>
        <v>0</v>
      </c>
      <c r="I749" s="29" t="e">
        <f t="shared" si="70"/>
        <v>#DIV/0!</v>
      </c>
      <c r="J749" s="4">
        <v>0</v>
      </c>
      <c r="K749" s="59"/>
      <c r="L749" s="53">
        <f t="shared" si="71"/>
        <v>0</v>
      </c>
    </row>
    <row r="750" spans="1:12" ht="12.75" hidden="1" customHeight="1" x14ac:dyDescent="0.35">
      <c r="A750" s="714"/>
      <c r="B750" s="714"/>
      <c r="C750" s="3" t="s">
        <v>162</v>
      </c>
      <c r="D750" s="4">
        <v>5.17</v>
      </c>
      <c r="E750" s="4">
        <v>8.2100000000000009</v>
      </c>
      <c r="F750" s="19">
        <v>0</v>
      </c>
      <c r="G750" s="10">
        <v>0</v>
      </c>
      <c r="H750" s="24">
        <f t="shared" si="69"/>
        <v>0</v>
      </c>
      <c r="I750" s="29" t="e">
        <f t="shared" si="70"/>
        <v>#DIV/0!</v>
      </c>
      <c r="J750" s="4">
        <v>0</v>
      </c>
      <c r="K750" s="59"/>
      <c r="L750" s="53">
        <f t="shared" si="71"/>
        <v>0</v>
      </c>
    </row>
    <row r="751" spans="1:12" ht="12.75" hidden="1" customHeight="1" x14ac:dyDescent="0.35">
      <c r="A751" s="714"/>
      <c r="B751" s="714"/>
      <c r="C751" s="3" t="s">
        <v>171</v>
      </c>
      <c r="D751" s="4">
        <v>15</v>
      </c>
      <c r="E751" s="4">
        <v>0</v>
      </c>
      <c r="F751" s="19">
        <v>0</v>
      </c>
      <c r="G751" s="10">
        <v>80</v>
      </c>
      <c r="H751" s="24">
        <f t="shared" si="69"/>
        <v>0</v>
      </c>
      <c r="I751" s="29">
        <f t="shared" si="70"/>
        <v>0</v>
      </c>
      <c r="J751" s="4">
        <v>80</v>
      </c>
      <c r="K751" s="59"/>
      <c r="L751" s="53">
        <f t="shared" si="71"/>
        <v>80</v>
      </c>
    </row>
    <row r="752" spans="1:12" ht="12.75" hidden="1" customHeight="1" x14ac:dyDescent="0.35">
      <c r="A752" s="714"/>
      <c r="B752" s="714"/>
      <c r="C752" s="3" t="s">
        <v>177</v>
      </c>
      <c r="D752" s="4">
        <v>626.88</v>
      </c>
      <c r="E752" s="4">
        <v>488.3</v>
      </c>
      <c r="F752" s="19">
        <v>32.29</v>
      </c>
      <c r="G752" s="10">
        <v>1000</v>
      </c>
      <c r="H752" s="24">
        <f t="shared" si="69"/>
        <v>43</v>
      </c>
      <c r="I752" s="29">
        <f t="shared" si="70"/>
        <v>4.2999999999999997E-2</v>
      </c>
      <c r="J752" s="4">
        <v>1000</v>
      </c>
      <c r="K752" s="59"/>
      <c r="L752" s="53">
        <f t="shared" si="71"/>
        <v>1000</v>
      </c>
    </row>
    <row r="753" spans="1:12" ht="12.75" hidden="1" customHeight="1" x14ac:dyDescent="0.35">
      <c r="A753" s="714"/>
      <c r="B753" s="714"/>
      <c r="C753" s="3" t="s">
        <v>179</v>
      </c>
      <c r="D753" s="4">
        <v>12373.9</v>
      </c>
      <c r="E753" s="4">
        <v>3506.2</v>
      </c>
      <c r="F753" s="19">
        <v>0</v>
      </c>
      <c r="G753" s="10">
        <v>0</v>
      </c>
      <c r="H753" s="24">
        <f t="shared" si="69"/>
        <v>0</v>
      </c>
      <c r="I753" s="29" t="e">
        <f t="shared" si="70"/>
        <v>#DIV/0!</v>
      </c>
      <c r="J753" s="4">
        <v>0</v>
      </c>
      <c r="K753" s="59"/>
      <c r="L753" s="53">
        <f t="shared" si="71"/>
        <v>0</v>
      </c>
    </row>
    <row r="754" spans="1:12" ht="12.75" hidden="1" customHeight="1" x14ac:dyDescent="0.35">
      <c r="A754" s="714"/>
      <c r="B754" s="714"/>
      <c r="C754" s="3" t="s">
        <v>180</v>
      </c>
      <c r="D754" s="4">
        <v>42.48</v>
      </c>
      <c r="E754" s="4">
        <v>2450</v>
      </c>
      <c r="F754" s="19">
        <v>0</v>
      </c>
      <c r="G754" s="10">
        <v>2500</v>
      </c>
      <c r="H754" s="24">
        <f t="shared" si="69"/>
        <v>0</v>
      </c>
      <c r="I754" s="29">
        <f t="shared" si="70"/>
        <v>0</v>
      </c>
      <c r="J754" s="4">
        <v>2500</v>
      </c>
      <c r="K754" s="59"/>
      <c r="L754" s="53">
        <f t="shared" si="71"/>
        <v>2500</v>
      </c>
    </row>
    <row r="755" spans="1:12" ht="12.75" hidden="1" customHeight="1" x14ac:dyDescent="0.35">
      <c r="A755" s="714"/>
      <c r="B755" s="719" t="s">
        <v>143</v>
      </c>
      <c r="C755" s="714"/>
      <c r="D755" s="7">
        <v>13435.22</v>
      </c>
      <c r="E755" s="7">
        <v>7044.83</v>
      </c>
      <c r="F755" s="20">
        <v>32.29</v>
      </c>
      <c r="G755" s="11">
        <v>4780</v>
      </c>
      <c r="H755" s="25">
        <f t="shared" si="69"/>
        <v>43</v>
      </c>
      <c r="I755" s="30">
        <f t="shared" si="70"/>
        <v>8.9958158995815905E-3</v>
      </c>
      <c r="J755" s="7">
        <v>4780</v>
      </c>
      <c r="K755" s="54">
        <f>SUM(K746:K754)</f>
        <v>0</v>
      </c>
      <c r="L755" s="54">
        <f>SUM(L746:L754)</f>
        <v>4780</v>
      </c>
    </row>
    <row r="756" spans="1:12" ht="12.75" hidden="1" customHeight="1" thickBot="1" x14ac:dyDescent="0.4">
      <c r="A756" s="719" t="s">
        <v>250</v>
      </c>
      <c r="B756" s="714"/>
      <c r="C756" s="714"/>
      <c r="D756" s="8">
        <v>-13435.22</v>
      </c>
      <c r="E756" s="8">
        <v>-7044.83</v>
      </c>
      <c r="F756" s="21">
        <v>-32.29</v>
      </c>
      <c r="G756" s="12">
        <v>-4780</v>
      </c>
      <c r="H756" s="26">
        <f t="shared" si="69"/>
        <v>-43</v>
      </c>
      <c r="I756" s="31">
        <f t="shared" si="70"/>
        <v>8.9958158995815905E-3</v>
      </c>
      <c r="J756" s="8">
        <v>-4780</v>
      </c>
      <c r="K756" s="55">
        <f>-K755</f>
        <v>0</v>
      </c>
      <c r="L756" s="55">
        <f>-L755</f>
        <v>-4780</v>
      </c>
    </row>
    <row r="757" spans="1:12" ht="12.75" hidden="1" customHeight="1" thickTop="1" x14ac:dyDescent="0.35">
      <c r="A757" s="722" t="s">
        <v>251</v>
      </c>
      <c r="B757" s="714"/>
      <c r="C757" s="714"/>
      <c r="D757" s="714"/>
      <c r="E757" s="714"/>
      <c r="F757" s="714"/>
      <c r="G757" s="714"/>
      <c r="H757" s="714"/>
      <c r="I757" s="714"/>
      <c r="J757" s="714"/>
      <c r="K757" s="714"/>
      <c r="L757" s="714"/>
    </row>
    <row r="758" spans="1:12" ht="12.75" hidden="1" customHeight="1" x14ac:dyDescent="0.35">
      <c r="A758" s="714"/>
      <c r="B758" s="722" t="s">
        <v>141</v>
      </c>
      <c r="C758" s="714"/>
      <c r="D758" s="714"/>
      <c r="E758" s="714"/>
      <c r="F758" s="714"/>
      <c r="G758" s="714"/>
      <c r="H758" s="714"/>
      <c r="I758" s="714"/>
      <c r="J758" s="714"/>
      <c r="K758" s="714"/>
      <c r="L758" s="714"/>
    </row>
    <row r="759" spans="1:12" ht="12.75" hidden="1" customHeight="1" x14ac:dyDescent="0.35">
      <c r="A759" s="714"/>
      <c r="B759" s="714"/>
      <c r="C759" s="3" t="s">
        <v>146</v>
      </c>
      <c r="D759" s="4">
        <v>39312.53</v>
      </c>
      <c r="E759" s="4">
        <v>45114.46</v>
      </c>
      <c r="F759" s="19">
        <v>36425.760000000002</v>
      </c>
      <c r="G759" s="10">
        <v>19555</v>
      </c>
      <c r="H759" s="24">
        <f t="shared" ref="H759:H774" si="72">ROUND(F759/9*12,0)</f>
        <v>48568</v>
      </c>
      <c r="I759" s="29">
        <f t="shared" ref="I759:I774" si="73">H759/G759</f>
        <v>2.483661467655331</v>
      </c>
      <c r="J759" s="4">
        <v>21315</v>
      </c>
      <c r="K759" s="59"/>
      <c r="L759" s="53">
        <f t="shared" ref="L759:L772" si="74">J759-K759</f>
        <v>21315</v>
      </c>
    </row>
    <row r="760" spans="1:12" ht="12.75" hidden="1" customHeight="1" x14ac:dyDescent="0.35">
      <c r="A760" s="714"/>
      <c r="B760" s="714"/>
      <c r="C760" s="3" t="s">
        <v>148</v>
      </c>
      <c r="D760" s="4">
        <v>1049.8</v>
      </c>
      <c r="E760" s="4">
        <v>0</v>
      </c>
      <c r="F760" s="19">
        <v>0</v>
      </c>
      <c r="G760" s="10">
        <v>0</v>
      </c>
      <c r="H760" s="24">
        <f t="shared" si="72"/>
        <v>0</v>
      </c>
      <c r="I760" s="29" t="e">
        <f t="shared" si="73"/>
        <v>#DIV/0!</v>
      </c>
      <c r="J760" s="4">
        <v>0</v>
      </c>
      <c r="K760" s="59"/>
      <c r="L760" s="53">
        <f t="shared" si="74"/>
        <v>0</v>
      </c>
    </row>
    <row r="761" spans="1:12" ht="12.75" hidden="1" customHeight="1" x14ac:dyDescent="0.35">
      <c r="A761" s="714"/>
      <c r="B761" s="714"/>
      <c r="C761" s="3" t="s">
        <v>151</v>
      </c>
      <c r="D761" s="4">
        <v>3464.98</v>
      </c>
      <c r="E761" s="4">
        <v>4319.09</v>
      </c>
      <c r="F761" s="19">
        <v>3758.63</v>
      </c>
      <c r="G761" s="10">
        <v>1366</v>
      </c>
      <c r="H761" s="24">
        <f t="shared" si="72"/>
        <v>5012</v>
      </c>
      <c r="I761" s="29">
        <f t="shared" si="73"/>
        <v>3.6691068814055638</v>
      </c>
      <c r="J761" s="4">
        <v>1599</v>
      </c>
      <c r="K761" s="59"/>
      <c r="L761" s="53">
        <f t="shared" si="74"/>
        <v>1599</v>
      </c>
    </row>
    <row r="762" spans="1:12" ht="12.75" hidden="1" customHeight="1" x14ac:dyDescent="0.35">
      <c r="A762" s="714"/>
      <c r="B762" s="714"/>
      <c r="C762" s="3" t="s">
        <v>152</v>
      </c>
      <c r="D762" s="4">
        <v>4356.43</v>
      </c>
      <c r="E762" s="4">
        <v>5576</v>
      </c>
      <c r="F762" s="19">
        <v>1636.98</v>
      </c>
      <c r="G762" s="10">
        <v>3112</v>
      </c>
      <c r="H762" s="24">
        <f t="shared" si="72"/>
        <v>2183</v>
      </c>
      <c r="I762" s="29">
        <f t="shared" si="73"/>
        <v>0.70147814910025708</v>
      </c>
      <c r="J762" s="4">
        <v>0</v>
      </c>
      <c r="K762" s="59"/>
      <c r="L762" s="53">
        <f t="shared" si="74"/>
        <v>0</v>
      </c>
    </row>
    <row r="763" spans="1:12" ht="12.75" hidden="1" customHeight="1" x14ac:dyDescent="0.35">
      <c r="A763" s="714"/>
      <c r="B763" s="714"/>
      <c r="C763" s="3" t="s">
        <v>154</v>
      </c>
      <c r="D763" s="4">
        <v>1800</v>
      </c>
      <c r="E763" s="4">
        <v>450</v>
      </c>
      <c r="F763" s="19">
        <v>0</v>
      </c>
      <c r="G763" s="10">
        <v>479</v>
      </c>
      <c r="H763" s="24">
        <f t="shared" si="72"/>
        <v>0</v>
      </c>
      <c r="I763" s="29">
        <f t="shared" si="73"/>
        <v>0</v>
      </c>
      <c r="J763" s="4">
        <v>493</v>
      </c>
      <c r="K763" s="59"/>
      <c r="L763" s="53">
        <f t="shared" si="74"/>
        <v>493</v>
      </c>
    </row>
    <row r="764" spans="1:12" ht="12.75" hidden="1" customHeight="1" x14ac:dyDescent="0.35">
      <c r="A764" s="714"/>
      <c r="B764" s="714"/>
      <c r="C764" s="3" t="s">
        <v>155</v>
      </c>
      <c r="D764" s="4">
        <v>10085.200000000001</v>
      </c>
      <c r="E764" s="4">
        <v>10681.8</v>
      </c>
      <c r="F764" s="19">
        <v>7952.34</v>
      </c>
      <c r="G764" s="10">
        <v>6442</v>
      </c>
      <c r="H764" s="24">
        <f t="shared" si="72"/>
        <v>10603</v>
      </c>
      <c r="I764" s="29">
        <f t="shared" si="73"/>
        <v>1.6459174169512574</v>
      </c>
      <c r="J764" s="4">
        <v>6925</v>
      </c>
      <c r="K764" s="59"/>
      <c r="L764" s="53">
        <f t="shared" si="74"/>
        <v>6925</v>
      </c>
    </row>
    <row r="765" spans="1:12" ht="12.75" hidden="1" customHeight="1" x14ac:dyDescent="0.35">
      <c r="A765" s="714"/>
      <c r="B765" s="714"/>
      <c r="C765" s="3" t="s">
        <v>157</v>
      </c>
      <c r="D765" s="4">
        <v>502.14</v>
      </c>
      <c r="E765" s="4">
        <v>183.43</v>
      </c>
      <c r="F765" s="19">
        <v>128.30000000000001</v>
      </c>
      <c r="G765" s="10">
        <v>74</v>
      </c>
      <c r="H765" s="24">
        <f t="shared" si="72"/>
        <v>171</v>
      </c>
      <c r="I765" s="29">
        <f t="shared" si="73"/>
        <v>2.310810810810811</v>
      </c>
      <c r="J765" s="4">
        <v>74</v>
      </c>
      <c r="K765" s="59"/>
      <c r="L765" s="53">
        <f t="shared" si="74"/>
        <v>74</v>
      </c>
    </row>
    <row r="766" spans="1:12" ht="12.75" hidden="1" customHeight="1" x14ac:dyDescent="0.35">
      <c r="A766" s="714"/>
      <c r="B766" s="714"/>
      <c r="C766" s="3" t="s">
        <v>159</v>
      </c>
      <c r="D766" s="4">
        <v>127.19</v>
      </c>
      <c r="E766" s="4">
        <v>0</v>
      </c>
      <c r="F766" s="19">
        <v>0</v>
      </c>
      <c r="G766" s="10">
        <v>0</v>
      </c>
      <c r="H766" s="24">
        <f t="shared" si="72"/>
        <v>0</v>
      </c>
      <c r="I766" s="29" t="e">
        <f t="shared" si="73"/>
        <v>#DIV/0!</v>
      </c>
      <c r="J766" s="4">
        <v>0</v>
      </c>
      <c r="K766" s="59"/>
      <c r="L766" s="53">
        <f t="shared" si="74"/>
        <v>0</v>
      </c>
    </row>
    <row r="767" spans="1:12" ht="12.75" hidden="1" customHeight="1" x14ac:dyDescent="0.35">
      <c r="A767" s="714"/>
      <c r="B767" s="714"/>
      <c r="C767" s="3" t="s">
        <v>161</v>
      </c>
      <c r="D767" s="4">
        <v>1269</v>
      </c>
      <c r="E767" s="4">
        <v>1247</v>
      </c>
      <c r="F767" s="19">
        <v>0</v>
      </c>
      <c r="G767" s="10">
        <v>0</v>
      </c>
      <c r="H767" s="24">
        <f t="shared" si="72"/>
        <v>0</v>
      </c>
      <c r="I767" s="29" t="e">
        <f t="shared" si="73"/>
        <v>#DIV/0!</v>
      </c>
      <c r="J767" s="4">
        <v>0</v>
      </c>
      <c r="K767" s="59"/>
      <c r="L767" s="53">
        <f t="shared" si="74"/>
        <v>0</v>
      </c>
    </row>
    <row r="768" spans="1:12" ht="12.75" hidden="1" customHeight="1" x14ac:dyDescent="0.35">
      <c r="A768" s="714"/>
      <c r="B768" s="714"/>
      <c r="C768" s="3" t="s">
        <v>162</v>
      </c>
      <c r="D768" s="4">
        <v>587.73</v>
      </c>
      <c r="E768" s="4">
        <v>654.39</v>
      </c>
      <c r="F768" s="19">
        <v>528.85</v>
      </c>
      <c r="G768" s="10">
        <v>284</v>
      </c>
      <c r="H768" s="24">
        <f t="shared" si="72"/>
        <v>705</v>
      </c>
      <c r="I768" s="29">
        <f t="shared" si="73"/>
        <v>2.482394366197183</v>
      </c>
      <c r="J768" s="4">
        <v>309</v>
      </c>
      <c r="K768" s="59"/>
      <c r="L768" s="53">
        <f t="shared" si="74"/>
        <v>309</v>
      </c>
    </row>
    <row r="769" spans="1:12" ht="12.75" hidden="1" customHeight="1" x14ac:dyDescent="0.35">
      <c r="A769" s="714"/>
      <c r="B769" s="714"/>
      <c r="C769" s="3" t="s">
        <v>176</v>
      </c>
      <c r="D769" s="4">
        <v>1340</v>
      </c>
      <c r="E769" s="4">
        <v>1106</v>
      </c>
      <c r="F769" s="19">
        <v>1044</v>
      </c>
      <c r="G769" s="10">
        <v>1500</v>
      </c>
      <c r="H769" s="24">
        <f t="shared" si="72"/>
        <v>1392</v>
      </c>
      <c r="I769" s="29">
        <f t="shared" si="73"/>
        <v>0.92800000000000005</v>
      </c>
      <c r="J769" s="4">
        <v>1500</v>
      </c>
      <c r="K769" s="59"/>
      <c r="L769" s="53">
        <f t="shared" si="74"/>
        <v>1500</v>
      </c>
    </row>
    <row r="770" spans="1:12" ht="12.75" hidden="1" customHeight="1" x14ac:dyDescent="0.35">
      <c r="A770" s="714"/>
      <c r="B770" s="714"/>
      <c r="C770" s="3" t="s">
        <v>177</v>
      </c>
      <c r="D770" s="4">
        <v>12509.94</v>
      </c>
      <c r="E770" s="4">
        <v>0</v>
      </c>
      <c r="F770" s="19">
        <v>0</v>
      </c>
      <c r="G770" s="10">
        <v>600</v>
      </c>
      <c r="H770" s="24">
        <f t="shared" si="72"/>
        <v>0</v>
      </c>
      <c r="I770" s="29">
        <f t="shared" si="73"/>
        <v>0</v>
      </c>
      <c r="J770" s="4">
        <v>600</v>
      </c>
      <c r="K770" s="59"/>
      <c r="L770" s="53">
        <f t="shared" si="74"/>
        <v>600</v>
      </c>
    </row>
    <row r="771" spans="1:12" ht="12.75" hidden="1" customHeight="1" x14ac:dyDescent="0.35">
      <c r="A771" s="714"/>
      <c r="B771" s="714"/>
      <c r="C771" s="3" t="s">
        <v>179</v>
      </c>
      <c r="D771" s="4">
        <v>177975.91</v>
      </c>
      <c r="E771" s="4">
        <v>181767.41</v>
      </c>
      <c r="F771" s="19">
        <v>108537.4</v>
      </c>
      <c r="G771" s="10">
        <v>180000</v>
      </c>
      <c r="H771" s="24">
        <f t="shared" si="72"/>
        <v>144717</v>
      </c>
      <c r="I771" s="29">
        <f t="shared" si="73"/>
        <v>0.80398333333333338</v>
      </c>
      <c r="J771" s="4">
        <v>180000</v>
      </c>
      <c r="K771" s="59"/>
      <c r="L771" s="53">
        <f t="shared" si="74"/>
        <v>180000</v>
      </c>
    </row>
    <row r="772" spans="1:12" ht="12.75" hidden="1" customHeight="1" x14ac:dyDescent="0.35">
      <c r="A772" s="714"/>
      <c r="B772" s="714"/>
      <c r="C772" s="3" t="s">
        <v>180</v>
      </c>
      <c r="D772" s="4">
        <v>0</v>
      </c>
      <c r="E772" s="4">
        <v>160</v>
      </c>
      <c r="F772" s="19">
        <v>0</v>
      </c>
      <c r="G772" s="10">
        <v>0</v>
      </c>
      <c r="H772" s="24">
        <f t="shared" si="72"/>
        <v>0</v>
      </c>
      <c r="I772" s="29" t="e">
        <f t="shared" si="73"/>
        <v>#DIV/0!</v>
      </c>
      <c r="J772" s="4">
        <v>0</v>
      </c>
      <c r="K772" s="59"/>
      <c r="L772" s="53">
        <f t="shared" si="74"/>
        <v>0</v>
      </c>
    </row>
    <row r="773" spans="1:12" ht="12.75" hidden="1" customHeight="1" x14ac:dyDescent="0.35">
      <c r="A773" s="714"/>
      <c r="B773" s="719" t="s">
        <v>143</v>
      </c>
      <c r="C773" s="714"/>
      <c r="D773" s="7">
        <v>254380.85</v>
      </c>
      <c r="E773" s="7">
        <v>251259.58</v>
      </c>
      <c r="F773" s="20">
        <v>160012.26</v>
      </c>
      <c r="G773" s="11">
        <v>213412</v>
      </c>
      <c r="H773" s="25">
        <f t="shared" si="72"/>
        <v>213350</v>
      </c>
      <c r="I773" s="30">
        <f t="shared" si="73"/>
        <v>0.99970948212846511</v>
      </c>
      <c r="J773" s="7">
        <v>212815</v>
      </c>
      <c r="K773" s="54">
        <f>SUM(K759:K772)</f>
        <v>0</v>
      </c>
      <c r="L773" s="54">
        <f>SUM(L759:L772)</f>
        <v>212815</v>
      </c>
    </row>
    <row r="774" spans="1:12" ht="12.75" hidden="1" customHeight="1" thickBot="1" x14ac:dyDescent="0.4">
      <c r="A774" s="719" t="s">
        <v>252</v>
      </c>
      <c r="B774" s="714"/>
      <c r="C774" s="714"/>
      <c r="D774" s="8">
        <v>-254380.85</v>
      </c>
      <c r="E774" s="8">
        <v>-251259.58</v>
      </c>
      <c r="F774" s="21">
        <v>-160012.26</v>
      </c>
      <c r="G774" s="12">
        <v>-213412</v>
      </c>
      <c r="H774" s="26">
        <f t="shared" si="72"/>
        <v>-213350</v>
      </c>
      <c r="I774" s="31">
        <f t="shared" si="73"/>
        <v>0.99970948212846511</v>
      </c>
      <c r="J774" s="8">
        <v>-212815</v>
      </c>
      <c r="K774" s="55">
        <f>-K773</f>
        <v>0</v>
      </c>
      <c r="L774" s="55">
        <f>-L773</f>
        <v>-212815</v>
      </c>
    </row>
    <row r="775" spans="1:12" ht="12.75" hidden="1" customHeight="1" thickTop="1" x14ac:dyDescent="0.35">
      <c r="A775" s="722" t="s">
        <v>253</v>
      </c>
      <c r="B775" s="714"/>
      <c r="C775" s="714"/>
      <c r="D775" s="714"/>
      <c r="E775" s="714"/>
      <c r="F775" s="714"/>
      <c r="G775" s="714"/>
      <c r="H775" s="714"/>
      <c r="I775" s="714"/>
      <c r="J775" s="714"/>
      <c r="K775" s="714"/>
      <c r="L775" s="714"/>
    </row>
    <row r="776" spans="1:12" ht="12.75" hidden="1" customHeight="1" x14ac:dyDescent="0.35">
      <c r="A776" s="714"/>
      <c r="B776" s="722" t="s">
        <v>141</v>
      </c>
      <c r="C776" s="714"/>
      <c r="D776" s="714"/>
      <c r="E776" s="714"/>
      <c r="F776" s="714"/>
      <c r="G776" s="714"/>
      <c r="H776" s="714"/>
      <c r="I776" s="714"/>
      <c r="J776" s="714"/>
      <c r="K776" s="714"/>
      <c r="L776" s="714"/>
    </row>
    <row r="777" spans="1:12" ht="12.75" hidden="1" customHeight="1" x14ac:dyDescent="0.35">
      <c r="A777" s="714"/>
      <c r="B777" s="714"/>
      <c r="H777" s="23">
        <f>ROUND(F777/9*12,0)</f>
        <v>0</v>
      </c>
      <c r="I777" s="28" t="e">
        <f>H777/G777</f>
        <v>#DIV/0!</v>
      </c>
    </row>
    <row r="778" spans="1:12" ht="12.75" hidden="1" customHeight="1" x14ac:dyDescent="0.35">
      <c r="A778" s="714"/>
      <c r="B778" s="714"/>
      <c r="C778" s="3" t="s">
        <v>179</v>
      </c>
      <c r="D778" s="4">
        <v>88935.05</v>
      </c>
      <c r="E778" s="4">
        <v>97797.5</v>
      </c>
      <c r="F778" s="19">
        <v>78152.759999999995</v>
      </c>
      <c r="G778" s="10">
        <v>65000</v>
      </c>
      <c r="H778" s="24">
        <f>ROUND(F778/9*12,0)</f>
        <v>104204</v>
      </c>
      <c r="I778" s="29">
        <f>H778/G778</f>
        <v>1.6031384615384616</v>
      </c>
      <c r="J778" s="4">
        <v>65000</v>
      </c>
      <c r="K778" s="59"/>
      <c r="L778" s="53">
        <f>J778-K778</f>
        <v>65000</v>
      </c>
    </row>
    <row r="779" spans="1:12" ht="12.75" hidden="1" customHeight="1" x14ac:dyDescent="0.35">
      <c r="A779" s="714"/>
      <c r="B779" s="719" t="s">
        <v>143</v>
      </c>
      <c r="C779" s="714"/>
      <c r="D779" s="7">
        <v>88935.05</v>
      </c>
      <c r="E779" s="7">
        <v>97797.5</v>
      </c>
      <c r="F779" s="20">
        <v>78152.759999999995</v>
      </c>
      <c r="G779" s="11">
        <v>65000</v>
      </c>
      <c r="H779" s="25">
        <f>ROUND(F779/9*12,0)</f>
        <v>104204</v>
      </c>
      <c r="I779" s="30">
        <f>H779/G779</f>
        <v>1.6031384615384616</v>
      </c>
      <c r="J779" s="7">
        <v>65000</v>
      </c>
      <c r="K779" s="54">
        <f>SUM(K778)</f>
        <v>0</v>
      </c>
      <c r="L779" s="54">
        <f>SUM(L778)</f>
        <v>65000</v>
      </c>
    </row>
    <row r="780" spans="1:12" ht="12.75" hidden="1" customHeight="1" thickBot="1" x14ac:dyDescent="0.4">
      <c r="A780" s="719" t="s">
        <v>254</v>
      </c>
      <c r="B780" s="714"/>
      <c r="C780" s="714"/>
      <c r="D780" s="8">
        <v>-88935.05</v>
      </c>
      <c r="E780" s="8">
        <v>-97797.5</v>
      </c>
      <c r="F780" s="21">
        <v>-78152.759999999995</v>
      </c>
      <c r="G780" s="12">
        <v>-65000</v>
      </c>
      <c r="H780" s="26">
        <f>ROUND(F780/9*12,0)</f>
        <v>-104204</v>
      </c>
      <c r="I780" s="31">
        <f>H780/G780</f>
        <v>1.6031384615384616</v>
      </c>
      <c r="J780" s="8">
        <v>-65000</v>
      </c>
      <c r="K780" s="55">
        <f>-K779</f>
        <v>0</v>
      </c>
      <c r="L780" s="55">
        <f>-L779</f>
        <v>-65000</v>
      </c>
    </row>
    <row r="781" spans="1:12" ht="12.75" hidden="1" customHeight="1" thickTop="1" x14ac:dyDescent="0.35">
      <c r="A781" s="722" t="s">
        <v>255</v>
      </c>
      <c r="B781" s="714"/>
      <c r="C781" s="714"/>
      <c r="D781" s="714"/>
      <c r="E781" s="714"/>
      <c r="F781" s="714"/>
      <c r="G781" s="714"/>
      <c r="H781" s="714"/>
      <c r="I781" s="714"/>
      <c r="J781" s="714"/>
      <c r="K781" s="714"/>
      <c r="L781" s="714"/>
    </row>
    <row r="782" spans="1:12" ht="12.75" hidden="1" customHeight="1" x14ac:dyDescent="0.35">
      <c r="A782" s="714"/>
      <c r="B782" s="722" t="s">
        <v>141</v>
      </c>
      <c r="C782" s="714"/>
      <c r="D782" s="714"/>
      <c r="E782" s="714"/>
      <c r="F782" s="714"/>
      <c r="G782" s="714"/>
      <c r="H782" s="714"/>
      <c r="I782" s="714"/>
      <c r="J782" s="714"/>
      <c r="K782" s="714"/>
      <c r="L782" s="714"/>
    </row>
    <row r="783" spans="1:12" ht="12.75" hidden="1" customHeight="1" x14ac:dyDescent="0.35">
      <c r="A783" s="714"/>
      <c r="B783" s="714"/>
      <c r="C783" s="3" t="s">
        <v>146</v>
      </c>
      <c r="D783" s="4">
        <v>91129.84</v>
      </c>
      <c r="E783" s="4">
        <v>88960</v>
      </c>
      <c r="F783" s="19">
        <v>81838.25</v>
      </c>
      <c r="G783" s="10">
        <v>129562</v>
      </c>
      <c r="H783" s="24">
        <f t="shared" ref="H783:H805" si="75">ROUND(F783/9*12,0)</f>
        <v>109118</v>
      </c>
      <c r="I783" s="29">
        <f t="shared" ref="I783:I805" si="76">H783/G783</f>
        <v>0.84220681990089685</v>
      </c>
      <c r="J783" s="4">
        <v>141218</v>
      </c>
      <c r="K783" s="59"/>
      <c r="L783" s="53">
        <f t="shared" ref="L783:L803" si="77">J783-K783</f>
        <v>141218</v>
      </c>
    </row>
    <row r="784" spans="1:12" ht="12.75" hidden="1" customHeight="1" x14ac:dyDescent="0.35">
      <c r="A784" s="714"/>
      <c r="B784" s="714"/>
      <c r="C784" s="3" t="s">
        <v>147</v>
      </c>
      <c r="D784" s="4">
        <v>0</v>
      </c>
      <c r="E784" s="4">
        <v>1662.5</v>
      </c>
      <c r="F784" s="19">
        <v>0</v>
      </c>
      <c r="G784" s="10">
        <v>0</v>
      </c>
      <c r="H784" s="24">
        <f t="shared" si="75"/>
        <v>0</v>
      </c>
      <c r="I784" s="29" t="e">
        <f t="shared" si="76"/>
        <v>#DIV/0!</v>
      </c>
      <c r="J784" s="4">
        <v>0</v>
      </c>
      <c r="K784" s="59"/>
      <c r="L784" s="53">
        <f t="shared" si="77"/>
        <v>0</v>
      </c>
    </row>
    <row r="785" spans="1:12" ht="12.75" hidden="1" customHeight="1" x14ac:dyDescent="0.35">
      <c r="A785" s="714"/>
      <c r="B785" s="714"/>
      <c r="C785" s="3" t="s">
        <v>148</v>
      </c>
      <c r="D785" s="4">
        <v>2036.79</v>
      </c>
      <c r="E785" s="4">
        <v>0</v>
      </c>
      <c r="F785" s="19">
        <v>0</v>
      </c>
      <c r="G785" s="10">
        <v>0</v>
      </c>
      <c r="H785" s="24">
        <f t="shared" si="75"/>
        <v>0</v>
      </c>
      <c r="I785" s="29" t="e">
        <f t="shared" si="76"/>
        <v>#DIV/0!</v>
      </c>
      <c r="J785" s="4">
        <v>0</v>
      </c>
      <c r="K785" s="59"/>
      <c r="L785" s="53">
        <f t="shared" si="77"/>
        <v>0</v>
      </c>
    </row>
    <row r="786" spans="1:12" ht="12.75" hidden="1" customHeight="1" x14ac:dyDescent="0.35">
      <c r="A786" s="714"/>
      <c r="B786" s="714"/>
      <c r="C786" s="3" t="s">
        <v>187</v>
      </c>
      <c r="D786" s="4">
        <v>27347.64</v>
      </c>
      <c r="E786" s="4">
        <v>31202.34</v>
      </c>
      <c r="F786" s="19">
        <v>5057.68</v>
      </c>
      <c r="G786" s="10">
        <v>28000</v>
      </c>
      <c r="H786" s="24">
        <f t="shared" si="75"/>
        <v>6744</v>
      </c>
      <c r="I786" s="29">
        <f t="shared" si="76"/>
        <v>0.24085714285714285</v>
      </c>
      <c r="J786" s="4">
        <v>28000</v>
      </c>
      <c r="K786" s="59"/>
      <c r="L786" s="53">
        <f t="shared" si="77"/>
        <v>28000</v>
      </c>
    </row>
    <row r="787" spans="1:12" ht="12.75" hidden="1" customHeight="1" x14ac:dyDescent="0.35">
      <c r="A787" s="714"/>
      <c r="B787" s="714"/>
      <c r="C787" s="3" t="s">
        <v>150</v>
      </c>
      <c r="D787" s="4">
        <v>47300.54</v>
      </c>
      <c r="E787" s="4">
        <v>62578.76</v>
      </c>
      <c r="F787" s="19">
        <v>38168.82</v>
      </c>
      <c r="G787" s="10">
        <v>58000</v>
      </c>
      <c r="H787" s="24">
        <f t="shared" si="75"/>
        <v>50892</v>
      </c>
      <c r="I787" s="29">
        <f t="shared" si="76"/>
        <v>0.87744827586206897</v>
      </c>
      <c r="J787" s="4">
        <v>58000</v>
      </c>
      <c r="K787" s="59"/>
      <c r="L787" s="53">
        <f t="shared" si="77"/>
        <v>58000</v>
      </c>
    </row>
    <row r="788" spans="1:12" ht="12.75" hidden="1" customHeight="1" x14ac:dyDescent="0.35">
      <c r="A788" s="714"/>
      <c r="B788" s="714"/>
      <c r="C788" s="3" t="s">
        <v>151</v>
      </c>
      <c r="D788" s="4">
        <v>7905.5</v>
      </c>
      <c r="E788" s="4">
        <v>8631.6</v>
      </c>
      <c r="F788" s="19">
        <v>6154.71</v>
      </c>
      <c r="G788" s="10">
        <v>9626</v>
      </c>
      <c r="H788" s="24">
        <f t="shared" si="75"/>
        <v>8206</v>
      </c>
      <c r="I788" s="29">
        <f t="shared" si="76"/>
        <v>0.8524828589237482</v>
      </c>
      <c r="J788" s="4">
        <v>11279</v>
      </c>
      <c r="K788" s="59"/>
      <c r="L788" s="53">
        <f t="shared" si="77"/>
        <v>11279</v>
      </c>
    </row>
    <row r="789" spans="1:12" ht="12.75" hidden="1" customHeight="1" x14ac:dyDescent="0.35">
      <c r="A789" s="714"/>
      <c r="B789" s="714"/>
      <c r="C789" s="3" t="s">
        <v>152</v>
      </c>
      <c r="D789" s="4">
        <v>10891.56</v>
      </c>
      <c r="E789" s="4">
        <v>16728</v>
      </c>
      <c r="F789" s="19">
        <v>9821.8799999999992</v>
      </c>
      <c r="G789" s="10">
        <v>18672</v>
      </c>
      <c r="H789" s="24">
        <f t="shared" si="75"/>
        <v>13096</v>
      </c>
      <c r="I789" s="29">
        <f t="shared" si="76"/>
        <v>0.70137103684661528</v>
      </c>
      <c r="J789" s="4">
        <v>20868</v>
      </c>
      <c r="K789" s="59"/>
      <c r="L789" s="53">
        <f t="shared" si="77"/>
        <v>20868</v>
      </c>
    </row>
    <row r="790" spans="1:12" ht="12.75" hidden="1" customHeight="1" x14ac:dyDescent="0.35">
      <c r="A790" s="714"/>
      <c r="B790" s="714"/>
      <c r="C790" s="3" t="s">
        <v>153</v>
      </c>
      <c r="D790" s="4">
        <v>1773.81</v>
      </c>
      <c r="E790" s="4">
        <v>2369.31</v>
      </c>
      <c r="F790" s="19">
        <v>1482.83</v>
      </c>
      <c r="G790" s="10">
        <v>0</v>
      </c>
      <c r="H790" s="24">
        <f t="shared" si="75"/>
        <v>1977</v>
      </c>
      <c r="I790" s="29" t="e">
        <f t="shared" si="76"/>
        <v>#DIV/0!</v>
      </c>
      <c r="J790" s="4">
        <v>0</v>
      </c>
      <c r="K790" s="59"/>
      <c r="L790" s="53">
        <f t="shared" si="77"/>
        <v>0</v>
      </c>
    </row>
    <row r="791" spans="1:12" ht="12.75" hidden="1" customHeight="1" x14ac:dyDescent="0.35">
      <c r="A791" s="714"/>
      <c r="B791" s="714"/>
      <c r="C791" s="3" t="s">
        <v>154</v>
      </c>
      <c r="D791" s="4">
        <v>1800</v>
      </c>
      <c r="E791" s="4">
        <v>1350</v>
      </c>
      <c r="F791" s="19">
        <v>0</v>
      </c>
      <c r="G791" s="10">
        <v>2871</v>
      </c>
      <c r="H791" s="24">
        <f t="shared" si="75"/>
        <v>0</v>
      </c>
      <c r="I791" s="29">
        <f t="shared" si="76"/>
        <v>0</v>
      </c>
      <c r="J791" s="4">
        <v>2957</v>
      </c>
      <c r="K791" s="59"/>
      <c r="L791" s="53">
        <f t="shared" si="77"/>
        <v>2957</v>
      </c>
    </row>
    <row r="792" spans="1:12" ht="12.75" hidden="1" customHeight="1" x14ac:dyDescent="0.35">
      <c r="A792" s="714"/>
      <c r="B792" s="714"/>
      <c r="C792" s="3" t="s">
        <v>155</v>
      </c>
      <c r="D792" s="4">
        <v>23236.080000000002</v>
      </c>
      <c r="E792" s="4">
        <v>19379.560000000001</v>
      </c>
      <c r="F792" s="19">
        <v>13647.79</v>
      </c>
      <c r="G792" s="10">
        <v>24510</v>
      </c>
      <c r="H792" s="24">
        <f t="shared" si="75"/>
        <v>18197</v>
      </c>
      <c r="I792" s="29">
        <f t="shared" si="76"/>
        <v>0.74243166054671561</v>
      </c>
      <c r="J792" s="4">
        <v>26348</v>
      </c>
      <c r="K792" s="59"/>
      <c r="L792" s="53">
        <f t="shared" si="77"/>
        <v>26348</v>
      </c>
    </row>
    <row r="793" spans="1:12" ht="12.75" hidden="1" customHeight="1" x14ac:dyDescent="0.35">
      <c r="A793" s="714"/>
      <c r="B793" s="714"/>
      <c r="C793" s="3" t="s">
        <v>157</v>
      </c>
      <c r="D793" s="4">
        <v>423.55</v>
      </c>
      <c r="E793" s="4">
        <v>412.64</v>
      </c>
      <c r="F793" s="19">
        <v>299.27</v>
      </c>
      <c r="G793" s="10">
        <v>504</v>
      </c>
      <c r="H793" s="24">
        <f t="shared" si="75"/>
        <v>399</v>
      </c>
      <c r="I793" s="29">
        <f t="shared" si="76"/>
        <v>0.79166666666666663</v>
      </c>
      <c r="J793" s="4">
        <v>504</v>
      </c>
      <c r="K793" s="59"/>
      <c r="L793" s="53">
        <f t="shared" si="77"/>
        <v>504</v>
      </c>
    </row>
    <row r="794" spans="1:12" ht="12.75" hidden="1" customHeight="1" x14ac:dyDescent="0.35">
      <c r="A794" s="714"/>
      <c r="B794" s="714"/>
      <c r="C794" s="3" t="s">
        <v>160</v>
      </c>
      <c r="D794" s="4">
        <v>600</v>
      </c>
      <c r="E794" s="4">
        <v>600</v>
      </c>
      <c r="F794" s="19">
        <v>0</v>
      </c>
      <c r="G794" s="10">
        <v>0</v>
      </c>
      <c r="H794" s="24">
        <f t="shared" si="75"/>
        <v>0</v>
      </c>
      <c r="I794" s="29" t="e">
        <f t="shared" si="76"/>
        <v>#DIV/0!</v>
      </c>
      <c r="J794" s="4">
        <v>0</v>
      </c>
      <c r="K794" s="59"/>
      <c r="L794" s="53">
        <f t="shared" si="77"/>
        <v>0</v>
      </c>
    </row>
    <row r="795" spans="1:12" ht="12.75" hidden="1" customHeight="1" x14ac:dyDescent="0.35">
      <c r="A795" s="714"/>
      <c r="B795" s="714"/>
      <c r="C795" s="3" t="s">
        <v>161</v>
      </c>
      <c r="D795" s="4">
        <v>2808</v>
      </c>
      <c r="E795" s="4">
        <v>3571</v>
      </c>
      <c r="F795" s="19">
        <v>0</v>
      </c>
      <c r="G795" s="10">
        <v>0</v>
      </c>
      <c r="H795" s="24">
        <f t="shared" si="75"/>
        <v>0</v>
      </c>
      <c r="I795" s="29" t="e">
        <f t="shared" si="76"/>
        <v>#DIV/0!</v>
      </c>
      <c r="J795" s="4">
        <v>0</v>
      </c>
      <c r="K795" s="59"/>
      <c r="L795" s="53">
        <f t="shared" si="77"/>
        <v>0</v>
      </c>
    </row>
    <row r="796" spans="1:12" ht="12.75" hidden="1" customHeight="1" x14ac:dyDescent="0.35">
      <c r="A796" s="714"/>
      <c r="B796" s="714"/>
      <c r="C796" s="3" t="s">
        <v>162</v>
      </c>
      <c r="D796" s="4">
        <v>2441.9499999999998</v>
      </c>
      <c r="E796" s="4">
        <v>2686.9</v>
      </c>
      <c r="F796" s="19">
        <v>1824.86</v>
      </c>
      <c r="G796" s="10">
        <v>1881</v>
      </c>
      <c r="H796" s="24">
        <f t="shared" si="75"/>
        <v>2433</v>
      </c>
      <c r="I796" s="29">
        <f t="shared" si="76"/>
        <v>1.2934609250398723</v>
      </c>
      <c r="J796" s="4">
        <v>2050</v>
      </c>
      <c r="K796" s="59"/>
      <c r="L796" s="53">
        <f t="shared" si="77"/>
        <v>2050</v>
      </c>
    </row>
    <row r="797" spans="1:12" ht="12.75" hidden="1" customHeight="1" x14ac:dyDescent="0.35">
      <c r="A797" s="714"/>
      <c r="B797" s="714"/>
      <c r="C797" s="3" t="s">
        <v>167</v>
      </c>
      <c r="D797" s="4">
        <v>1411.35</v>
      </c>
      <c r="E797" s="4">
        <v>3340.9</v>
      </c>
      <c r="F797" s="19">
        <v>165.84</v>
      </c>
      <c r="G797" s="10">
        <v>4000</v>
      </c>
      <c r="H797" s="24">
        <f t="shared" si="75"/>
        <v>221</v>
      </c>
      <c r="I797" s="29">
        <f t="shared" si="76"/>
        <v>5.525E-2</v>
      </c>
      <c r="J797" s="4">
        <v>4000</v>
      </c>
      <c r="K797" s="59"/>
      <c r="L797" s="53">
        <f t="shared" si="77"/>
        <v>4000</v>
      </c>
    </row>
    <row r="798" spans="1:12" ht="12.75" hidden="1" customHeight="1" x14ac:dyDescent="0.35">
      <c r="A798" s="714"/>
      <c r="B798" s="714"/>
      <c r="C798" s="3" t="s">
        <v>168</v>
      </c>
      <c r="D798" s="4">
        <v>0</v>
      </c>
      <c r="E798" s="4">
        <v>0</v>
      </c>
      <c r="F798" s="19">
        <v>11.43</v>
      </c>
      <c r="G798" s="10">
        <v>0</v>
      </c>
      <c r="H798" s="24">
        <f t="shared" si="75"/>
        <v>15</v>
      </c>
      <c r="I798" s="29" t="e">
        <f t="shared" si="76"/>
        <v>#DIV/0!</v>
      </c>
      <c r="J798" s="4">
        <v>0</v>
      </c>
      <c r="K798" s="59"/>
      <c r="L798" s="53">
        <f t="shared" si="77"/>
        <v>0</v>
      </c>
    </row>
    <row r="799" spans="1:12" ht="12.75" hidden="1" customHeight="1" x14ac:dyDescent="0.35">
      <c r="A799" s="714"/>
      <c r="B799" s="714"/>
      <c r="C799" s="3" t="s">
        <v>170</v>
      </c>
      <c r="D799" s="4">
        <v>0</v>
      </c>
      <c r="E799" s="4">
        <v>0</v>
      </c>
      <c r="F799" s="19">
        <v>0</v>
      </c>
      <c r="G799" s="10">
        <v>250</v>
      </c>
      <c r="H799" s="24">
        <f t="shared" si="75"/>
        <v>0</v>
      </c>
      <c r="I799" s="29">
        <f t="shared" si="76"/>
        <v>0</v>
      </c>
      <c r="J799" s="4">
        <v>250</v>
      </c>
      <c r="K799" s="59"/>
      <c r="L799" s="53">
        <f t="shared" si="77"/>
        <v>250</v>
      </c>
    </row>
    <row r="800" spans="1:12" ht="12.75" hidden="1" customHeight="1" x14ac:dyDescent="0.35">
      <c r="A800" s="714"/>
      <c r="B800" s="714"/>
      <c r="C800" s="3" t="s">
        <v>174</v>
      </c>
      <c r="D800" s="4">
        <v>491.25</v>
      </c>
      <c r="E800" s="4">
        <v>101.5</v>
      </c>
      <c r="F800" s="19">
        <v>0</v>
      </c>
      <c r="G800" s="10">
        <v>500</v>
      </c>
      <c r="H800" s="24">
        <f t="shared" si="75"/>
        <v>0</v>
      </c>
      <c r="I800" s="29">
        <f t="shared" si="76"/>
        <v>0</v>
      </c>
      <c r="J800" s="4">
        <v>500</v>
      </c>
      <c r="K800" s="59"/>
      <c r="L800" s="53">
        <f t="shared" si="77"/>
        <v>500</v>
      </c>
    </row>
    <row r="801" spans="1:12" ht="12.75" hidden="1" customHeight="1" x14ac:dyDescent="0.35">
      <c r="A801" s="714"/>
      <c r="B801" s="714"/>
      <c r="C801" s="3" t="s">
        <v>177</v>
      </c>
      <c r="D801" s="4">
        <v>904.15</v>
      </c>
      <c r="E801" s="4">
        <v>885.16</v>
      </c>
      <c r="F801" s="19">
        <v>415.61</v>
      </c>
      <c r="G801" s="10">
        <v>1500</v>
      </c>
      <c r="H801" s="24">
        <f t="shared" si="75"/>
        <v>554</v>
      </c>
      <c r="I801" s="29">
        <f t="shared" si="76"/>
        <v>0.36933333333333335</v>
      </c>
      <c r="J801" s="4">
        <v>1500</v>
      </c>
      <c r="K801" s="59"/>
      <c r="L801" s="53">
        <f t="shared" si="77"/>
        <v>1500</v>
      </c>
    </row>
    <row r="802" spans="1:12" ht="12.75" hidden="1" customHeight="1" x14ac:dyDescent="0.35">
      <c r="A802" s="714"/>
      <c r="B802" s="714"/>
      <c r="C802" s="3" t="s">
        <v>179</v>
      </c>
      <c r="D802" s="4">
        <v>2070.6999999999998</v>
      </c>
      <c r="E802" s="4">
        <v>16411.05</v>
      </c>
      <c r="F802" s="19">
        <v>3773</v>
      </c>
      <c r="G802" s="10">
        <v>16900</v>
      </c>
      <c r="H802" s="24">
        <f t="shared" si="75"/>
        <v>5031</v>
      </c>
      <c r="I802" s="29">
        <f t="shared" si="76"/>
        <v>0.2976923076923077</v>
      </c>
      <c r="J802" s="4">
        <v>10500</v>
      </c>
      <c r="K802" s="59"/>
      <c r="L802" s="53">
        <f t="shared" si="77"/>
        <v>10500</v>
      </c>
    </row>
    <row r="803" spans="1:12" ht="12.75" hidden="1" customHeight="1" x14ac:dyDescent="0.35">
      <c r="A803" s="714"/>
      <c r="B803" s="714"/>
      <c r="C803" s="3" t="s">
        <v>180</v>
      </c>
      <c r="D803" s="4">
        <v>71.650000000000006</v>
      </c>
      <c r="E803" s="4">
        <v>635</v>
      </c>
      <c r="F803" s="19">
        <v>65.099999999999994</v>
      </c>
      <c r="G803" s="10">
        <v>600</v>
      </c>
      <c r="H803" s="24">
        <f t="shared" si="75"/>
        <v>87</v>
      </c>
      <c r="I803" s="29">
        <f t="shared" si="76"/>
        <v>0.14499999999999999</v>
      </c>
      <c r="J803" s="4">
        <v>600</v>
      </c>
      <c r="K803" s="59"/>
      <c r="L803" s="53">
        <f t="shared" si="77"/>
        <v>600</v>
      </c>
    </row>
    <row r="804" spans="1:12" ht="12.75" hidden="1" customHeight="1" x14ac:dyDescent="0.35">
      <c r="A804" s="714"/>
      <c r="B804" s="719" t="s">
        <v>143</v>
      </c>
      <c r="C804" s="714"/>
      <c r="D804" s="7">
        <v>224644.36</v>
      </c>
      <c r="E804" s="7">
        <v>261506.22</v>
      </c>
      <c r="F804" s="20">
        <v>162727.07</v>
      </c>
      <c r="G804" s="11">
        <v>297376</v>
      </c>
      <c r="H804" s="25">
        <f t="shared" si="75"/>
        <v>216969</v>
      </c>
      <c r="I804" s="30">
        <f t="shared" si="76"/>
        <v>0.72961167007424943</v>
      </c>
      <c r="J804" s="7">
        <v>308574</v>
      </c>
      <c r="K804" s="54">
        <f>SUM(K783:K803)</f>
        <v>0</v>
      </c>
      <c r="L804" s="54">
        <f>SUM(L783:L803)</f>
        <v>308574</v>
      </c>
    </row>
    <row r="805" spans="1:12" ht="12.75" hidden="1" customHeight="1" thickBot="1" x14ac:dyDescent="0.4">
      <c r="A805" s="719" t="s">
        <v>256</v>
      </c>
      <c r="B805" s="714"/>
      <c r="C805" s="714"/>
      <c r="D805" s="8">
        <v>-224644.36</v>
      </c>
      <c r="E805" s="8">
        <v>-261506.22</v>
      </c>
      <c r="F805" s="21">
        <v>-162727.07</v>
      </c>
      <c r="G805" s="12">
        <v>-297376</v>
      </c>
      <c r="H805" s="26">
        <f t="shared" si="75"/>
        <v>-216969</v>
      </c>
      <c r="I805" s="31">
        <f t="shared" si="76"/>
        <v>0.72961167007424943</v>
      </c>
      <c r="J805" s="8">
        <v>-308574</v>
      </c>
      <c r="K805" s="55">
        <f>-K804</f>
        <v>0</v>
      </c>
      <c r="L805" s="55">
        <f>-L804</f>
        <v>-308574</v>
      </c>
    </row>
    <row r="806" spans="1:12" ht="12.75" hidden="1" customHeight="1" thickTop="1" x14ac:dyDescent="0.35">
      <c r="A806" s="722" t="s">
        <v>257</v>
      </c>
      <c r="B806" s="714"/>
      <c r="C806" s="714"/>
      <c r="D806" s="714"/>
      <c r="E806" s="714"/>
      <c r="F806" s="714"/>
      <c r="G806" s="714"/>
      <c r="H806" s="714"/>
      <c r="I806" s="714"/>
      <c r="J806" s="714"/>
      <c r="K806" s="714"/>
      <c r="L806" s="714"/>
    </row>
    <row r="807" spans="1:12" ht="12.75" hidden="1" customHeight="1" x14ac:dyDescent="0.35">
      <c r="A807" s="714"/>
      <c r="B807" s="722" t="s">
        <v>141</v>
      </c>
      <c r="C807" s="714"/>
      <c r="D807" s="714"/>
      <c r="E807" s="714"/>
      <c r="F807" s="714"/>
      <c r="G807" s="714"/>
      <c r="H807" s="714"/>
      <c r="I807" s="714"/>
      <c r="J807" s="714"/>
      <c r="K807" s="714"/>
      <c r="L807" s="714"/>
    </row>
    <row r="808" spans="1:12" ht="12.75" hidden="1" customHeight="1" x14ac:dyDescent="0.35">
      <c r="A808" s="714"/>
      <c r="B808" s="714"/>
      <c r="H808" s="23">
        <f t="shared" ref="H808:H816" si="78">ROUND(F808/9*12,0)</f>
        <v>0</v>
      </c>
      <c r="I808" s="28" t="e">
        <f t="shared" ref="I808:I816" si="79">H808/G808</f>
        <v>#DIV/0!</v>
      </c>
    </row>
    <row r="809" spans="1:12" ht="12.75" hidden="1" customHeight="1" x14ac:dyDescent="0.35">
      <c r="A809" s="714"/>
      <c r="B809" s="714"/>
      <c r="C809" s="3" t="s">
        <v>167</v>
      </c>
      <c r="D809" s="4">
        <v>592.46</v>
      </c>
      <c r="E809" s="4">
        <v>60.2</v>
      </c>
      <c r="F809" s="19">
        <v>833.71</v>
      </c>
      <c r="G809" s="10">
        <v>750</v>
      </c>
      <c r="H809" s="24">
        <f t="shared" si="78"/>
        <v>1112</v>
      </c>
      <c r="I809" s="29">
        <f t="shared" si="79"/>
        <v>1.4826666666666666</v>
      </c>
      <c r="J809" s="4">
        <v>750</v>
      </c>
      <c r="K809" s="59"/>
      <c r="L809" s="53">
        <f t="shared" ref="L809:L814" si="80">J809-K809</f>
        <v>750</v>
      </c>
    </row>
    <row r="810" spans="1:12" ht="12.75" hidden="1" customHeight="1" x14ac:dyDescent="0.35">
      <c r="A810" s="714"/>
      <c r="B810" s="714"/>
      <c r="C810" s="3" t="s">
        <v>168</v>
      </c>
      <c r="D810" s="4">
        <v>702.93</v>
      </c>
      <c r="E810" s="4">
        <v>596.75</v>
      </c>
      <c r="F810" s="19">
        <v>358.5</v>
      </c>
      <c r="G810" s="10">
        <v>2100</v>
      </c>
      <c r="H810" s="24">
        <f t="shared" si="78"/>
        <v>478</v>
      </c>
      <c r="I810" s="29">
        <f t="shared" si="79"/>
        <v>0.22761904761904761</v>
      </c>
      <c r="J810" s="4">
        <v>2100</v>
      </c>
      <c r="K810" s="59"/>
      <c r="L810" s="53">
        <f t="shared" si="80"/>
        <v>2100</v>
      </c>
    </row>
    <row r="811" spans="1:12" ht="12.75" hidden="1" customHeight="1" x14ac:dyDescent="0.35">
      <c r="A811" s="714"/>
      <c r="B811" s="714"/>
      <c r="C811" s="3" t="s">
        <v>169</v>
      </c>
      <c r="D811" s="4">
        <v>0</v>
      </c>
      <c r="E811" s="4">
        <v>86.78</v>
      </c>
      <c r="F811" s="19">
        <v>260.52999999999997</v>
      </c>
      <c r="G811" s="10">
        <v>250</v>
      </c>
      <c r="H811" s="24">
        <f t="shared" si="78"/>
        <v>347</v>
      </c>
      <c r="I811" s="29">
        <f t="shared" si="79"/>
        <v>1.3879999999999999</v>
      </c>
      <c r="J811" s="4">
        <v>250</v>
      </c>
      <c r="K811" s="59"/>
      <c r="L811" s="53">
        <f t="shared" si="80"/>
        <v>250</v>
      </c>
    </row>
    <row r="812" spans="1:12" ht="12.75" hidden="1" customHeight="1" x14ac:dyDescent="0.35">
      <c r="A812" s="714"/>
      <c r="B812" s="714"/>
      <c r="C812" s="3" t="s">
        <v>177</v>
      </c>
      <c r="D812" s="4">
        <v>22771.88</v>
      </c>
      <c r="E812" s="4">
        <v>28408.53</v>
      </c>
      <c r="F812" s="19">
        <v>17090.900000000001</v>
      </c>
      <c r="G812" s="10">
        <v>12700</v>
      </c>
      <c r="H812" s="24">
        <f t="shared" si="78"/>
        <v>22788</v>
      </c>
      <c r="I812" s="29">
        <f t="shared" si="79"/>
        <v>1.7943307086614173</v>
      </c>
      <c r="J812" s="4">
        <v>12700</v>
      </c>
      <c r="K812" s="59"/>
      <c r="L812" s="53">
        <f t="shared" si="80"/>
        <v>12700</v>
      </c>
    </row>
    <row r="813" spans="1:12" ht="12.75" hidden="1" customHeight="1" x14ac:dyDescent="0.35">
      <c r="A813" s="714"/>
      <c r="B813" s="714"/>
      <c r="C813" s="3" t="s">
        <v>179</v>
      </c>
      <c r="D813" s="4">
        <v>700</v>
      </c>
      <c r="E813" s="4">
        <v>2226.79</v>
      </c>
      <c r="F813" s="19">
        <v>152.9</v>
      </c>
      <c r="G813" s="10">
        <v>2500</v>
      </c>
      <c r="H813" s="24">
        <f t="shared" si="78"/>
        <v>204</v>
      </c>
      <c r="I813" s="29">
        <f t="shared" si="79"/>
        <v>8.1600000000000006E-2</v>
      </c>
      <c r="J813" s="4">
        <v>2500</v>
      </c>
      <c r="K813" s="59"/>
      <c r="L813" s="53">
        <f t="shared" si="80"/>
        <v>2500</v>
      </c>
    </row>
    <row r="814" spans="1:12" ht="12.75" hidden="1" customHeight="1" x14ac:dyDescent="0.35">
      <c r="A814" s="714"/>
      <c r="B814" s="714"/>
      <c r="C814" s="3" t="s">
        <v>180</v>
      </c>
      <c r="D814" s="4">
        <v>22785.22</v>
      </c>
      <c r="E814" s="4">
        <v>40461.89</v>
      </c>
      <c r="F814" s="19">
        <v>23392.2</v>
      </c>
      <c r="G814" s="10">
        <v>66000</v>
      </c>
      <c r="H814" s="24">
        <f t="shared" si="78"/>
        <v>31190</v>
      </c>
      <c r="I814" s="29">
        <f t="shared" si="79"/>
        <v>0.47257575757575759</v>
      </c>
      <c r="J814" s="4">
        <v>66000</v>
      </c>
      <c r="K814" s="59"/>
      <c r="L814" s="53">
        <f t="shared" si="80"/>
        <v>66000</v>
      </c>
    </row>
    <row r="815" spans="1:12" ht="12.75" hidden="1" customHeight="1" x14ac:dyDescent="0.35">
      <c r="A815" s="714"/>
      <c r="B815" s="719" t="s">
        <v>143</v>
      </c>
      <c r="C815" s="714"/>
      <c r="D815" s="7">
        <v>47552.49</v>
      </c>
      <c r="E815" s="7">
        <v>71840.94</v>
      </c>
      <c r="F815" s="20">
        <v>42088.74</v>
      </c>
      <c r="G815" s="11">
        <v>84300</v>
      </c>
      <c r="H815" s="25">
        <f t="shared" si="78"/>
        <v>56118</v>
      </c>
      <c r="I815" s="30">
        <f t="shared" si="79"/>
        <v>0.66569395017793598</v>
      </c>
      <c r="J815" s="7">
        <v>84300</v>
      </c>
      <c r="K815" s="54">
        <f>SUM(K809:K814)</f>
        <v>0</v>
      </c>
      <c r="L815" s="54">
        <f>SUM(L809:L814)</f>
        <v>84300</v>
      </c>
    </row>
    <row r="816" spans="1:12" ht="12.75" hidden="1" customHeight="1" thickBot="1" x14ac:dyDescent="0.4">
      <c r="A816" s="719" t="s">
        <v>258</v>
      </c>
      <c r="B816" s="714"/>
      <c r="C816" s="714"/>
      <c r="D816" s="8">
        <v>-47552.49</v>
      </c>
      <c r="E816" s="8">
        <v>-71840.94</v>
      </c>
      <c r="F816" s="21">
        <v>-42088.74</v>
      </c>
      <c r="G816" s="12">
        <v>-84300</v>
      </c>
      <c r="H816" s="26">
        <f t="shared" si="78"/>
        <v>-56118</v>
      </c>
      <c r="I816" s="31">
        <f t="shared" si="79"/>
        <v>0.66569395017793598</v>
      </c>
      <c r="J816" s="8">
        <v>-84300</v>
      </c>
      <c r="K816" s="55">
        <f>-K815</f>
        <v>0</v>
      </c>
      <c r="L816" s="55">
        <f>-L815</f>
        <v>-84300</v>
      </c>
    </row>
    <row r="817" spans="1:12" ht="12.75" customHeight="1" x14ac:dyDescent="0.35">
      <c r="A817" s="722" t="s">
        <v>259</v>
      </c>
      <c r="B817" s="714"/>
      <c r="C817" s="714"/>
      <c r="D817" s="714"/>
      <c r="E817" s="714"/>
      <c r="F817" s="714"/>
      <c r="G817" s="714"/>
      <c r="H817" s="714"/>
      <c r="I817" s="714"/>
      <c r="J817" s="714"/>
      <c r="K817" s="714"/>
      <c r="L817" s="714"/>
    </row>
    <row r="818" spans="1:12" ht="12.75" customHeight="1" x14ac:dyDescent="0.35">
      <c r="A818" s="714"/>
      <c r="B818" s="722" t="s">
        <v>141</v>
      </c>
      <c r="C818" s="714"/>
      <c r="D818" s="714"/>
      <c r="E818" s="714"/>
      <c r="F818" s="714"/>
      <c r="G818" s="714"/>
      <c r="H818" s="714"/>
      <c r="I818" s="714"/>
      <c r="J818" s="714"/>
      <c r="K818" s="714"/>
      <c r="L818" s="714"/>
    </row>
    <row r="819" spans="1:12" ht="12.75" customHeight="1" x14ac:dyDescent="0.35">
      <c r="A819" s="714"/>
      <c r="B819" s="714"/>
      <c r="C819" s="3" t="s">
        <v>146</v>
      </c>
      <c r="D819" s="4">
        <v>831990.25</v>
      </c>
      <c r="E819" s="4">
        <v>812588.39</v>
      </c>
      <c r="F819" s="19">
        <v>699609.49</v>
      </c>
      <c r="G819" s="10">
        <v>864003</v>
      </c>
      <c r="H819" s="24">
        <f t="shared" ref="H819:H850" si="81">ROUND(F819/9*12,0)</f>
        <v>932813</v>
      </c>
      <c r="I819" s="29">
        <f t="shared" ref="I819:I850" si="82">H819/G819</f>
        <v>1.0796409271727065</v>
      </c>
      <c r="J819" s="4">
        <v>919043</v>
      </c>
      <c r="K819" s="59"/>
      <c r="L819" s="53">
        <f t="shared" ref="L819:L848" si="83">J819-K819</f>
        <v>919043</v>
      </c>
    </row>
    <row r="820" spans="1:12" ht="12.75" customHeight="1" x14ac:dyDescent="0.35">
      <c r="A820" s="714"/>
      <c r="B820" s="714"/>
      <c r="C820" s="3" t="s">
        <v>147</v>
      </c>
      <c r="D820" s="4">
        <v>74928.61</v>
      </c>
      <c r="E820" s="4">
        <v>4756.58</v>
      </c>
      <c r="F820" s="19">
        <v>37745.129999999997</v>
      </c>
      <c r="G820" s="10">
        <v>0</v>
      </c>
      <c r="H820" s="24">
        <f t="shared" si="81"/>
        <v>50327</v>
      </c>
      <c r="I820" s="29" t="e">
        <f t="shared" si="82"/>
        <v>#DIV/0!</v>
      </c>
      <c r="J820" s="4">
        <v>0</v>
      </c>
      <c r="K820" s="59"/>
      <c r="L820" s="53">
        <f t="shared" si="83"/>
        <v>0</v>
      </c>
    </row>
    <row r="821" spans="1:12" ht="12.75" customHeight="1" x14ac:dyDescent="0.35">
      <c r="A821" s="714"/>
      <c r="B821" s="714"/>
      <c r="C821" s="3" t="s">
        <v>148</v>
      </c>
      <c r="D821" s="4">
        <v>1349.61</v>
      </c>
      <c r="E821" s="4">
        <v>0</v>
      </c>
      <c r="F821" s="19">
        <v>0</v>
      </c>
      <c r="G821" s="10">
        <v>0</v>
      </c>
      <c r="H821" s="24">
        <f t="shared" si="81"/>
        <v>0</v>
      </c>
      <c r="I821" s="29" t="e">
        <f t="shared" si="82"/>
        <v>#DIV/0!</v>
      </c>
      <c r="J821" s="4">
        <v>0</v>
      </c>
      <c r="K821" s="59"/>
      <c r="L821" s="53">
        <f t="shared" si="83"/>
        <v>0</v>
      </c>
    </row>
    <row r="822" spans="1:12" ht="12.75" customHeight="1" x14ac:dyDescent="0.35">
      <c r="A822" s="714"/>
      <c r="B822" s="714"/>
      <c r="C822" s="3" t="s">
        <v>150</v>
      </c>
      <c r="D822" s="4">
        <v>9752.36</v>
      </c>
      <c r="E822" s="4">
        <v>0</v>
      </c>
      <c r="F822" s="19">
        <v>0</v>
      </c>
      <c r="G822" s="10">
        <v>0</v>
      </c>
      <c r="H822" s="24">
        <f t="shared" si="81"/>
        <v>0</v>
      </c>
      <c r="I822" s="29" t="e">
        <f t="shared" si="82"/>
        <v>#DIV/0!</v>
      </c>
      <c r="J822" s="4">
        <v>0</v>
      </c>
      <c r="K822" s="59"/>
      <c r="L822" s="53">
        <f t="shared" si="83"/>
        <v>0</v>
      </c>
    </row>
    <row r="823" spans="1:12" ht="12.75" customHeight="1" x14ac:dyDescent="0.35">
      <c r="A823" s="714"/>
      <c r="B823" s="714"/>
      <c r="C823" s="3" t="s">
        <v>151</v>
      </c>
      <c r="D823" s="4">
        <v>69561.259999999995</v>
      </c>
      <c r="E823" s="4">
        <v>69284.84</v>
      </c>
      <c r="F823" s="19">
        <v>59246.64</v>
      </c>
      <c r="G823" s="10">
        <v>82113</v>
      </c>
      <c r="H823" s="24">
        <f t="shared" si="81"/>
        <v>78996</v>
      </c>
      <c r="I823" s="29">
        <f t="shared" si="82"/>
        <v>0.96204011545065948</v>
      </c>
      <c r="J823" s="4">
        <v>93886</v>
      </c>
      <c r="K823" s="59"/>
      <c r="L823" s="53">
        <f t="shared" si="83"/>
        <v>93886</v>
      </c>
    </row>
    <row r="824" spans="1:12" ht="12.75" customHeight="1" x14ac:dyDescent="0.35">
      <c r="A824" s="714"/>
      <c r="B824" s="714"/>
      <c r="C824" s="3" t="s">
        <v>152</v>
      </c>
      <c r="D824" s="4">
        <v>60991.96</v>
      </c>
      <c r="E824" s="4">
        <v>78062</v>
      </c>
      <c r="F824" s="19">
        <v>45835.44</v>
      </c>
      <c r="G824" s="10">
        <v>87136</v>
      </c>
      <c r="H824" s="24">
        <f t="shared" si="81"/>
        <v>61114</v>
      </c>
      <c r="I824" s="29">
        <f t="shared" si="82"/>
        <v>0.70136338597135517</v>
      </c>
      <c r="J824" s="4">
        <v>99970</v>
      </c>
      <c r="K824" s="59"/>
      <c r="L824" s="53">
        <f t="shared" si="83"/>
        <v>99970</v>
      </c>
    </row>
    <row r="825" spans="1:12" ht="12.75" customHeight="1" x14ac:dyDescent="0.35">
      <c r="A825" s="714"/>
      <c r="B825" s="714"/>
      <c r="C825" s="3" t="s">
        <v>153</v>
      </c>
      <c r="D825" s="4">
        <v>398.75</v>
      </c>
      <c r="E825" s="4">
        <v>0</v>
      </c>
      <c r="F825" s="19">
        <v>0</v>
      </c>
      <c r="G825" s="10">
        <v>0</v>
      </c>
      <c r="H825" s="24">
        <f t="shared" si="81"/>
        <v>0</v>
      </c>
      <c r="I825" s="29" t="e">
        <f t="shared" si="82"/>
        <v>#DIV/0!</v>
      </c>
      <c r="J825" s="4">
        <v>0</v>
      </c>
      <c r="K825" s="59"/>
      <c r="L825" s="53">
        <f t="shared" si="83"/>
        <v>0</v>
      </c>
    </row>
    <row r="826" spans="1:12" ht="12.75" customHeight="1" x14ac:dyDescent="0.35">
      <c r="A826" s="714"/>
      <c r="B826" s="714"/>
      <c r="C826" s="3" t="s">
        <v>154</v>
      </c>
      <c r="D826" s="4">
        <v>6300</v>
      </c>
      <c r="E826" s="4">
        <v>6300</v>
      </c>
      <c r="F826" s="19">
        <v>0</v>
      </c>
      <c r="G826" s="10">
        <v>13398</v>
      </c>
      <c r="H826" s="24">
        <f t="shared" si="81"/>
        <v>0</v>
      </c>
      <c r="I826" s="29">
        <f t="shared" si="82"/>
        <v>0</v>
      </c>
      <c r="J826" s="4">
        <v>14290</v>
      </c>
      <c r="K826" s="59"/>
      <c r="L826" s="53">
        <f t="shared" si="83"/>
        <v>14290</v>
      </c>
    </row>
    <row r="827" spans="1:12" ht="12.75" customHeight="1" x14ac:dyDescent="0.35">
      <c r="A827" s="714"/>
      <c r="B827" s="714"/>
      <c r="C827" s="3" t="s">
        <v>155</v>
      </c>
      <c r="D827" s="4">
        <v>69768.639999999999</v>
      </c>
      <c r="E827" s="4">
        <v>79160.78</v>
      </c>
      <c r="F827" s="19">
        <v>63549.120000000003</v>
      </c>
      <c r="G827" s="10">
        <v>95597</v>
      </c>
      <c r="H827" s="24">
        <f t="shared" si="81"/>
        <v>84732</v>
      </c>
      <c r="I827" s="29">
        <f t="shared" si="82"/>
        <v>0.88634580583072686</v>
      </c>
      <c r="J827" s="4">
        <v>122151</v>
      </c>
      <c r="K827" s="59"/>
      <c r="L827" s="53">
        <f t="shared" si="83"/>
        <v>122151</v>
      </c>
    </row>
    <row r="828" spans="1:12" ht="12.75" customHeight="1" x14ac:dyDescent="0.35">
      <c r="A828" s="714"/>
      <c r="B828" s="714"/>
      <c r="C828" s="3" t="s">
        <v>157</v>
      </c>
      <c r="D828" s="4">
        <v>3321.55</v>
      </c>
      <c r="E828" s="4">
        <v>2606.9</v>
      </c>
      <c r="F828" s="19">
        <v>1878.8</v>
      </c>
      <c r="G828" s="10">
        <v>2726</v>
      </c>
      <c r="H828" s="24">
        <f t="shared" si="81"/>
        <v>2505</v>
      </c>
      <c r="I828" s="29">
        <f t="shared" si="82"/>
        <v>0.9189288334556126</v>
      </c>
      <c r="J828" s="4">
        <v>2825</v>
      </c>
      <c r="K828" s="59"/>
      <c r="L828" s="53">
        <f t="shared" si="83"/>
        <v>2825</v>
      </c>
    </row>
    <row r="829" spans="1:12" ht="12.75" customHeight="1" x14ac:dyDescent="0.35">
      <c r="A829" s="714"/>
      <c r="B829" s="714"/>
      <c r="C829" s="3" t="s">
        <v>158</v>
      </c>
      <c r="D829" s="4">
        <v>0</v>
      </c>
      <c r="E829" s="4">
        <v>0</v>
      </c>
      <c r="F829" s="19">
        <v>515.15</v>
      </c>
      <c r="G829" s="10">
        <v>0</v>
      </c>
      <c r="H829" s="24">
        <f t="shared" si="81"/>
        <v>687</v>
      </c>
      <c r="I829" s="29" t="e">
        <f t="shared" si="82"/>
        <v>#DIV/0!</v>
      </c>
      <c r="J829" s="4">
        <v>0</v>
      </c>
      <c r="K829" s="59"/>
      <c r="L829" s="53">
        <f t="shared" si="83"/>
        <v>0</v>
      </c>
    </row>
    <row r="830" spans="1:12" ht="12.75" customHeight="1" x14ac:dyDescent="0.35">
      <c r="A830" s="714"/>
      <c r="B830" s="714"/>
      <c r="C830" s="3" t="s">
        <v>159</v>
      </c>
      <c r="D830" s="4">
        <v>41354.22</v>
      </c>
      <c r="E830" s="4">
        <v>28590.93</v>
      </c>
      <c r="F830" s="19">
        <v>16045.92</v>
      </c>
      <c r="G830" s="10">
        <v>20586</v>
      </c>
      <c r="H830" s="24">
        <f t="shared" si="81"/>
        <v>21395</v>
      </c>
      <c r="I830" s="29">
        <f t="shared" si="82"/>
        <v>1.0392985524142622</v>
      </c>
      <c r="J830" s="4">
        <v>20586</v>
      </c>
      <c r="K830" s="59"/>
      <c r="L830" s="53">
        <f t="shared" si="83"/>
        <v>20586</v>
      </c>
    </row>
    <row r="831" spans="1:12" ht="12.75" customHeight="1" x14ac:dyDescent="0.35">
      <c r="A831" s="714"/>
      <c r="B831" s="714"/>
      <c r="C831" s="3" t="s">
        <v>160</v>
      </c>
      <c r="D831" s="4">
        <v>3580</v>
      </c>
      <c r="E831" s="4">
        <v>3580</v>
      </c>
      <c r="F831" s="19">
        <v>0</v>
      </c>
      <c r="G831" s="10">
        <v>0</v>
      </c>
      <c r="H831" s="24">
        <f t="shared" si="81"/>
        <v>0</v>
      </c>
      <c r="I831" s="29" t="e">
        <f t="shared" si="82"/>
        <v>#DIV/0!</v>
      </c>
      <c r="J831" s="4">
        <v>0</v>
      </c>
      <c r="K831" s="59"/>
      <c r="L831" s="53">
        <f t="shared" si="83"/>
        <v>0</v>
      </c>
    </row>
    <row r="832" spans="1:12" ht="12.75" customHeight="1" x14ac:dyDescent="0.35">
      <c r="A832" s="714"/>
      <c r="B832" s="714"/>
      <c r="C832" s="3" t="s">
        <v>161</v>
      </c>
      <c r="D832" s="4">
        <v>58515</v>
      </c>
      <c r="E832" s="4">
        <v>35097</v>
      </c>
      <c r="F832" s="19">
        <v>0</v>
      </c>
      <c r="G832" s="10">
        <v>0</v>
      </c>
      <c r="H832" s="24">
        <f t="shared" si="81"/>
        <v>0</v>
      </c>
      <c r="I832" s="29" t="e">
        <f t="shared" si="82"/>
        <v>#DIV/0!</v>
      </c>
      <c r="J832" s="4">
        <v>0</v>
      </c>
      <c r="K832" s="59"/>
      <c r="L832" s="53">
        <f t="shared" si="83"/>
        <v>0</v>
      </c>
    </row>
    <row r="833" spans="1:12" ht="12.75" customHeight="1" x14ac:dyDescent="0.35">
      <c r="A833" s="714"/>
      <c r="B833" s="714"/>
      <c r="C833" s="3" t="s">
        <v>162</v>
      </c>
      <c r="D833" s="4">
        <v>13741.23</v>
      </c>
      <c r="E833" s="4">
        <v>12234.18</v>
      </c>
      <c r="F833" s="19">
        <v>10922.52</v>
      </c>
      <c r="G833" s="10">
        <v>13488</v>
      </c>
      <c r="H833" s="24">
        <f t="shared" si="81"/>
        <v>14563</v>
      </c>
      <c r="I833" s="29">
        <f t="shared" si="82"/>
        <v>1.0797004744958481</v>
      </c>
      <c r="J833" s="4">
        <v>14517</v>
      </c>
      <c r="K833" s="59"/>
      <c r="L833" s="53">
        <f t="shared" si="83"/>
        <v>14517</v>
      </c>
    </row>
    <row r="834" spans="1:12" ht="12.75" customHeight="1" x14ac:dyDescent="0.35">
      <c r="A834" s="714"/>
      <c r="B834" s="714"/>
      <c r="C834" s="3" t="s">
        <v>164</v>
      </c>
      <c r="D834" s="4">
        <v>361.07</v>
      </c>
      <c r="E834" s="4">
        <v>360.1</v>
      </c>
      <c r="F834" s="19">
        <v>401.65</v>
      </c>
      <c r="G834" s="10">
        <v>0</v>
      </c>
      <c r="H834" s="24">
        <f t="shared" si="81"/>
        <v>536</v>
      </c>
      <c r="I834" s="29" t="e">
        <f t="shared" si="82"/>
        <v>#DIV/0!</v>
      </c>
      <c r="J834" s="4">
        <v>0</v>
      </c>
      <c r="K834" s="59"/>
      <c r="L834" s="53">
        <f t="shared" si="83"/>
        <v>0</v>
      </c>
    </row>
    <row r="835" spans="1:12" ht="12.75" customHeight="1" x14ac:dyDescent="0.35">
      <c r="A835" s="714"/>
      <c r="B835" s="714"/>
      <c r="C835" s="3" t="s">
        <v>260</v>
      </c>
      <c r="D835" s="4">
        <v>3473.14</v>
      </c>
      <c r="E835" s="4">
        <v>2261.83</v>
      </c>
      <c r="F835" s="19">
        <v>841.5</v>
      </c>
      <c r="G835" s="10">
        <v>4000</v>
      </c>
      <c r="H835" s="24">
        <f t="shared" si="81"/>
        <v>1122</v>
      </c>
      <c r="I835" s="29">
        <f t="shared" si="82"/>
        <v>0.28050000000000003</v>
      </c>
      <c r="J835" s="4">
        <v>4000</v>
      </c>
      <c r="K835" s="59"/>
      <c r="L835" s="53">
        <f t="shared" si="83"/>
        <v>4000</v>
      </c>
    </row>
    <row r="836" spans="1:12" ht="12.75" customHeight="1" x14ac:dyDescent="0.35">
      <c r="A836" s="714"/>
      <c r="B836" s="714"/>
      <c r="C836" s="3" t="s">
        <v>167</v>
      </c>
      <c r="D836" s="4">
        <v>2162.27</v>
      </c>
      <c r="E836" s="4">
        <v>1737.09</v>
      </c>
      <c r="F836" s="19">
        <v>1454.38</v>
      </c>
      <c r="G836" s="10">
        <v>4000</v>
      </c>
      <c r="H836" s="24">
        <f t="shared" si="81"/>
        <v>1939</v>
      </c>
      <c r="I836" s="29">
        <f t="shared" si="82"/>
        <v>0.48475000000000001</v>
      </c>
      <c r="J836" s="4">
        <v>4000</v>
      </c>
      <c r="K836" s="59">
        <v>1000</v>
      </c>
      <c r="L836" s="53">
        <f t="shared" si="83"/>
        <v>3000</v>
      </c>
    </row>
    <row r="837" spans="1:12" ht="12.75" customHeight="1" x14ac:dyDescent="0.35">
      <c r="A837" s="714"/>
      <c r="B837" s="714"/>
      <c r="C837" s="3" t="s">
        <v>168</v>
      </c>
      <c r="D837" s="4">
        <v>3585.39</v>
      </c>
      <c r="E837" s="4">
        <v>1362.53</v>
      </c>
      <c r="F837" s="19">
        <v>0</v>
      </c>
      <c r="G837" s="10">
        <v>3000</v>
      </c>
      <c r="H837" s="24">
        <f t="shared" si="81"/>
        <v>0</v>
      </c>
      <c r="I837" s="29">
        <f t="shared" si="82"/>
        <v>0</v>
      </c>
      <c r="J837" s="4">
        <v>3000</v>
      </c>
      <c r="K837" s="59"/>
      <c r="L837" s="53">
        <f t="shared" si="83"/>
        <v>3000</v>
      </c>
    </row>
    <row r="838" spans="1:12" ht="12.75" customHeight="1" x14ac:dyDescent="0.35">
      <c r="A838" s="714"/>
      <c r="B838" s="714"/>
      <c r="C838" s="3" t="s">
        <v>169</v>
      </c>
      <c r="D838" s="4">
        <v>3756.71</v>
      </c>
      <c r="E838" s="4">
        <v>3721.76</v>
      </c>
      <c r="F838" s="19">
        <v>2882.36</v>
      </c>
      <c r="G838" s="10">
        <v>3000</v>
      </c>
      <c r="H838" s="24">
        <f t="shared" si="81"/>
        <v>3843</v>
      </c>
      <c r="I838" s="29">
        <f t="shared" si="82"/>
        <v>1.2809999999999999</v>
      </c>
      <c r="J838" s="4">
        <v>3000</v>
      </c>
      <c r="K838" s="59"/>
      <c r="L838" s="53">
        <f t="shared" si="83"/>
        <v>3000</v>
      </c>
    </row>
    <row r="839" spans="1:12" ht="12.75" customHeight="1" x14ac:dyDescent="0.35">
      <c r="A839" s="714"/>
      <c r="B839" s="714"/>
      <c r="C839" s="3" t="s">
        <v>170</v>
      </c>
      <c r="D839" s="4">
        <v>8556.58</v>
      </c>
      <c r="E839" s="4">
        <v>5887.04</v>
      </c>
      <c r="F839" s="19">
        <v>2669.88</v>
      </c>
      <c r="G839" s="10">
        <v>5000</v>
      </c>
      <c r="H839" s="24">
        <f t="shared" si="81"/>
        <v>3560</v>
      </c>
      <c r="I839" s="29">
        <f t="shared" si="82"/>
        <v>0.71199999999999997</v>
      </c>
      <c r="J839" s="4">
        <v>5500</v>
      </c>
      <c r="K839" s="59">
        <v>4500</v>
      </c>
      <c r="L839" s="53">
        <f t="shared" si="83"/>
        <v>1000</v>
      </c>
    </row>
    <row r="840" spans="1:12" ht="12.75" customHeight="1" x14ac:dyDescent="0.35">
      <c r="A840" s="714"/>
      <c r="B840" s="714"/>
      <c r="C840" s="3" t="s">
        <v>171</v>
      </c>
      <c r="D840" s="4">
        <v>3456</v>
      </c>
      <c r="E840" s="4">
        <v>2212.56</v>
      </c>
      <c r="F840" s="19">
        <v>2098.56</v>
      </c>
      <c r="G840" s="10">
        <v>5000</v>
      </c>
      <c r="H840" s="24">
        <f t="shared" si="81"/>
        <v>2798</v>
      </c>
      <c r="I840" s="29">
        <f t="shared" si="82"/>
        <v>0.55959999999999999</v>
      </c>
      <c r="J840" s="4">
        <v>5500</v>
      </c>
      <c r="K840" s="59">
        <v>4500</v>
      </c>
      <c r="L840" s="53">
        <f t="shared" si="83"/>
        <v>1000</v>
      </c>
    </row>
    <row r="841" spans="1:12" ht="12.75" customHeight="1" x14ac:dyDescent="0.35">
      <c r="A841" s="714"/>
      <c r="B841" s="714"/>
      <c r="C841" s="3" t="s">
        <v>172</v>
      </c>
      <c r="D841" s="4">
        <v>774.31</v>
      </c>
      <c r="E841" s="4">
        <v>0</v>
      </c>
      <c r="F841" s="19">
        <v>0</v>
      </c>
      <c r="G841" s="10">
        <v>0</v>
      </c>
      <c r="H841" s="24">
        <f t="shared" si="81"/>
        <v>0</v>
      </c>
      <c r="I841" s="29" t="e">
        <f t="shared" si="82"/>
        <v>#DIV/0!</v>
      </c>
      <c r="J841" s="4">
        <v>0</v>
      </c>
      <c r="K841" s="59"/>
      <c r="L841" s="53">
        <f t="shared" si="83"/>
        <v>0</v>
      </c>
    </row>
    <row r="842" spans="1:12" ht="12.75" customHeight="1" x14ac:dyDescent="0.35">
      <c r="A842" s="714"/>
      <c r="B842" s="714"/>
      <c r="C842" s="3" t="s">
        <v>173</v>
      </c>
      <c r="D842" s="4">
        <v>20</v>
      </c>
      <c r="E842" s="4">
        <v>0</v>
      </c>
      <c r="F842" s="19">
        <v>99.65</v>
      </c>
      <c r="G842" s="10">
        <v>0</v>
      </c>
      <c r="H842" s="24">
        <f t="shared" si="81"/>
        <v>133</v>
      </c>
      <c r="I842" s="29" t="e">
        <f t="shared" si="82"/>
        <v>#DIV/0!</v>
      </c>
      <c r="J842" s="4">
        <v>0</v>
      </c>
      <c r="K842" s="59"/>
      <c r="L842" s="53">
        <f t="shared" si="83"/>
        <v>0</v>
      </c>
    </row>
    <row r="843" spans="1:12" ht="12.75" customHeight="1" x14ac:dyDescent="0.35">
      <c r="A843" s="714"/>
      <c r="B843" s="714"/>
      <c r="C843" s="3" t="s">
        <v>177</v>
      </c>
      <c r="D843" s="4">
        <v>4197.3</v>
      </c>
      <c r="E843" s="4">
        <v>3950.84</v>
      </c>
      <c r="F843" s="19">
        <v>1252.5999999999999</v>
      </c>
      <c r="G843" s="10">
        <v>8610</v>
      </c>
      <c r="H843" s="24">
        <f t="shared" si="81"/>
        <v>1670</v>
      </c>
      <c r="I843" s="29">
        <f t="shared" si="82"/>
        <v>0.19396051103368175</v>
      </c>
      <c r="J843" s="4">
        <v>8610</v>
      </c>
      <c r="K843" s="59">
        <v>5000</v>
      </c>
      <c r="L843" s="53">
        <f t="shared" si="83"/>
        <v>3610</v>
      </c>
    </row>
    <row r="844" spans="1:12" ht="12.75" customHeight="1" x14ac:dyDescent="0.35">
      <c r="A844" s="714"/>
      <c r="B844" s="714"/>
      <c r="C844" s="3" t="s">
        <v>178</v>
      </c>
      <c r="D844" s="4">
        <v>136.66999999999999</v>
      </c>
      <c r="E844" s="4">
        <v>0</v>
      </c>
      <c r="F844" s="19">
        <v>173.1</v>
      </c>
      <c r="G844" s="10">
        <v>210</v>
      </c>
      <c r="H844" s="24">
        <f t="shared" si="81"/>
        <v>231</v>
      </c>
      <c r="I844" s="29">
        <f t="shared" si="82"/>
        <v>1.1000000000000001</v>
      </c>
      <c r="J844" s="4">
        <v>0</v>
      </c>
      <c r="K844" s="59"/>
      <c r="L844" s="53">
        <f t="shared" si="83"/>
        <v>0</v>
      </c>
    </row>
    <row r="845" spans="1:12" ht="12.75" customHeight="1" x14ac:dyDescent="0.35">
      <c r="A845" s="714"/>
      <c r="B845" s="714"/>
      <c r="C845" s="3" t="s">
        <v>179</v>
      </c>
      <c r="D845" s="4">
        <v>84962.35</v>
      </c>
      <c r="E845" s="4">
        <v>229635.6</v>
      </c>
      <c r="F845" s="19">
        <v>110363.49</v>
      </c>
      <c r="G845" s="10">
        <v>338500</v>
      </c>
      <c r="H845" s="24">
        <f t="shared" si="81"/>
        <v>147151</v>
      </c>
      <c r="I845" s="29">
        <f t="shared" si="82"/>
        <v>0.43471491875923191</v>
      </c>
      <c r="J845" s="4">
        <v>288500</v>
      </c>
      <c r="K845" s="59">
        <v>65000</v>
      </c>
      <c r="L845" s="53">
        <f t="shared" si="83"/>
        <v>223500</v>
      </c>
    </row>
    <row r="846" spans="1:12" ht="12.75" customHeight="1" x14ac:dyDescent="0.35">
      <c r="A846" s="714"/>
      <c r="B846" s="714"/>
      <c r="C846" s="3" t="s">
        <v>182</v>
      </c>
      <c r="D846" s="4">
        <v>-198.51</v>
      </c>
      <c r="E846" s="4">
        <v>0</v>
      </c>
      <c r="F846" s="19">
        <v>0</v>
      </c>
      <c r="G846" s="10">
        <v>0</v>
      </c>
      <c r="H846" s="24">
        <f t="shared" si="81"/>
        <v>0</v>
      </c>
      <c r="I846" s="29" t="e">
        <f t="shared" si="82"/>
        <v>#DIV/0!</v>
      </c>
      <c r="J846" s="4">
        <v>0</v>
      </c>
      <c r="K846" s="59"/>
      <c r="L846" s="53">
        <f t="shared" si="83"/>
        <v>0</v>
      </c>
    </row>
    <row r="847" spans="1:12" ht="12.75" customHeight="1" x14ac:dyDescent="0.35">
      <c r="A847" s="714"/>
      <c r="B847" s="714"/>
      <c r="C847" s="3" t="s">
        <v>183</v>
      </c>
      <c r="D847" s="4">
        <v>25000</v>
      </c>
      <c r="E847" s="4">
        <v>12000</v>
      </c>
      <c r="F847" s="19">
        <v>0</v>
      </c>
      <c r="G847" s="10">
        <v>0</v>
      </c>
      <c r="H847" s="24">
        <f t="shared" si="81"/>
        <v>0</v>
      </c>
      <c r="I847" s="29" t="e">
        <f t="shared" si="82"/>
        <v>#DIV/0!</v>
      </c>
      <c r="J847" s="4">
        <v>0</v>
      </c>
      <c r="K847" s="59"/>
      <c r="L847" s="53">
        <f t="shared" si="83"/>
        <v>0</v>
      </c>
    </row>
    <row r="848" spans="1:12" ht="12.75" customHeight="1" x14ac:dyDescent="0.35">
      <c r="A848" s="714"/>
      <c r="B848" s="714"/>
      <c r="C848" s="3" t="s">
        <v>210</v>
      </c>
      <c r="D848" s="4">
        <v>1509.73</v>
      </c>
      <c r="E848" s="4">
        <v>12311.2</v>
      </c>
      <c r="F848" s="19">
        <v>0</v>
      </c>
      <c r="G848" s="10">
        <v>5000</v>
      </c>
      <c r="H848" s="24">
        <f t="shared" si="81"/>
        <v>0</v>
      </c>
      <c r="I848" s="29">
        <f t="shared" si="82"/>
        <v>0</v>
      </c>
      <c r="J848" s="4">
        <v>5000</v>
      </c>
      <c r="K848" s="59">
        <v>5000</v>
      </c>
      <c r="L848" s="53">
        <f t="shared" si="83"/>
        <v>0</v>
      </c>
    </row>
    <row r="849" spans="1:12" ht="12.75" customHeight="1" x14ac:dyDescent="0.35">
      <c r="A849" s="714"/>
      <c r="B849" s="719" t="s">
        <v>143</v>
      </c>
      <c r="C849" s="714"/>
      <c r="D849" s="7">
        <v>1387306.45</v>
      </c>
      <c r="E849" s="7">
        <v>1407702.15</v>
      </c>
      <c r="F849" s="20">
        <v>1057585.3799999999</v>
      </c>
      <c r="G849" s="11">
        <v>1555367</v>
      </c>
      <c r="H849" s="25">
        <f t="shared" si="81"/>
        <v>1410114</v>
      </c>
      <c r="I849" s="30">
        <f t="shared" si="82"/>
        <v>0.90661175143872796</v>
      </c>
      <c r="J849" s="7">
        <v>1614378</v>
      </c>
      <c r="K849" s="54">
        <f>SUM(K819:K848)</f>
        <v>85000</v>
      </c>
      <c r="L849" s="54">
        <f>SUM(L819:L848)</f>
        <v>1529378</v>
      </c>
    </row>
    <row r="850" spans="1:12" ht="12.75" customHeight="1" thickBot="1" x14ac:dyDescent="0.4">
      <c r="A850" s="719" t="s">
        <v>261</v>
      </c>
      <c r="B850" s="714"/>
      <c r="C850" s="714"/>
      <c r="D850" s="8">
        <v>-1387306.45</v>
      </c>
      <c r="E850" s="8">
        <v>-1407702.15</v>
      </c>
      <c r="F850" s="21">
        <v>-1057585.3799999999</v>
      </c>
      <c r="G850" s="12">
        <v>-1555367</v>
      </c>
      <c r="H850" s="26">
        <f t="shared" si="81"/>
        <v>-1410114</v>
      </c>
      <c r="I850" s="31">
        <f t="shared" si="82"/>
        <v>0.90661175143872796</v>
      </c>
      <c r="J850" s="8">
        <v>-1614378</v>
      </c>
      <c r="K850" s="55">
        <f>-K849</f>
        <v>-85000</v>
      </c>
      <c r="L850" s="55">
        <f>-L849</f>
        <v>-1529378</v>
      </c>
    </row>
    <row r="851" spans="1:12" ht="12.75" customHeight="1" thickTop="1" x14ac:dyDescent="0.35">
      <c r="A851" s="722" t="s">
        <v>262</v>
      </c>
      <c r="B851" s="714"/>
      <c r="C851" s="714"/>
      <c r="D851" s="714"/>
      <c r="E851" s="714"/>
      <c r="F851" s="714"/>
      <c r="G851" s="714"/>
      <c r="H851" s="714"/>
      <c r="I851" s="714"/>
      <c r="J851" s="714"/>
      <c r="K851" s="714"/>
      <c r="L851" s="714"/>
    </row>
    <row r="852" spans="1:12" ht="12.75" customHeight="1" x14ac:dyDescent="0.35">
      <c r="A852" s="714"/>
      <c r="B852" s="722" t="s">
        <v>141</v>
      </c>
      <c r="C852" s="714"/>
      <c r="D852" s="714"/>
      <c r="E852" s="714"/>
      <c r="F852" s="714"/>
      <c r="G852" s="714"/>
      <c r="H852" s="714"/>
      <c r="I852" s="714"/>
      <c r="J852" s="714"/>
      <c r="K852" s="714"/>
      <c r="L852" s="714"/>
    </row>
    <row r="853" spans="1:12" ht="12.75" customHeight="1" x14ac:dyDescent="0.35">
      <c r="A853" s="714"/>
      <c r="B853" s="714"/>
      <c r="C853" s="3" t="s">
        <v>146</v>
      </c>
      <c r="D853" s="4">
        <v>684174.83</v>
      </c>
      <c r="E853" s="4">
        <v>717954.99</v>
      </c>
      <c r="F853" s="19">
        <v>542680.85</v>
      </c>
      <c r="G853" s="10">
        <v>769996</v>
      </c>
      <c r="H853" s="24">
        <f t="shared" ref="H853:H880" si="84">ROUND(F853/9*12,0)</f>
        <v>723574</v>
      </c>
      <c r="I853" s="29">
        <f t="shared" ref="I853:I880" si="85">H853/G853</f>
        <v>0.93971137512402658</v>
      </c>
      <c r="J853" s="4">
        <v>801201</v>
      </c>
      <c r="K853" s="59"/>
      <c r="L853" s="53">
        <f t="shared" ref="L853:L878" si="86">J853-K853</f>
        <v>801201</v>
      </c>
    </row>
    <row r="854" spans="1:12" ht="12.75" customHeight="1" x14ac:dyDescent="0.35">
      <c r="A854" s="714"/>
      <c r="B854" s="714"/>
      <c r="C854" s="3" t="s">
        <v>147</v>
      </c>
      <c r="D854" s="4">
        <v>523.45000000000005</v>
      </c>
      <c r="E854" s="4">
        <v>110.77</v>
      </c>
      <c r="F854" s="19">
        <v>0</v>
      </c>
      <c r="G854" s="10">
        <v>0</v>
      </c>
      <c r="H854" s="24">
        <f t="shared" si="84"/>
        <v>0</v>
      </c>
      <c r="I854" s="29" t="e">
        <f t="shared" si="85"/>
        <v>#DIV/0!</v>
      </c>
      <c r="J854" s="4">
        <v>0</v>
      </c>
      <c r="K854" s="59"/>
      <c r="L854" s="53">
        <f t="shared" si="86"/>
        <v>0</v>
      </c>
    </row>
    <row r="855" spans="1:12" ht="12.75" customHeight="1" x14ac:dyDescent="0.35">
      <c r="A855" s="714"/>
      <c r="B855" s="714"/>
      <c r="C855" s="3" t="s">
        <v>148</v>
      </c>
      <c r="D855" s="4">
        <v>5309.14</v>
      </c>
      <c r="E855" s="4">
        <v>965.88</v>
      </c>
      <c r="F855" s="19">
        <v>1181.69</v>
      </c>
      <c r="G855" s="10">
        <v>0</v>
      </c>
      <c r="H855" s="24">
        <f t="shared" si="84"/>
        <v>1576</v>
      </c>
      <c r="I855" s="29" t="e">
        <f t="shared" si="85"/>
        <v>#DIV/0!</v>
      </c>
      <c r="J855" s="4">
        <v>0</v>
      </c>
      <c r="K855" s="59"/>
      <c r="L855" s="53">
        <f t="shared" si="86"/>
        <v>0</v>
      </c>
    </row>
    <row r="856" spans="1:12" ht="12.75" customHeight="1" x14ac:dyDescent="0.35">
      <c r="A856" s="714"/>
      <c r="B856" s="714"/>
      <c r="C856" s="3" t="s">
        <v>151</v>
      </c>
      <c r="D856" s="4">
        <v>71726.81</v>
      </c>
      <c r="E856" s="4">
        <v>75270.69</v>
      </c>
      <c r="F856" s="19">
        <v>61592.62</v>
      </c>
      <c r="G856" s="10">
        <v>88694</v>
      </c>
      <c r="H856" s="24">
        <f t="shared" si="84"/>
        <v>82123</v>
      </c>
      <c r="I856" s="29">
        <f t="shared" si="85"/>
        <v>0.92591381604167133</v>
      </c>
      <c r="J856" s="4">
        <v>97983</v>
      </c>
      <c r="K856" s="59"/>
      <c r="L856" s="53">
        <f t="shared" si="86"/>
        <v>97983</v>
      </c>
    </row>
    <row r="857" spans="1:12" ht="12.75" customHeight="1" x14ac:dyDescent="0.35">
      <c r="A857" s="714"/>
      <c r="B857" s="714"/>
      <c r="C857" s="3" t="s">
        <v>152</v>
      </c>
      <c r="D857" s="4">
        <v>60991.96</v>
      </c>
      <c r="E857" s="4">
        <v>78062</v>
      </c>
      <c r="F857" s="19">
        <v>45835.44</v>
      </c>
      <c r="G857" s="10">
        <v>87136</v>
      </c>
      <c r="H857" s="24">
        <f t="shared" si="84"/>
        <v>61114</v>
      </c>
      <c r="I857" s="29">
        <f t="shared" si="85"/>
        <v>0.70136338597135517</v>
      </c>
      <c r="J857" s="4">
        <v>96523</v>
      </c>
      <c r="K857" s="59"/>
      <c r="L857" s="53">
        <f t="shared" si="86"/>
        <v>96523</v>
      </c>
    </row>
    <row r="858" spans="1:12" ht="12.75" customHeight="1" x14ac:dyDescent="0.35">
      <c r="A858" s="714"/>
      <c r="B858" s="714"/>
      <c r="C858" s="3" t="s">
        <v>154</v>
      </c>
      <c r="D858" s="4">
        <v>6300</v>
      </c>
      <c r="E858" s="4">
        <v>6300</v>
      </c>
      <c r="F858" s="19">
        <v>0</v>
      </c>
      <c r="G858" s="10">
        <v>13398</v>
      </c>
      <c r="H858" s="24">
        <f t="shared" si="84"/>
        <v>0</v>
      </c>
      <c r="I858" s="29">
        <f t="shared" si="85"/>
        <v>0</v>
      </c>
      <c r="J858" s="4">
        <v>13797</v>
      </c>
      <c r="K858" s="59"/>
      <c r="L858" s="53">
        <f t="shared" si="86"/>
        <v>13797</v>
      </c>
    </row>
    <row r="859" spans="1:12" ht="12.75" customHeight="1" x14ac:dyDescent="0.35">
      <c r="A859" s="714"/>
      <c r="B859" s="714"/>
      <c r="C859" s="3" t="s">
        <v>155</v>
      </c>
      <c r="D859" s="4">
        <v>114736.26</v>
      </c>
      <c r="E859" s="4">
        <v>118524.08</v>
      </c>
      <c r="F859" s="19">
        <v>81596.56</v>
      </c>
      <c r="G859" s="10">
        <v>126853</v>
      </c>
      <c r="H859" s="24">
        <f t="shared" si="84"/>
        <v>108795</v>
      </c>
      <c r="I859" s="29">
        <f t="shared" si="85"/>
        <v>0.85764625196093114</v>
      </c>
      <c r="J859" s="4">
        <v>148465</v>
      </c>
      <c r="K859" s="59"/>
      <c r="L859" s="53">
        <f t="shared" si="86"/>
        <v>148465</v>
      </c>
    </row>
    <row r="860" spans="1:12" ht="12.75" customHeight="1" x14ac:dyDescent="0.35">
      <c r="A860" s="714"/>
      <c r="B860" s="714"/>
      <c r="C860" s="3" t="s">
        <v>157</v>
      </c>
      <c r="D860" s="4">
        <v>5637.82</v>
      </c>
      <c r="E860" s="4">
        <v>2698.67</v>
      </c>
      <c r="F860" s="19">
        <v>1789.84</v>
      </c>
      <c r="G860" s="10">
        <v>2725</v>
      </c>
      <c r="H860" s="24">
        <f t="shared" si="84"/>
        <v>2386</v>
      </c>
      <c r="I860" s="29">
        <f t="shared" si="85"/>
        <v>0.87559633027522932</v>
      </c>
      <c r="J860" s="4">
        <v>2725</v>
      </c>
      <c r="K860" s="59"/>
      <c r="L860" s="53">
        <f t="shared" si="86"/>
        <v>2725</v>
      </c>
    </row>
    <row r="861" spans="1:12" ht="12.75" customHeight="1" x14ac:dyDescent="0.35">
      <c r="A861" s="714"/>
      <c r="B861" s="714"/>
      <c r="C861" s="3" t="s">
        <v>158</v>
      </c>
      <c r="D861" s="4">
        <v>0</v>
      </c>
      <c r="E861" s="4">
        <v>0</v>
      </c>
      <c r="F861" s="19">
        <v>307.2</v>
      </c>
      <c r="G861" s="10">
        <v>0</v>
      </c>
      <c r="H861" s="24">
        <f t="shared" si="84"/>
        <v>410</v>
      </c>
      <c r="I861" s="29" t="e">
        <f t="shared" si="85"/>
        <v>#DIV/0!</v>
      </c>
      <c r="J861" s="4">
        <v>0</v>
      </c>
      <c r="K861" s="59"/>
      <c r="L861" s="53">
        <f t="shared" si="86"/>
        <v>0</v>
      </c>
    </row>
    <row r="862" spans="1:12" ht="12.75" customHeight="1" x14ac:dyDescent="0.35">
      <c r="A862" s="714"/>
      <c r="B862" s="714"/>
      <c r="C862" s="3" t="s">
        <v>159</v>
      </c>
      <c r="D862" s="4">
        <v>33331.46</v>
      </c>
      <c r="E862" s="4">
        <v>25835.51</v>
      </c>
      <c r="F862" s="19">
        <v>16775.34</v>
      </c>
      <c r="G862" s="10">
        <v>25398</v>
      </c>
      <c r="H862" s="24">
        <f t="shared" si="84"/>
        <v>22367</v>
      </c>
      <c r="I862" s="29">
        <f t="shared" si="85"/>
        <v>0.88065989447988036</v>
      </c>
      <c r="J862" s="4">
        <v>25398</v>
      </c>
      <c r="K862" s="59"/>
      <c r="L862" s="53">
        <f t="shared" si="86"/>
        <v>25398</v>
      </c>
    </row>
    <row r="863" spans="1:12" ht="12.75" customHeight="1" x14ac:dyDescent="0.35">
      <c r="A863" s="714"/>
      <c r="B863" s="714"/>
      <c r="C863" s="3" t="s">
        <v>160</v>
      </c>
      <c r="D863" s="4">
        <v>4200</v>
      </c>
      <c r="E863" s="4">
        <v>4200</v>
      </c>
      <c r="F863" s="19">
        <v>0</v>
      </c>
      <c r="G863" s="10">
        <v>0</v>
      </c>
      <c r="H863" s="24">
        <f t="shared" si="84"/>
        <v>0</v>
      </c>
      <c r="I863" s="29" t="e">
        <f t="shared" si="85"/>
        <v>#DIV/0!</v>
      </c>
      <c r="J863" s="4">
        <v>0</v>
      </c>
      <c r="K863" s="59"/>
      <c r="L863" s="53">
        <f t="shared" si="86"/>
        <v>0</v>
      </c>
    </row>
    <row r="864" spans="1:12" ht="12.75" customHeight="1" x14ac:dyDescent="0.35">
      <c r="A864" s="714"/>
      <c r="B864" s="714"/>
      <c r="C864" s="3" t="s">
        <v>161</v>
      </c>
      <c r="D864" s="4">
        <v>44669</v>
      </c>
      <c r="E864" s="4">
        <v>14349</v>
      </c>
      <c r="F864" s="19">
        <v>0</v>
      </c>
      <c r="G864" s="10">
        <v>0</v>
      </c>
      <c r="H864" s="24">
        <f t="shared" si="84"/>
        <v>0</v>
      </c>
      <c r="I864" s="29" t="e">
        <f t="shared" si="85"/>
        <v>#DIV/0!</v>
      </c>
      <c r="J864" s="4">
        <v>0</v>
      </c>
      <c r="K864" s="59"/>
      <c r="L864" s="53">
        <f t="shared" si="86"/>
        <v>0</v>
      </c>
    </row>
    <row r="865" spans="1:12" ht="12.75" customHeight="1" x14ac:dyDescent="0.35">
      <c r="A865" s="714"/>
      <c r="B865" s="714"/>
      <c r="C865" s="3" t="s">
        <v>162</v>
      </c>
      <c r="D865" s="4">
        <v>10474.1</v>
      </c>
      <c r="E865" s="4">
        <v>10788.1</v>
      </c>
      <c r="F865" s="19">
        <v>8138.47</v>
      </c>
      <c r="G865" s="10">
        <v>11547</v>
      </c>
      <c r="H865" s="24">
        <f t="shared" si="84"/>
        <v>10851</v>
      </c>
      <c r="I865" s="29">
        <f t="shared" si="85"/>
        <v>0.939724603793193</v>
      </c>
      <c r="J865" s="4">
        <v>12036</v>
      </c>
      <c r="K865" s="59"/>
      <c r="L865" s="53">
        <f t="shared" si="86"/>
        <v>12036</v>
      </c>
    </row>
    <row r="866" spans="1:12" ht="12.75" customHeight="1" x14ac:dyDescent="0.35">
      <c r="A866" s="714"/>
      <c r="B866" s="714"/>
      <c r="C866" s="3" t="s">
        <v>164</v>
      </c>
      <c r="D866" s="4">
        <v>38.01</v>
      </c>
      <c r="E866" s="4">
        <v>0</v>
      </c>
      <c r="F866" s="19">
        <v>0</v>
      </c>
      <c r="G866" s="10">
        <v>0</v>
      </c>
      <c r="H866" s="24">
        <f t="shared" si="84"/>
        <v>0</v>
      </c>
      <c r="I866" s="29" t="e">
        <f t="shared" si="85"/>
        <v>#DIV/0!</v>
      </c>
      <c r="J866" s="4">
        <v>0</v>
      </c>
      <c r="K866" s="59"/>
      <c r="L866" s="53">
        <f t="shared" si="86"/>
        <v>0</v>
      </c>
    </row>
    <row r="867" spans="1:12" ht="12.75" customHeight="1" x14ac:dyDescent="0.35">
      <c r="A867" s="714"/>
      <c r="B867" s="714"/>
      <c r="C867" s="3" t="s">
        <v>167</v>
      </c>
      <c r="D867" s="4">
        <v>1578.6</v>
      </c>
      <c r="E867" s="4">
        <v>965.3</v>
      </c>
      <c r="F867" s="19">
        <v>721.66</v>
      </c>
      <c r="G867" s="10">
        <v>1500</v>
      </c>
      <c r="H867" s="24">
        <f t="shared" si="84"/>
        <v>962</v>
      </c>
      <c r="I867" s="29">
        <f t="shared" si="85"/>
        <v>0.64133333333333331</v>
      </c>
      <c r="J867" s="4">
        <v>1500</v>
      </c>
      <c r="K867" s="59"/>
      <c r="L867" s="53">
        <f t="shared" si="86"/>
        <v>1500</v>
      </c>
    </row>
    <row r="868" spans="1:12" ht="12.75" customHeight="1" x14ac:dyDescent="0.35">
      <c r="A868" s="714"/>
      <c r="B868" s="714"/>
      <c r="C868" s="3" t="s">
        <v>168</v>
      </c>
      <c r="D868" s="4">
        <v>0</v>
      </c>
      <c r="E868" s="4">
        <v>20.6</v>
      </c>
      <c r="F868" s="19">
        <v>0</v>
      </c>
      <c r="G868" s="10">
        <v>25</v>
      </c>
      <c r="H868" s="24">
        <f t="shared" si="84"/>
        <v>0</v>
      </c>
      <c r="I868" s="29">
        <f t="shared" si="85"/>
        <v>0</v>
      </c>
      <c r="J868" s="4">
        <v>25</v>
      </c>
      <c r="K868" s="59"/>
      <c r="L868" s="53">
        <f t="shared" si="86"/>
        <v>25</v>
      </c>
    </row>
    <row r="869" spans="1:12" ht="12.75" customHeight="1" x14ac:dyDescent="0.35">
      <c r="A869" s="714"/>
      <c r="B869" s="714"/>
      <c r="C869" s="3" t="s">
        <v>169</v>
      </c>
      <c r="D869" s="4">
        <v>47.88</v>
      </c>
      <c r="E869" s="4">
        <v>46.44</v>
      </c>
      <c r="F869" s="19">
        <v>0</v>
      </c>
      <c r="G869" s="10">
        <v>500</v>
      </c>
      <c r="H869" s="24">
        <f t="shared" si="84"/>
        <v>0</v>
      </c>
      <c r="I869" s="29">
        <f t="shared" si="85"/>
        <v>0</v>
      </c>
      <c r="J869" s="4">
        <v>500</v>
      </c>
      <c r="K869" s="59"/>
      <c r="L869" s="53">
        <f t="shared" si="86"/>
        <v>500</v>
      </c>
    </row>
    <row r="870" spans="1:12" ht="12.75" customHeight="1" x14ac:dyDescent="0.35">
      <c r="A870" s="714"/>
      <c r="B870" s="714"/>
      <c r="C870" s="3" t="s">
        <v>170</v>
      </c>
      <c r="D870" s="4">
        <v>2720</v>
      </c>
      <c r="E870" s="4">
        <v>3354</v>
      </c>
      <c r="F870" s="19">
        <v>3604</v>
      </c>
      <c r="G870" s="10">
        <v>9700</v>
      </c>
      <c r="H870" s="24">
        <f t="shared" si="84"/>
        <v>4805</v>
      </c>
      <c r="I870" s="29">
        <f t="shared" si="85"/>
        <v>0.49536082474226806</v>
      </c>
      <c r="J870" s="4">
        <v>9700</v>
      </c>
      <c r="K870" s="59">
        <v>6700</v>
      </c>
      <c r="L870" s="53">
        <f t="shared" si="86"/>
        <v>3000</v>
      </c>
    </row>
    <row r="871" spans="1:12" ht="12.75" customHeight="1" x14ac:dyDescent="0.35">
      <c r="A871" s="714"/>
      <c r="B871" s="714"/>
      <c r="C871" s="3" t="s">
        <v>171</v>
      </c>
      <c r="D871" s="4">
        <v>686.78</v>
      </c>
      <c r="E871" s="4">
        <v>705</v>
      </c>
      <c r="F871" s="19">
        <v>875</v>
      </c>
      <c r="G871" s="10">
        <v>1000</v>
      </c>
      <c r="H871" s="24">
        <f t="shared" si="84"/>
        <v>1167</v>
      </c>
      <c r="I871" s="29">
        <f t="shared" si="85"/>
        <v>1.167</v>
      </c>
      <c r="J871" s="4">
        <v>1500</v>
      </c>
      <c r="K871" s="59"/>
      <c r="L871" s="53">
        <f t="shared" si="86"/>
        <v>1500</v>
      </c>
    </row>
    <row r="872" spans="1:12" ht="12.75" customHeight="1" x14ac:dyDescent="0.35">
      <c r="A872" s="714"/>
      <c r="B872" s="714"/>
      <c r="C872" s="3" t="s">
        <v>172</v>
      </c>
      <c r="D872" s="4">
        <v>1799.38</v>
      </c>
      <c r="E872" s="4">
        <v>2307.0100000000002</v>
      </c>
      <c r="F872" s="19">
        <v>128.69</v>
      </c>
      <c r="G872" s="10">
        <v>2000</v>
      </c>
      <c r="H872" s="24">
        <f t="shared" si="84"/>
        <v>172</v>
      </c>
      <c r="I872" s="29">
        <f t="shared" si="85"/>
        <v>8.5999999999999993E-2</v>
      </c>
      <c r="J872" s="4">
        <v>2000</v>
      </c>
      <c r="K872" s="59"/>
      <c r="L872" s="53">
        <f t="shared" si="86"/>
        <v>2000</v>
      </c>
    </row>
    <row r="873" spans="1:12" ht="12.75" customHeight="1" x14ac:dyDescent="0.35">
      <c r="A873" s="714"/>
      <c r="B873" s="714"/>
      <c r="C873" s="3" t="s">
        <v>173</v>
      </c>
      <c r="D873" s="4">
        <v>2152.31</v>
      </c>
      <c r="E873" s="4">
        <v>940.17</v>
      </c>
      <c r="F873" s="19">
        <v>711.92</v>
      </c>
      <c r="G873" s="10">
        <v>5000</v>
      </c>
      <c r="H873" s="24">
        <f t="shared" si="84"/>
        <v>949</v>
      </c>
      <c r="I873" s="29">
        <f t="shared" si="85"/>
        <v>0.1898</v>
      </c>
      <c r="J873" s="4">
        <v>5000</v>
      </c>
      <c r="K873" s="59"/>
      <c r="L873" s="53">
        <f t="shared" si="86"/>
        <v>5000</v>
      </c>
    </row>
    <row r="874" spans="1:12" ht="12.75" customHeight="1" x14ac:dyDescent="0.35">
      <c r="A874" s="714"/>
      <c r="B874" s="714"/>
      <c r="C874" s="3" t="s">
        <v>177</v>
      </c>
      <c r="D874" s="4">
        <v>1359.96</v>
      </c>
      <c r="E874" s="4">
        <v>3433.58</v>
      </c>
      <c r="F874" s="19">
        <v>5884.61</v>
      </c>
      <c r="G874" s="10">
        <v>7200</v>
      </c>
      <c r="H874" s="24">
        <f t="shared" si="84"/>
        <v>7846</v>
      </c>
      <c r="I874" s="29">
        <f t="shared" si="85"/>
        <v>1.0897222222222223</v>
      </c>
      <c r="J874" s="4">
        <v>3200</v>
      </c>
      <c r="K874" s="59">
        <v>1000</v>
      </c>
      <c r="L874" s="53">
        <f t="shared" si="86"/>
        <v>2200</v>
      </c>
    </row>
    <row r="875" spans="1:12" ht="12.75" customHeight="1" x14ac:dyDescent="0.35">
      <c r="A875" s="714"/>
      <c r="B875" s="714"/>
      <c r="C875" s="3" t="s">
        <v>178</v>
      </c>
      <c r="D875" s="4">
        <v>136.66999999999999</v>
      </c>
      <c r="E875" s="4">
        <v>0</v>
      </c>
      <c r="F875" s="19">
        <v>198.23</v>
      </c>
      <c r="G875" s="10">
        <v>210</v>
      </c>
      <c r="H875" s="24">
        <f t="shared" si="84"/>
        <v>264</v>
      </c>
      <c r="I875" s="29">
        <f t="shared" si="85"/>
        <v>1.2571428571428571</v>
      </c>
      <c r="J875" s="4">
        <v>0</v>
      </c>
      <c r="K875" s="59"/>
      <c r="L875" s="53">
        <f t="shared" si="86"/>
        <v>0</v>
      </c>
    </row>
    <row r="876" spans="1:12" ht="12.75" customHeight="1" x14ac:dyDescent="0.35">
      <c r="A876" s="714"/>
      <c r="B876" s="714"/>
      <c r="C876" s="3" t="s">
        <v>179</v>
      </c>
      <c r="D876" s="4">
        <v>307335.40999999997</v>
      </c>
      <c r="E876" s="4">
        <v>451932.94</v>
      </c>
      <c r="F876" s="19">
        <v>343252.09</v>
      </c>
      <c r="G876" s="10">
        <v>913500</v>
      </c>
      <c r="H876" s="24">
        <f t="shared" si="84"/>
        <v>457669</v>
      </c>
      <c r="I876" s="29">
        <f t="shared" si="85"/>
        <v>0.50100602079912426</v>
      </c>
      <c r="J876" s="4">
        <v>913500</v>
      </c>
      <c r="K876" s="59">
        <v>315000</v>
      </c>
      <c r="L876" s="53">
        <f t="shared" si="86"/>
        <v>598500</v>
      </c>
    </row>
    <row r="877" spans="1:12" ht="12.75" customHeight="1" x14ac:dyDescent="0.35">
      <c r="A877" s="714"/>
      <c r="B877" s="714"/>
      <c r="C877" s="3" t="s">
        <v>180</v>
      </c>
      <c r="D877" s="4">
        <v>22.89</v>
      </c>
      <c r="E877" s="4">
        <v>0</v>
      </c>
      <c r="F877" s="19">
        <v>0</v>
      </c>
      <c r="G877" s="10">
        <v>0</v>
      </c>
      <c r="H877" s="24">
        <f t="shared" si="84"/>
        <v>0</v>
      </c>
      <c r="I877" s="29" t="e">
        <f t="shared" si="85"/>
        <v>#DIV/0!</v>
      </c>
      <c r="J877" s="4">
        <v>0</v>
      </c>
      <c r="K877" s="59"/>
      <c r="L877" s="53">
        <f t="shared" si="86"/>
        <v>0</v>
      </c>
    </row>
    <row r="878" spans="1:12" ht="12.75" customHeight="1" x14ac:dyDescent="0.35">
      <c r="A878" s="714"/>
      <c r="B878" s="714"/>
      <c r="C878" s="3" t="s">
        <v>183</v>
      </c>
      <c r="D878" s="4">
        <v>24000</v>
      </c>
      <c r="E878" s="4">
        <v>10000</v>
      </c>
      <c r="F878" s="19">
        <v>0</v>
      </c>
      <c r="G878" s="10">
        <v>0</v>
      </c>
      <c r="H878" s="24">
        <f t="shared" si="84"/>
        <v>0</v>
      </c>
      <c r="I878" s="29" t="e">
        <f t="shared" si="85"/>
        <v>#DIV/0!</v>
      </c>
      <c r="J878" s="4">
        <v>0</v>
      </c>
      <c r="K878" s="59"/>
      <c r="L878" s="53">
        <f t="shared" si="86"/>
        <v>0</v>
      </c>
    </row>
    <row r="879" spans="1:12" ht="12.75" customHeight="1" x14ac:dyDescent="0.35">
      <c r="A879" s="714"/>
      <c r="B879" s="719" t="s">
        <v>143</v>
      </c>
      <c r="C879" s="714"/>
      <c r="D879" s="7">
        <v>1383952.72</v>
      </c>
      <c r="E879" s="7">
        <v>1528764.73</v>
      </c>
      <c r="F879" s="20">
        <v>1115274.21</v>
      </c>
      <c r="G879" s="11">
        <v>2066382</v>
      </c>
      <c r="H879" s="25">
        <f t="shared" si="84"/>
        <v>1487032</v>
      </c>
      <c r="I879" s="30">
        <f t="shared" si="85"/>
        <v>0.71963073623366836</v>
      </c>
      <c r="J879" s="7">
        <v>2135053</v>
      </c>
      <c r="K879" s="54">
        <f>SUM(K853:K878)</f>
        <v>322700</v>
      </c>
      <c r="L879" s="54">
        <f>SUM(L853:L878)</f>
        <v>1812353</v>
      </c>
    </row>
    <row r="880" spans="1:12" ht="12.75" customHeight="1" thickBot="1" x14ac:dyDescent="0.4">
      <c r="A880" s="719" t="s">
        <v>263</v>
      </c>
      <c r="B880" s="714"/>
      <c r="C880" s="714"/>
      <c r="D880" s="8">
        <v>-1383952.72</v>
      </c>
      <c r="E880" s="8">
        <v>-1528764.73</v>
      </c>
      <c r="F880" s="21">
        <v>-1115274.21</v>
      </c>
      <c r="G880" s="12">
        <v>-2066382</v>
      </c>
      <c r="H880" s="26">
        <f t="shared" si="84"/>
        <v>-1487032</v>
      </c>
      <c r="I880" s="31">
        <f t="shared" si="85"/>
        <v>0.71963073623366836</v>
      </c>
      <c r="J880" s="8">
        <v>-2135053</v>
      </c>
      <c r="K880" s="55">
        <f>-K879</f>
        <v>-322700</v>
      </c>
      <c r="L880" s="55">
        <f>-L879</f>
        <v>-1812353</v>
      </c>
    </row>
    <row r="881" spans="1:12" ht="12.75" customHeight="1" thickTop="1" x14ac:dyDescent="0.35">
      <c r="A881" s="722" t="s">
        <v>264</v>
      </c>
      <c r="B881" s="714"/>
      <c r="C881" s="714"/>
      <c r="D881" s="714"/>
      <c r="E881" s="714"/>
      <c r="F881" s="714"/>
      <c r="G881" s="714"/>
      <c r="H881" s="714"/>
      <c r="I881" s="714"/>
      <c r="J881" s="714"/>
      <c r="K881" s="714"/>
      <c r="L881" s="714"/>
    </row>
    <row r="882" spans="1:12" ht="12.75" customHeight="1" x14ac:dyDescent="0.35">
      <c r="A882" s="714"/>
      <c r="B882" s="722" t="s">
        <v>141</v>
      </c>
      <c r="C882" s="714"/>
      <c r="D882" s="714"/>
      <c r="E882" s="714"/>
      <c r="F882" s="714"/>
      <c r="G882" s="714"/>
      <c r="H882" s="714"/>
      <c r="I882" s="714"/>
      <c r="J882" s="714"/>
      <c r="K882" s="714"/>
      <c r="L882" s="714"/>
    </row>
    <row r="883" spans="1:12" ht="12.75" customHeight="1" x14ac:dyDescent="0.35">
      <c r="A883" s="714"/>
      <c r="B883" s="714"/>
      <c r="C883" s="3" t="s">
        <v>146</v>
      </c>
      <c r="D883" s="4">
        <v>1273172.79</v>
      </c>
      <c r="E883" s="4">
        <v>1161861</v>
      </c>
      <c r="F883" s="19">
        <v>1134253.58</v>
      </c>
      <c r="G883" s="10">
        <v>1304639</v>
      </c>
      <c r="H883" s="24">
        <f t="shared" ref="H883:H919" si="87">ROUND(F883/9*12,0)</f>
        <v>1512338</v>
      </c>
      <c r="I883" s="29">
        <f t="shared" ref="I883:I919" si="88">H883/G883</f>
        <v>1.1592003611727075</v>
      </c>
      <c r="J883" s="4">
        <v>1529554</v>
      </c>
      <c r="K883" s="59"/>
      <c r="L883" s="53">
        <f t="shared" ref="L883:L917" si="89">J883-K883</f>
        <v>1529554</v>
      </c>
    </row>
    <row r="884" spans="1:12" ht="12.75" customHeight="1" x14ac:dyDescent="0.35">
      <c r="A884" s="714"/>
      <c r="B884" s="714"/>
      <c r="C884" s="3" t="s">
        <v>147</v>
      </c>
      <c r="D884" s="4">
        <v>7993.04</v>
      </c>
      <c r="E884" s="4">
        <v>35601.379999999997</v>
      </c>
      <c r="F884" s="19">
        <v>3870.04</v>
      </c>
      <c r="G884" s="10">
        <v>0</v>
      </c>
      <c r="H884" s="24">
        <f t="shared" si="87"/>
        <v>5160</v>
      </c>
      <c r="I884" s="29" t="e">
        <f t="shared" si="88"/>
        <v>#DIV/0!</v>
      </c>
      <c r="J884" s="4">
        <v>0</v>
      </c>
      <c r="K884" s="59"/>
      <c r="L884" s="53">
        <f t="shared" si="89"/>
        <v>0</v>
      </c>
    </row>
    <row r="885" spans="1:12" ht="12.75" customHeight="1" x14ac:dyDescent="0.35">
      <c r="A885" s="714"/>
      <c r="B885" s="714"/>
      <c r="C885" s="3" t="s">
        <v>148</v>
      </c>
      <c r="D885" s="4">
        <v>0</v>
      </c>
      <c r="E885" s="4">
        <v>1995.6</v>
      </c>
      <c r="F885" s="19">
        <v>477.11</v>
      </c>
      <c r="G885" s="10">
        <v>5000</v>
      </c>
      <c r="H885" s="24">
        <f t="shared" si="87"/>
        <v>636</v>
      </c>
      <c r="I885" s="29">
        <f t="shared" si="88"/>
        <v>0.12720000000000001</v>
      </c>
      <c r="J885" s="4">
        <v>2500</v>
      </c>
      <c r="K885" s="59"/>
      <c r="L885" s="53">
        <f t="shared" si="89"/>
        <v>2500</v>
      </c>
    </row>
    <row r="886" spans="1:12" ht="12.75" customHeight="1" x14ac:dyDescent="0.35">
      <c r="A886" s="714"/>
      <c r="B886" s="714"/>
      <c r="C886" s="3" t="s">
        <v>187</v>
      </c>
      <c r="D886" s="4">
        <v>16950</v>
      </c>
      <c r="E886" s="4">
        <v>0</v>
      </c>
      <c r="F886" s="19">
        <v>0</v>
      </c>
      <c r="G886" s="10">
        <v>0</v>
      </c>
      <c r="H886" s="24">
        <f t="shared" si="87"/>
        <v>0</v>
      </c>
      <c r="I886" s="29" t="e">
        <f t="shared" si="88"/>
        <v>#DIV/0!</v>
      </c>
      <c r="J886" s="4">
        <v>0</v>
      </c>
      <c r="K886" s="59"/>
      <c r="L886" s="53">
        <f t="shared" si="89"/>
        <v>0</v>
      </c>
    </row>
    <row r="887" spans="1:12" ht="12.75" customHeight="1" x14ac:dyDescent="0.35">
      <c r="A887" s="714"/>
      <c r="B887" s="714"/>
      <c r="C887" s="3" t="s">
        <v>151</v>
      </c>
      <c r="D887" s="4">
        <v>106989.12</v>
      </c>
      <c r="E887" s="4">
        <v>97219.05</v>
      </c>
      <c r="F887" s="19">
        <v>102189</v>
      </c>
      <c r="G887" s="10">
        <v>130031</v>
      </c>
      <c r="H887" s="24">
        <f t="shared" si="87"/>
        <v>136252</v>
      </c>
      <c r="I887" s="29">
        <f t="shared" si="88"/>
        <v>1.0478424375725788</v>
      </c>
      <c r="J887" s="4">
        <v>143938</v>
      </c>
      <c r="K887" s="59"/>
      <c r="L887" s="53">
        <f t="shared" si="89"/>
        <v>143938</v>
      </c>
    </row>
    <row r="888" spans="1:12" ht="12.75" customHeight="1" x14ac:dyDescent="0.35">
      <c r="A888" s="714"/>
      <c r="B888" s="714"/>
      <c r="C888" s="3" t="s">
        <v>152</v>
      </c>
      <c r="D888" s="4">
        <v>104557.24</v>
      </c>
      <c r="E888" s="4">
        <v>133820</v>
      </c>
      <c r="F888" s="19">
        <v>79509.3</v>
      </c>
      <c r="G888" s="10">
        <v>151152</v>
      </c>
      <c r="H888" s="24">
        <f t="shared" si="87"/>
        <v>106012</v>
      </c>
      <c r="I888" s="29">
        <f t="shared" si="88"/>
        <v>0.7013602201757172</v>
      </c>
      <c r="J888" s="4">
        <v>165469</v>
      </c>
      <c r="K888" s="59"/>
      <c r="L888" s="53">
        <f t="shared" si="89"/>
        <v>165469</v>
      </c>
    </row>
    <row r="889" spans="1:12" ht="12.75" customHeight="1" x14ac:dyDescent="0.35">
      <c r="A889" s="714"/>
      <c r="B889" s="714"/>
      <c r="C889" s="3" t="s">
        <v>153</v>
      </c>
      <c r="D889" s="4">
        <v>635.64</v>
      </c>
      <c r="E889" s="4">
        <v>0</v>
      </c>
      <c r="F889" s="19">
        <v>0</v>
      </c>
      <c r="G889" s="10">
        <v>0</v>
      </c>
      <c r="H889" s="24">
        <f t="shared" si="87"/>
        <v>0</v>
      </c>
      <c r="I889" s="29" t="e">
        <f t="shared" si="88"/>
        <v>#DIV/0!</v>
      </c>
      <c r="J889" s="4">
        <v>0</v>
      </c>
      <c r="K889" s="59"/>
      <c r="L889" s="53">
        <f t="shared" si="89"/>
        <v>0</v>
      </c>
    </row>
    <row r="890" spans="1:12" ht="12.75" customHeight="1" x14ac:dyDescent="0.35">
      <c r="A890" s="714"/>
      <c r="B890" s="714"/>
      <c r="C890" s="3" t="s">
        <v>154</v>
      </c>
      <c r="D890" s="4">
        <v>9900</v>
      </c>
      <c r="E890" s="4">
        <v>10800</v>
      </c>
      <c r="F890" s="19">
        <v>0</v>
      </c>
      <c r="G890" s="10">
        <v>23447</v>
      </c>
      <c r="H890" s="24">
        <f t="shared" si="87"/>
        <v>0</v>
      </c>
      <c r="I890" s="29">
        <f t="shared" si="88"/>
        <v>0</v>
      </c>
      <c r="J890" s="4">
        <v>23653</v>
      </c>
      <c r="K890" s="59"/>
      <c r="L890" s="53">
        <f t="shared" si="89"/>
        <v>23653</v>
      </c>
    </row>
    <row r="891" spans="1:12" ht="12.75" customHeight="1" x14ac:dyDescent="0.35">
      <c r="A891" s="714"/>
      <c r="B891" s="714"/>
      <c r="C891" s="3" t="s">
        <v>155</v>
      </c>
      <c r="D891" s="4">
        <v>85731.6</v>
      </c>
      <c r="E891" s="4">
        <v>83491.27</v>
      </c>
      <c r="F891" s="19">
        <v>83126.559999999998</v>
      </c>
      <c r="G891" s="10">
        <v>173874</v>
      </c>
      <c r="H891" s="24">
        <f t="shared" si="87"/>
        <v>110835</v>
      </c>
      <c r="I891" s="29">
        <f t="shared" si="88"/>
        <v>0.6374443562579799</v>
      </c>
      <c r="J891" s="4">
        <v>200794</v>
      </c>
      <c r="K891" s="59"/>
      <c r="L891" s="53">
        <f t="shared" si="89"/>
        <v>200794</v>
      </c>
    </row>
    <row r="892" spans="1:12" ht="12.75" customHeight="1" x14ac:dyDescent="0.35">
      <c r="A892" s="714"/>
      <c r="B892" s="714"/>
      <c r="C892" s="3" t="s">
        <v>157</v>
      </c>
      <c r="D892" s="4">
        <v>5380.75</v>
      </c>
      <c r="E892" s="4">
        <v>4608.55</v>
      </c>
      <c r="F892" s="19">
        <v>3102.54</v>
      </c>
      <c r="G892" s="10">
        <v>4857</v>
      </c>
      <c r="H892" s="24">
        <f t="shared" si="87"/>
        <v>4137</v>
      </c>
      <c r="I892" s="29">
        <f t="shared" si="88"/>
        <v>0.85176034589252625</v>
      </c>
      <c r="J892" s="4">
        <v>4758</v>
      </c>
      <c r="K892" s="59"/>
      <c r="L892" s="53">
        <f t="shared" si="89"/>
        <v>4758</v>
      </c>
    </row>
    <row r="893" spans="1:12" ht="12.75" customHeight="1" x14ac:dyDescent="0.35">
      <c r="A893" s="714"/>
      <c r="B893" s="714"/>
      <c r="C893" s="3" t="s">
        <v>158</v>
      </c>
      <c r="D893" s="4">
        <v>0</v>
      </c>
      <c r="E893" s="4">
        <v>0</v>
      </c>
      <c r="F893" s="19">
        <v>1337.5</v>
      </c>
      <c r="G893" s="10">
        <v>0</v>
      </c>
      <c r="H893" s="24">
        <f t="shared" si="87"/>
        <v>1783</v>
      </c>
      <c r="I893" s="29" t="e">
        <f t="shared" si="88"/>
        <v>#DIV/0!</v>
      </c>
      <c r="J893" s="4">
        <v>0</v>
      </c>
      <c r="K893" s="59"/>
      <c r="L893" s="53">
        <f t="shared" si="89"/>
        <v>0</v>
      </c>
    </row>
    <row r="894" spans="1:12" ht="12.75" customHeight="1" x14ac:dyDescent="0.35">
      <c r="A894" s="714"/>
      <c r="B894" s="714"/>
      <c r="C894" s="3" t="s">
        <v>159</v>
      </c>
      <c r="D894" s="4">
        <v>56186.64</v>
      </c>
      <c r="E894" s="4">
        <v>41178.75</v>
      </c>
      <c r="F894" s="19">
        <v>30651.67</v>
      </c>
      <c r="G894" s="10">
        <v>36776</v>
      </c>
      <c r="H894" s="24">
        <f t="shared" si="87"/>
        <v>40869</v>
      </c>
      <c r="I894" s="29">
        <f t="shared" si="88"/>
        <v>1.1112954100500327</v>
      </c>
      <c r="J894" s="4">
        <v>36776</v>
      </c>
      <c r="K894" s="59"/>
      <c r="L894" s="53">
        <f t="shared" si="89"/>
        <v>36776</v>
      </c>
    </row>
    <row r="895" spans="1:12" ht="12.75" customHeight="1" x14ac:dyDescent="0.35">
      <c r="A895" s="714"/>
      <c r="B895" s="714"/>
      <c r="C895" s="3" t="s">
        <v>160</v>
      </c>
      <c r="D895" s="4">
        <v>6000</v>
      </c>
      <c r="E895" s="4">
        <v>6000</v>
      </c>
      <c r="F895" s="19">
        <v>0</v>
      </c>
      <c r="G895" s="10">
        <v>0</v>
      </c>
      <c r="H895" s="24">
        <f t="shared" si="87"/>
        <v>0</v>
      </c>
      <c r="I895" s="29" t="e">
        <f t="shared" si="88"/>
        <v>#DIV/0!</v>
      </c>
      <c r="J895" s="4">
        <v>0</v>
      </c>
      <c r="K895" s="59"/>
      <c r="L895" s="53">
        <f t="shared" si="89"/>
        <v>0</v>
      </c>
    </row>
    <row r="896" spans="1:12" ht="12.75" customHeight="1" x14ac:dyDescent="0.35">
      <c r="A896" s="714"/>
      <c r="B896" s="714"/>
      <c r="C896" s="3" t="s">
        <v>161</v>
      </c>
      <c r="D896" s="4">
        <v>88147</v>
      </c>
      <c r="E896" s="4">
        <v>90485</v>
      </c>
      <c r="F896" s="19">
        <v>0</v>
      </c>
      <c r="G896" s="10">
        <v>0</v>
      </c>
      <c r="H896" s="24">
        <f t="shared" si="87"/>
        <v>0</v>
      </c>
      <c r="I896" s="29" t="e">
        <f t="shared" si="88"/>
        <v>#DIV/0!</v>
      </c>
      <c r="J896" s="4">
        <v>0</v>
      </c>
      <c r="K896" s="59"/>
      <c r="L896" s="53">
        <f t="shared" si="89"/>
        <v>0</v>
      </c>
    </row>
    <row r="897" spans="1:12" ht="12.75" customHeight="1" x14ac:dyDescent="0.35">
      <c r="A897" s="714"/>
      <c r="B897" s="714"/>
      <c r="C897" s="3" t="s">
        <v>162</v>
      </c>
      <c r="D897" s="4">
        <v>19562.490000000002</v>
      </c>
      <c r="E897" s="4">
        <v>17956.54</v>
      </c>
      <c r="F897" s="19">
        <v>17026.86</v>
      </c>
      <c r="G897" s="10">
        <v>22498</v>
      </c>
      <c r="H897" s="24">
        <f t="shared" si="87"/>
        <v>22702</v>
      </c>
      <c r="I897" s="29">
        <f t="shared" si="88"/>
        <v>1.0090674726642368</v>
      </c>
      <c r="J897" s="4">
        <v>23276</v>
      </c>
      <c r="K897" s="59"/>
      <c r="L897" s="53">
        <f t="shared" si="89"/>
        <v>23276</v>
      </c>
    </row>
    <row r="898" spans="1:12" ht="12.75" customHeight="1" x14ac:dyDescent="0.35">
      <c r="A898" s="714"/>
      <c r="B898" s="714"/>
      <c r="C898" s="3" t="s">
        <v>163</v>
      </c>
      <c r="D898" s="4">
        <v>0</v>
      </c>
      <c r="E898" s="4">
        <v>300</v>
      </c>
      <c r="F898" s="19">
        <v>0</v>
      </c>
      <c r="G898" s="10">
        <v>0</v>
      </c>
      <c r="H898" s="24">
        <f t="shared" si="87"/>
        <v>0</v>
      </c>
      <c r="I898" s="29" t="e">
        <f t="shared" si="88"/>
        <v>#DIV/0!</v>
      </c>
      <c r="J898" s="4">
        <v>0</v>
      </c>
      <c r="K898" s="59"/>
      <c r="L898" s="53">
        <f t="shared" si="89"/>
        <v>0</v>
      </c>
    </row>
    <row r="899" spans="1:12" ht="12.75" customHeight="1" x14ac:dyDescent="0.35">
      <c r="A899" s="714"/>
      <c r="B899" s="714"/>
      <c r="C899" s="3" t="s">
        <v>164</v>
      </c>
      <c r="D899" s="4">
        <v>831.97</v>
      </c>
      <c r="E899" s="4">
        <v>872.55</v>
      </c>
      <c r="F899" s="19">
        <v>1011.05</v>
      </c>
      <c r="G899" s="10">
        <v>0</v>
      </c>
      <c r="H899" s="24">
        <f t="shared" si="87"/>
        <v>1348</v>
      </c>
      <c r="I899" s="29" t="e">
        <f t="shared" si="88"/>
        <v>#DIV/0!</v>
      </c>
      <c r="J899" s="4">
        <v>0</v>
      </c>
      <c r="K899" s="59"/>
      <c r="L899" s="53">
        <f t="shared" si="89"/>
        <v>0</v>
      </c>
    </row>
    <row r="900" spans="1:12" ht="12.75" customHeight="1" x14ac:dyDescent="0.35">
      <c r="A900" s="714"/>
      <c r="B900" s="714"/>
      <c r="C900" s="3" t="s">
        <v>260</v>
      </c>
      <c r="D900" s="4">
        <v>203.51</v>
      </c>
      <c r="E900" s="4">
        <v>0</v>
      </c>
      <c r="F900" s="19">
        <v>0</v>
      </c>
      <c r="G900" s="10">
        <v>1000</v>
      </c>
      <c r="H900" s="24">
        <f t="shared" si="87"/>
        <v>0</v>
      </c>
      <c r="I900" s="29">
        <f t="shared" si="88"/>
        <v>0</v>
      </c>
      <c r="J900" s="4">
        <v>1000</v>
      </c>
      <c r="K900" s="59"/>
      <c r="L900" s="53">
        <f t="shared" si="89"/>
        <v>1000</v>
      </c>
    </row>
    <row r="901" spans="1:12" ht="12.75" customHeight="1" x14ac:dyDescent="0.35">
      <c r="A901" s="714"/>
      <c r="B901" s="714"/>
      <c r="C901" s="3" t="s">
        <v>167</v>
      </c>
      <c r="D901" s="4">
        <v>3471.17</v>
      </c>
      <c r="E901" s="4">
        <v>2201.8200000000002</v>
      </c>
      <c r="F901" s="19">
        <v>1261.78</v>
      </c>
      <c r="G901" s="10">
        <v>2500</v>
      </c>
      <c r="H901" s="24">
        <f t="shared" si="87"/>
        <v>1682</v>
      </c>
      <c r="I901" s="29">
        <f t="shared" si="88"/>
        <v>0.67279999999999995</v>
      </c>
      <c r="J901" s="4">
        <v>2500</v>
      </c>
      <c r="K901" s="59"/>
      <c r="L901" s="53">
        <f t="shared" si="89"/>
        <v>2500</v>
      </c>
    </row>
    <row r="902" spans="1:12" ht="12.75" customHeight="1" x14ac:dyDescent="0.35">
      <c r="A902" s="714"/>
      <c r="B902" s="714"/>
      <c r="C902" s="3" t="s">
        <v>168</v>
      </c>
      <c r="D902" s="4">
        <v>1280.8800000000001</v>
      </c>
      <c r="E902" s="4">
        <v>747.13</v>
      </c>
      <c r="F902" s="19">
        <v>748.5</v>
      </c>
      <c r="G902" s="10">
        <v>1000</v>
      </c>
      <c r="H902" s="24">
        <f t="shared" si="87"/>
        <v>998</v>
      </c>
      <c r="I902" s="29">
        <f t="shared" si="88"/>
        <v>0.998</v>
      </c>
      <c r="J902" s="4">
        <v>1000</v>
      </c>
      <c r="K902" s="59"/>
      <c r="L902" s="53">
        <f t="shared" si="89"/>
        <v>1000</v>
      </c>
    </row>
    <row r="903" spans="1:12" ht="12.75" customHeight="1" x14ac:dyDescent="0.35">
      <c r="A903" s="714"/>
      <c r="B903" s="714"/>
      <c r="C903" s="3" t="s">
        <v>169</v>
      </c>
      <c r="D903" s="4">
        <v>984.35</v>
      </c>
      <c r="E903" s="4">
        <v>562.09</v>
      </c>
      <c r="F903" s="19">
        <v>3503.5</v>
      </c>
      <c r="G903" s="10">
        <v>1300</v>
      </c>
      <c r="H903" s="24">
        <f t="shared" si="87"/>
        <v>4671</v>
      </c>
      <c r="I903" s="29">
        <f t="shared" si="88"/>
        <v>3.5930769230769233</v>
      </c>
      <c r="J903" s="4">
        <v>1300</v>
      </c>
      <c r="K903" s="59"/>
      <c r="L903" s="53">
        <f t="shared" si="89"/>
        <v>1300</v>
      </c>
    </row>
    <row r="904" spans="1:12" ht="12.75" customHeight="1" x14ac:dyDescent="0.35">
      <c r="A904" s="714"/>
      <c r="B904" s="714"/>
      <c r="C904" s="3" t="s">
        <v>170</v>
      </c>
      <c r="D904" s="4">
        <v>8605.7999999999993</v>
      </c>
      <c r="E904" s="4">
        <v>8259.16</v>
      </c>
      <c r="F904" s="19">
        <v>3678.75</v>
      </c>
      <c r="G904" s="10">
        <v>10000</v>
      </c>
      <c r="H904" s="24">
        <f t="shared" si="87"/>
        <v>4905</v>
      </c>
      <c r="I904" s="29">
        <f t="shared" si="88"/>
        <v>0.49049999999999999</v>
      </c>
      <c r="J904" s="4">
        <v>10000</v>
      </c>
      <c r="K904" s="59"/>
      <c r="L904" s="53">
        <f t="shared" si="89"/>
        <v>10000</v>
      </c>
    </row>
    <row r="905" spans="1:12" ht="12.75" customHeight="1" x14ac:dyDescent="0.35">
      <c r="A905" s="714"/>
      <c r="B905" s="714"/>
      <c r="C905" s="3" t="s">
        <v>171</v>
      </c>
      <c r="D905" s="4">
        <v>2706.5</v>
      </c>
      <c r="E905" s="4">
        <v>3749</v>
      </c>
      <c r="F905" s="19">
        <v>1951</v>
      </c>
      <c r="G905" s="10">
        <v>3500</v>
      </c>
      <c r="H905" s="24">
        <f t="shared" si="87"/>
        <v>2601</v>
      </c>
      <c r="I905" s="29">
        <f t="shared" si="88"/>
        <v>0.74314285714285711</v>
      </c>
      <c r="J905" s="4">
        <v>3500</v>
      </c>
      <c r="K905" s="59"/>
      <c r="L905" s="53">
        <f t="shared" si="89"/>
        <v>3500</v>
      </c>
    </row>
    <row r="906" spans="1:12" ht="12.75" customHeight="1" x14ac:dyDescent="0.35">
      <c r="A906" s="714"/>
      <c r="B906" s="714"/>
      <c r="C906" s="3" t="s">
        <v>172</v>
      </c>
      <c r="D906" s="4">
        <v>2525.4299999999998</v>
      </c>
      <c r="E906" s="4">
        <v>2016.88</v>
      </c>
      <c r="F906" s="19">
        <v>157.76</v>
      </c>
      <c r="G906" s="10">
        <v>3000</v>
      </c>
      <c r="H906" s="24">
        <f t="shared" si="87"/>
        <v>210</v>
      </c>
      <c r="I906" s="29">
        <f t="shared" si="88"/>
        <v>7.0000000000000007E-2</v>
      </c>
      <c r="J906" s="4">
        <v>3000</v>
      </c>
      <c r="K906" s="59"/>
      <c r="L906" s="53">
        <f t="shared" si="89"/>
        <v>3000</v>
      </c>
    </row>
    <row r="907" spans="1:12" ht="12.75" customHeight="1" x14ac:dyDescent="0.35">
      <c r="A907" s="714"/>
      <c r="B907" s="714"/>
      <c r="C907" s="3" t="s">
        <v>173</v>
      </c>
      <c r="D907" s="4">
        <v>2191.65</v>
      </c>
      <c r="E907" s="4">
        <v>279.38</v>
      </c>
      <c r="F907" s="19">
        <v>310.8</v>
      </c>
      <c r="G907" s="10">
        <v>500</v>
      </c>
      <c r="H907" s="24">
        <f t="shared" si="87"/>
        <v>414</v>
      </c>
      <c r="I907" s="29">
        <f t="shared" si="88"/>
        <v>0.82799999999999996</v>
      </c>
      <c r="J907" s="4">
        <v>500</v>
      </c>
      <c r="K907" s="59"/>
      <c r="L907" s="53">
        <f t="shared" si="89"/>
        <v>500</v>
      </c>
    </row>
    <row r="908" spans="1:12" ht="12.75" customHeight="1" x14ac:dyDescent="0.35">
      <c r="A908" s="714"/>
      <c r="B908" s="714"/>
      <c r="C908" s="3" t="s">
        <v>174</v>
      </c>
      <c r="D908" s="4">
        <v>0</v>
      </c>
      <c r="E908" s="4">
        <v>0</v>
      </c>
      <c r="F908" s="19">
        <v>592.29999999999995</v>
      </c>
      <c r="G908" s="10">
        <v>1000</v>
      </c>
      <c r="H908" s="24">
        <f t="shared" si="87"/>
        <v>790</v>
      </c>
      <c r="I908" s="29">
        <f t="shared" si="88"/>
        <v>0.79</v>
      </c>
      <c r="J908" s="4">
        <v>1000</v>
      </c>
      <c r="K908" s="59"/>
      <c r="L908" s="53">
        <f t="shared" si="89"/>
        <v>1000</v>
      </c>
    </row>
    <row r="909" spans="1:12" ht="12.75" customHeight="1" x14ac:dyDescent="0.35">
      <c r="A909" s="714"/>
      <c r="B909" s="714"/>
      <c r="C909" s="3" t="s">
        <v>177</v>
      </c>
      <c r="D909" s="4">
        <v>8020.25</v>
      </c>
      <c r="E909" s="4">
        <v>3748.76</v>
      </c>
      <c r="F909" s="19">
        <v>2896.35</v>
      </c>
      <c r="G909" s="10">
        <v>8500</v>
      </c>
      <c r="H909" s="24">
        <f t="shared" si="87"/>
        <v>3862</v>
      </c>
      <c r="I909" s="29">
        <f t="shared" si="88"/>
        <v>0.45435294117647057</v>
      </c>
      <c r="J909" s="4">
        <v>8500</v>
      </c>
      <c r="K909" s="59"/>
      <c r="L909" s="53">
        <f t="shared" si="89"/>
        <v>8500</v>
      </c>
    </row>
    <row r="910" spans="1:12" ht="12.75" customHeight="1" x14ac:dyDescent="0.35">
      <c r="A910" s="714"/>
      <c r="B910" s="714"/>
      <c r="C910" s="3" t="s">
        <v>178</v>
      </c>
      <c r="D910" s="4">
        <v>0</v>
      </c>
      <c r="E910" s="4">
        <v>251.46</v>
      </c>
      <c r="F910" s="19">
        <v>0</v>
      </c>
      <c r="G910" s="10">
        <v>360</v>
      </c>
      <c r="H910" s="24">
        <f t="shared" si="87"/>
        <v>0</v>
      </c>
      <c r="I910" s="29">
        <f t="shared" si="88"/>
        <v>0</v>
      </c>
      <c r="J910" s="4">
        <v>360</v>
      </c>
      <c r="K910" s="59"/>
      <c r="L910" s="53">
        <f t="shared" si="89"/>
        <v>360</v>
      </c>
    </row>
    <row r="911" spans="1:12" ht="12.75" customHeight="1" x14ac:dyDescent="0.35">
      <c r="A911" s="714"/>
      <c r="B911" s="714"/>
      <c r="C911" s="3" t="s">
        <v>179</v>
      </c>
      <c r="D911" s="4">
        <v>56452.15</v>
      </c>
      <c r="E911" s="4">
        <v>132008.57</v>
      </c>
      <c r="F911" s="19">
        <v>72373.960000000006</v>
      </c>
      <c r="G911" s="10">
        <v>553270.36</v>
      </c>
      <c r="H911" s="24">
        <f t="shared" si="87"/>
        <v>96499</v>
      </c>
      <c r="I911" s="29">
        <f t="shared" si="88"/>
        <v>0.17441563289238918</v>
      </c>
      <c r="J911" s="4">
        <v>153400</v>
      </c>
      <c r="K911" s="59"/>
      <c r="L911" s="53">
        <f t="shared" si="89"/>
        <v>153400</v>
      </c>
    </row>
    <row r="912" spans="1:12" ht="12.75" customHeight="1" x14ac:dyDescent="0.35">
      <c r="A912" s="714"/>
      <c r="B912" s="714"/>
      <c r="C912" s="3" t="s">
        <v>180</v>
      </c>
      <c r="D912" s="4">
        <v>28301.31</v>
      </c>
      <c r="E912" s="4">
        <v>29256.89</v>
      </c>
      <c r="F912" s="19">
        <v>30896</v>
      </c>
      <c r="G912" s="10">
        <v>0</v>
      </c>
      <c r="H912" s="24">
        <f t="shared" si="87"/>
        <v>41195</v>
      </c>
      <c r="I912" s="29" t="e">
        <f t="shared" si="88"/>
        <v>#DIV/0!</v>
      </c>
      <c r="J912" s="4">
        <v>0</v>
      </c>
      <c r="K912" s="59"/>
      <c r="L912" s="53">
        <f t="shared" si="89"/>
        <v>0</v>
      </c>
    </row>
    <row r="913" spans="1:12" ht="12.75" customHeight="1" x14ac:dyDescent="0.35">
      <c r="A913" s="714"/>
      <c r="B913" s="714"/>
      <c r="C913" s="3" t="s">
        <v>265</v>
      </c>
      <c r="D913" s="4">
        <v>0</v>
      </c>
      <c r="E913" s="4">
        <v>0</v>
      </c>
      <c r="F913" s="19">
        <v>504.06</v>
      </c>
      <c r="G913" s="10">
        <v>0</v>
      </c>
      <c r="H913" s="24">
        <f t="shared" si="87"/>
        <v>672</v>
      </c>
      <c r="I913" s="29" t="e">
        <f t="shared" si="88"/>
        <v>#DIV/0!</v>
      </c>
      <c r="J913" s="4">
        <v>0</v>
      </c>
      <c r="K913" s="59"/>
      <c r="L913" s="53">
        <f t="shared" si="89"/>
        <v>0</v>
      </c>
    </row>
    <row r="914" spans="1:12" ht="12.75" customHeight="1" x14ac:dyDescent="0.35">
      <c r="A914" s="714"/>
      <c r="B914" s="714"/>
      <c r="C914" s="3" t="s">
        <v>213</v>
      </c>
      <c r="D914" s="4">
        <v>0</v>
      </c>
      <c r="E914" s="4">
        <v>0</v>
      </c>
      <c r="F914" s="19">
        <v>437.29</v>
      </c>
      <c r="G914" s="10">
        <v>0</v>
      </c>
      <c r="H914" s="24">
        <f t="shared" si="87"/>
        <v>583</v>
      </c>
      <c r="I914" s="29" t="e">
        <f t="shared" si="88"/>
        <v>#DIV/0!</v>
      </c>
      <c r="J914" s="4">
        <v>0</v>
      </c>
      <c r="K914" s="59"/>
      <c r="L914" s="53">
        <f t="shared" si="89"/>
        <v>0</v>
      </c>
    </row>
    <row r="915" spans="1:12" ht="12.75" customHeight="1" x14ac:dyDescent="0.35">
      <c r="A915" s="714"/>
      <c r="B915" s="714"/>
      <c r="C915" s="3" t="s">
        <v>266</v>
      </c>
      <c r="D915" s="4">
        <v>0</v>
      </c>
      <c r="E915" s="4">
        <v>0</v>
      </c>
      <c r="F915" s="19">
        <v>3397.17</v>
      </c>
      <c r="G915" s="10">
        <v>0</v>
      </c>
      <c r="H915" s="24">
        <f t="shared" si="87"/>
        <v>4530</v>
      </c>
      <c r="I915" s="29" t="e">
        <f t="shared" si="88"/>
        <v>#DIV/0!</v>
      </c>
      <c r="J915" s="4">
        <v>0</v>
      </c>
      <c r="K915" s="59"/>
      <c r="L915" s="53">
        <f t="shared" si="89"/>
        <v>0</v>
      </c>
    </row>
    <row r="916" spans="1:12" ht="12.75" customHeight="1" x14ac:dyDescent="0.35">
      <c r="A916" s="714"/>
      <c r="B916" s="714"/>
      <c r="C916" s="3" t="s">
        <v>183</v>
      </c>
      <c r="D916" s="4">
        <v>40000</v>
      </c>
      <c r="E916" s="4">
        <v>40000</v>
      </c>
      <c r="F916" s="19">
        <v>0</v>
      </c>
      <c r="G916" s="10">
        <v>0</v>
      </c>
      <c r="H916" s="24">
        <f t="shared" si="87"/>
        <v>0</v>
      </c>
      <c r="I916" s="29" t="e">
        <f t="shared" si="88"/>
        <v>#DIV/0!</v>
      </c>
      <c r="J916" s="4">
        <v>0</v>
      </c>
      <c r="K916" s="59"/>
      <c r="L916" s="53">
        <f t="shared" si="89"/>
        <v>0</v>
      </c>
    </row>
    <row r="917" spans="1:12" ht="12.75" customHeight="1" x14ac:dyDescent="0.35">
      <c r="A917" s="714"/>
      <c r="B917" s="714"/>
      <c r="C917" s="3" t="s">
        <v>210</v>
      </c>
      <c r="D917" s="4">
        <v>4636.93</v>
      </c>
      <c r="E917" s="4">
        <v>524.16</v>
      </c>
      <c r="F917" s="19">
        <v>0</v>
      </c>
      <c r="G917" s="10">
        <v>0</v>
      </c>
      <c r="H917" s="24">
        <f t="shared" si="87"/>
        <v>0</v>
      </c>
      <c r="I917" s="29" t="e">
        <f t="shared" si="88"/>
        <v>#DIV/0!</v>
      </c>
      <c r="J917" s="4">
        <v>0</v>
      </c>
      <c r="K917" s="59"/>
      <c r="L917" s="53">
        <f t="shared" si="89"/>
        <v>0</v>
      </c>
    </row>
    <row r="918" spans="1:12" ht="12.75" customHeight="1" x14ac:dyDescent="0.35">
      <c r="A918" s="714"/>
      <c r="B918" s="719" t="s">
        <v>143</v>
      </c>
      <c r="C918" s="714"/>
      <c r="D918" s="7">
        <v>1941418.21</v>
      </c>
      <c r="E918" s="7">
        <v>1909794.99</v>
      </c>
      <c r="F918" s="20">
        <v>1579264.43</v>
      </c>
      <c r="G918" s="11">
        <v>2438204.36</v>
      </c>
      <c r="H918" s="25">
        <f t="shared" si="87"/>
        <v>2105686</v>
      </c>
      <c r="I918" s="30">
        <f t="shared" si="88"/>
        <v>0.86362162029765221</v>
      </c>
      <c r="J918" s="7">
        <v>2316778</v>
      </c>
      <c r="K918" s="54">
        <f>SUM(K883:K917)</f>
        <v>0</v>
      </c>
      <c r="L918" s="54">
        <f>SUM(L883:L917)</f>
        <v>2316778</v>
      </c>
    </row>
    <row r="919" spans="1:12" ht="12.75" customHeight="1" thickBot="1" x14ac:dyDescent="0.4">
      <c r="A919" s="719" t="s">
        <v>267</v>
      </c>
      <c r="B919" s="714"/>
      <c r="C919" s="714"/>
      <c r="D919" s="8">
        <v>-1941418.21</v>
      </c>
      <c r="E919" s="8">
        <v>-1909794.99</v>
      </c>
      <c r="F919" s="21">
        <v>-1579264.43</v>
      </c>
      <c r="G919" s="12">
        <v>-2438204.36</v>
      </c>
      <c r="H919" s="26">
        <f t="shared" si="87"/>
        <v>-2105686</v>
      </c>
      <c r="I919" s="31">
        <f t="shared" si="88"/>
        <v>0.86362162029765221</v>
      </c>
      <c r="J919" s="8">
        <v>-2316778</v>
      </c>
      <c r="K919" s="55">
        <f>-K918</f>
        <v>0</v>
      </c>
      <c r="L919" s="55">
        <f>-L918</f>
        <v>-2316778</v>
      </c>
    </row>
    <row r="920" spans="1:12" ht="12.75" customHeight="1" thickTop="1" x14ac:dyDescent="0.35">
      <c r="A920" s="722" t="s">
        <v>268</v>
      </c>
      <c r="B920" s="714"/>
      <c r="C920" s="714"/>
      <c r="D920" s="714"/>
      <c r="E920" s="714"/>
      <c r="F920" s="714"/>
      <c r="G920" s="714"/>
      <c r="H920" s="714"/>
      <c r="I920" s="714"/>
      <c r="J920" s="714"/>
      <c r="K920" s="714"/>
      <c r="L920" s="714"/>
    </row>
    <row r="921" spans="1:12" ht="12.75" customHeight="1" x14ac:dyDescent="0.35">
      <c r="A921" s="714"/>
      <c r="B921" s="722" t="s">
        <v>141</v>
      </c>
      <c r="C921" s="714"/>
      <c r="D921" s="714"/>
      <c r="E921" s="714"/>
      <c r="F921" s="714"/>
      <c r="G921" s="714"/>
      <c r="H921" s="714"/>
      <c r="I921" s="714"/>
      <c r="J921" s="714"/>
      <c r="K921" s="714"/>
      <c r="L921" s="714"/>
    </row>
    <row r="922" spans="1:12" ht="12.75" customHeight="1" x14ac:dyDescent="0.35">
      <c r="A922" s="714"/>
      <c r="B922" s="714"/>
      <c r="C922" s="3" t="s">
        <v>146</v>
      </c>
      <c r="D922" s="4">
        <v>39309.69</v>
      </c>
      <c r="E922" s="4">
        <v>21285.599999999999</v>
      </c>
      <c r="F922" s="19">
        <v>0</v>
      </c>
      <c r="G922" s="10">
        <v>81651</v>
      </c>
      <c r="H922" s="24">
        <f t="shared" ref="H922:H941" si="90">ROUND(F922/9*12,0)</f>
        <v>0</v>
      </c>
      <c r="I922" s="29">
        <f t="shared" ref="I922:I941" si="91">H922/G922</f>
        <v>0</v>
      </c>
      <c r="J922" s="4">
        <v>41212</v>
      </c>
      <c r="K922" s="59"/>
      <c r="L922" s="53">
        <f t="shared" ref="L922:L939" si="92">J922-K922</f>
        <v>41212</v>
      </c>
    </row>
    <row r="923" spans="1:12" ht="12.75" customHeight="1" x14ac:dyDescent="0.35">
      <c r="A923" s="714"/>
      <c r="B923" s="714"/>
      <c r="C923" s="3" t="s">
        <v>147</v>
      </c>
      <c r="D923" s="4">
        <v>0</v>
      </c>
      <c r="E923" s="4">
        <v>3995.28</v>
      </c>
      <c r="F923" s="19">
        <v>0</v>
      </c>
      <c r="G923" s="10">
        <v>0</v>
      </c>
      <c r="H923" s="24">
        <f t="shared" si="90"/>
        <v>0</v>
      </c>
      <c r="I923" s="29" t="e">
        <f t="shared" si="91"/>
        <v>#DIV/0!</v>
      </c>
      <c r="J923" s="4">
        <v>0</v>
      </c>
      <c r="K923" s="59"/>
      <c r="L923" s="53">
        <f t="shared" si="92"/>
        <v>0</v>
      </c>
    </row>
    <row r="924" spans="1:12" ht="12.75" customHeight="1" x14ac:dyDescent="0.35">
      <c r="A924" s="714"/>
      <c r="B924" s="714"/>
      <c r="C924" s="3" t="s">
        <v>148</v>
      </c>
      <c r="D924" s="4">
        <v>0</v>
      </c>
      <c r="E924" s="4">
        <v>0</v>
      </c>
      <c r="F924" s="19">
        <v>0</v>
      </c>
      <c r="G924" s="10">
        <v>1500</v>
      </c>
      <c r="H924" s="24">
        <f t="shared" si="90"/>
        <v>0</v>
      </c>
      <c r="I924" s="29">
        <f t="shared" si="91"/>
        <v>0</v>
      </c>
      <c r="J924" s="4">
        <v>1500</v>
      </c>
      <c r="K924" s="59"/>
      <c r="L924" s="53">
        <f t="shared" si="92"/>
        <v>1500</v>
      </c>
    </row>
    <row r="925" spans="1:12" ht="12.75" customHeight="1" x14ac:dyDescent="0.35">
      <c r="A925" s="714"/>
      <c r="B925" s="714"/>
      <c r="C925" s="3" t="s">
        <v>151</v>
      </c>
      <c r="D925" s="4">
        <v>2863.71</v>
      </c>
      <c r="E925" s="4">
        <v>1627.85</v>
      </c>
      <c r="F925" s="19">
        <v>0</v>
      </c>
      <c r="G925" s="10">
        <v>2666</v>
      </c>
      <c r="H925" s="24">
        <f t="shared" si="90"/>
        <v>0</v>
      </c>
      <c r="I925" s="29">
        <f t="shared" si="91"/>
        <v>0</v>
      </c>
      <c r="J925" s="4">
        <v>3091</v>
      </c>
      <c r="K925" s="59"/>
      <c r="L925" s="53">
        <f t="shared" si="92"/>
        <v>3091</v>
      </c>
    </row>
    <row r="926" spans="1:12" ht="12.75" customHeight="1" x14ac:dyDescent="0.35">
      <c r="A926" s="714"/>
      <c r="B926" s="714"/>
      <c r="C926" s="3" t="s">
        <v>269</v>
      </c>
      <c r="D926" s="4">
        <v>-15000</v>
      </c>
      <c r="E926" s="4">
        <v>0</v>
      </c>
      <c r="F926" s="19">
        <v>0</v>
      </c>
      <c r="G926" s="10">
        <v>0</v>
      </c>
      <c r="H926" s="24">
        <f t="shared" si="90"/>
        <v>0</v>
      </c>
      <c r="I926" s="29" t="e">
        <f t="shared" si="91"/>
        <v>#DIV/0!</v>
      </c>
      <c r="J926" s="4">
        <v>0</v>
      </c>
      <c r="K926" s="59"/>
      <c r="L926" s="53">
        <f t="shared" si="92"/>
        <v>0</v>
      </c>
    </row>
    <row r="927" spans="1:12" ht="12.75" customHeight="1" x14ac:dyDescent="0.35">
      <c r="A927" s="714"/>
      <c r="B927" s="714"/>
      <c r="C927" s="3" t="s">
        <v>152</v>
      </c>
      <c r="D927" s="4">
        <v>2178.6999999999998</v>
      </c>
      <c r="E927" s="4">
        <v>2788</v>
      </c>
      <c r="F927" s="19">
        <v>1636.98</v>
      </c>
      <c r="G927" s="10">
        <v>3112</v>
      </c>
      <c r="H927" s="24">
        <f t="shared" si="90"/>
        <v>2183</v>
      </c>
      <c r="I927" s="29">
        <f t="shared" si="91"/>
        <v>0.70147814910025708</v>
      </c>
      <c r="J927" s="4">
        <v>3447</v>
      </c>
      <c r="K927" s="59"/>
      <c r="L927" s="53">
        <f t="shared" si="92"/>
        <v>3447</v>
      </c>
    </row>
    <row r="928" spans="1:12" ht="12.75" customHeight="1" x14ac:dyDescent="0.35">
      <c r="A928" s="714"/>
      <c r="B928" s="714"/>
      <c r="C928" s="3" t="s">
        <v>154</v>
      </c>
      <c r="D928" s="4">
        <v>225</v>
      </c>
      <c r="E928" s="4">
        <v>225</v>
      </c>
      <c r="F928" s="19">
        <v>0</v>
      </c>
      <c r="G928" s="10">
        <v>479</v>
      </c>
      <c r="H928" s="24">
        <f t="shared" si="90"/>
        <v>0</v>
      </c>
      <c r="I928" s="29">
        <f t="shared" si="91"/>
        <v>0</v>
      </c>
      <c r="J928" s="4">
        <v>493</v>
      </c>
      <c r="K928" s="59"/>
      <c r="L928" s="53">
        <f t="shared" si="92"/>
        <v>493</v>
      </c>
    </row>
    <row r="929" spans="1:12" ht="12.75" customHeight="1" x14ac:dyDescent="0.35">
      <c r="A929" s="714"/>
      <c r="B929" s="714"/>
      <c r="C929" s="3" t="s">
        <v>155</v>
      </c>
      <c r="D929" s="4">
        <v>4511.63</v>
      </c>
      <c r="E929" s="4">
        <v>2526.33</v>
      </c>
      <c r="F929" s="19">
        <v>0</v>
      </c>
      <c r="G929" s="10">
        <v>6442</v>
      </c>
      <c r="H929" s="24">
        <f t="shared" si="90"/>
        <v>0</v>
      </c>
      <c r="I929" s="29">
        <f t="shared" si="91"/>
        <v>0</v>
      </c>
      <c r="J929" s="4">
        <v>7357</v>
      </c>
      <c r="K929" s="59"/>
      <c r="L929" s="53">
        <f t="shared" si="92"/>
        <v>7357</v>
      </c>
    </row>
    <row r="930" spans="1:12" ht="12.75" customHeight="1" x14ac:dyDescent="0.35">
      <c r="A930" s="714"/>
      <c r="B930" s="714"/>
      <c r="C930" s="3" t="s">
        <v>157</v>
      </c>
      <c r="D930" s="4">
        <v>102.26</v>
      </c>
      <c r="E930" s="4">
        <v>55.77</v>
      </c>
      <c r="F930" s="19">
        <v>0</v>
      </c>
      <c r="G930" s="10">
        <v>103</v>
      </c>
      <c r="H930" s="24">
        <f t="shared" si="90"/>
        <v>0</v>
      </c>
      <c r="I930" s="29">
        <f t="shared" si="91"/>
        <v>0</v>
      </c>
      <c r="J930" s="4">
        <v>103</v>
      </c>
      <c r="K930" s="59"/>
      <c r="L930" s="53">
        <f t="shared" si="92"/>
        <v>103</v>
      </c>
    </row>
    <row r="931" spans="1:12" ht="12.75" customHeight="1" x14ac:dyDescent="0.35">
      <c r="A931" s="714"/>
      <c r="B931" s="714"/>
      <c r="C931" s="3" t="s">
        <v>161</v>
      </c>
      <c r="D931" s="4">
        <v>1322</v>
      </c>
      <c r="E931" s="4">
        <v>1322</v>
      </c>
      <c r="F931" s="19">
        <v>0</v>
      </c>
      <c r="G931" s="10">
        <v>0</v>
      </c>
      <c r="H931" s="24">
        <f t="shared" si="90"/>
        <v>0</v>
      </c>
      <c r="I931" s="29" t="e">
        <f t="shared" si="91"/>
        <v>#DIV/0!</v>
      </c>
      <c r="J931" s="4">
        <v>0</v>
      </c>
      <c r="K931" s="59"/>
      <c r="L931" s="53">
        <f t="shared" si="92"/>
        <v>0</v>
      </c>
    </row>
    <row r="932" spans="1:12" ht="12.75" customHeight="1" x14ac:dyDescent="0.35">
      <c r="A932" s="714"/>
      <c r="B932" s="714"/>
      <c r="C932" s="3" t="s">
        <v>162</v>
      </c>
      <c r="D932" s="4">
        <v>570.35</v>
      </c>
      <c r="E932" s="4">
        <v>366.77</v>
      </c>
      <c r="F932" s="19">
        <v>0</v>
      </c>
      <c r="G932" s="10">
        <v>555</v>
      </c>
      <c r="H932" s="24">
        <f t="shared" si="90"/>
        <v>0</v>
      </c>
      <c r="I932" s="29">
        <f t="shared" si="91"/>
        <v>0</v>
      </c>
      <c r="J932" s="4">
        <v>599</v>
      </c>
      <c r="K932" s="59"/>
      <c r="L932" s="53">
        <f t="shared" si="92"/>
        <v>599</v>
      </c>
    </row>
    <row r="933" spans="1:12" ht="12.75" customHeight="1" x14ac:dyDescent="0.35">
      <c r="A933" s="714"/>
      <c r="B933" s="714"/>
      <c r="C933" s="3" t="s">
        <v>167</v>
      </c>
      <c r="D933" s="4">
        <v>57.34</v>
      </c>
      <c r="E933" s="4">
        <v>0</v>
      </c>
      <c r="F933" s="19">
        <v>0</v>
      </c>
      <c r="G933" s="10">
        <v>100</v>
      </c>
      <c r="H933" s="24">
        <f t="shared" si="90"/>
        <v>0</v>
      </c>
      <c r="I933" s="29">
        <f t="shared" si="91"/>
        <v>0</v>
      </c>
      <c r="J933" s="4">
        <v>100</v>
      </c>
      <c r="K933" s="59"/>
      <c r="L933" s="53">
        <f t="shared" si="92"/>
        <v>100</v>
      </c>
    </row>
    <row r="934" spans="1:12" ht="12.75" customHeight="1" x14ac:dyDescent="0.35">
      <c r="A934" s="714"/>
      <c r="B934" s="714"/>
      <c r="C934" s="3" t="s">
        <v>168</v>
      </c>
      <c r="D934" s="4">
        <v>207</v>
      </c>
      <c r="E934" s="4">
        <v>298</v>
      </c>
      <c r="F934" s="19">
        <v>108</v>
      </c>
      <c r="G934" s="10">
        <v>300</v>
      </c>
      <c r="H934" s="24">
        <f t="shared" si="90"/>
        <v>144</v>
      </c>
      <c r="I934" s="29">
        <f t="shared" si="91"/>
        <v>0.48</v>
      </c>
      <c r="J934" s="4">
        <v>300</v>
      </c>
      <c r="K934" s="59"/>
      <c r="L934" s="53">
        <f t="shared" si="92"/>
        <v>300</v>
      </c>
    </row>
    <row r="935" spans="1:12" ht="12.75" customHeight="1" x14ac:dyDescent="0.35">
      <c r="A935" s="714"/>
      <c r="B935" s="714"/>
      <c r="C935" s="3" t="s">
        <v>169</v>
      </c>
      <c r="D935" s="4">
        <v>0</v>
      </c>
      <c r="E935" s="4">
        <v>0</v>
      </c>
      <c r="F935" s="19">
        <v>99.53</v>
      </c>
      <c r="G935" s="10">
        <v>100</v>
      </c>
      <c r="H935" s="24">
        <f t="shared" si="90"/>
        <v>133</v>
      </c>
      <c r="I935" s="29">
        <f t="shared" si="91"/>
        <v>1.33</v>
      </c>
      <c r="J935" s="4">
        <v>100</v>
      </c>
      <c r="K935" s="59"/>
      <c r="L935" s="53">
        <f t="shared" si="92"/>
        <v>100</v>
      </c>
    </row>
    <row r="936" spans="1:12" ht="12.75" customHeight="1" x14ac:dyDescent="0.35">
      <c r="A936" s="714"/>
      <c r="B936" s="714"/>
      <c r="C936" s="3" t="s">
        <v>170</v>
      </c>
      <c r="D936" s="4">
        <v>0</v>
      </c>
      <c r="E936" s="4">
        <v>0</v>
      </c>
      <c r="F936" s="19">
        <v>2009.54</v>
      </c>
      <c r="G936" s="10">
        <v>2000</v>
      </c>
      <c r="H936" s="24">
        <f t="shared" si="90"/>
        <v>2679</v>
      </c>
      <c r="I936" s="29">
        <f t="shared" si="91"/>
        <v>1.3394999999999999</v>
      </c>
      <c r="J936" s="4">
        <v>2000</v>
      </c>
      <c r="K936" s="59"/>
      <c r="L936" s="53">
        <f t="shared" si="92"/>
        <v>2000</v>
      </c>
    </row>
    <row r="937" spans="1:12" ht="12.75" customHeight="1" x14ac:dyDescent="0.35">
      <c r="A937" s="714"/>
      <c r="B937" s="714"/>
      <c r="C937" s="3" t="s">
        <v>177</v>
      </c>
      <c r="D937" s="4">
        <v>756</v>
      </c>
      <c r="E937" s="4">
        <v>0</v>
      </c>
      <c r="F937" s="19">
        <v>0</v>
      </c>
      <c r="G937" s="10">
        <v>2000</v>
      </c>
      <c r="H937" s="24">
        <f t="shared" si="90"/>
        <v>0</v>
      </c>
      <c r="I937" s="29">
        <f t="shared" si="91"/>
        <v>0</v>
      </c>
      <c r="J937" s="4">
        <v>2000</v>
      </c>
      <c r="K937" s="59"/>
      <c r="L937" s="53">
        <f t="shared" si="92"/>
        <v>2000</v>
      </c>
    </row>
    <row r="938" spans="1:12" ht="12.75" customHeight="1" x14ac:dyDescent="0.35">
      <c r="A938" s="714"/>
      <c r="B938" s="714"/>
      <c r="C938" s="3" t="s">
        <v>179</v>
      </c>
      <c r="D938" s="4">
        <v>92259</v>
      </c>
      <c r="E938" s="4">
        <v>93200</v>
      </c>
      <c r="F938" s="19">
        <v>98029</v>
      </c>
      <c r="G938" s="10">
        <v>128500</v>
      </c>
      <c r="H938" s="24">
        <f t="shared" si="90"/>
        <v>130705</v>
      </c>
      <c r="I938" s="29">
        <f t="shared" si="91"/>
        <v>1.01715953307393</v>
      </c>
      <c r="J938" s="4">
        <v>133500</v>
      </c>
      <c r="K938" s="59"/>
      <c r="L938" s="53">
        <f t="shared" si="92"/>
        <v>133500</v>
      </c>
    </row>
    <row r="939" spans="1:12" ht="12.75" customHeight="1" x14ac:dyDescent="0.35">
      <c r="A939" s="714"/>
      <c r="B939" s="714"/>
      <c r="C939" s="3" t="s">
        <v>180</v>
      </c>
      <c r="D939" s="4">
        <v>0</v>
      </c>
      <c r="E939" s="4">
        <v>1290.56</v>
      </c>
      <c r="F939" s="19">
        <v>0</v>
      </c>
      <c r="G939" s="10">
        <v>2000</v>
      </c>
      <c r="H939" s="24">
        <f t="shared" si="90"/>
        <v>0</v>
      </c>
      <c r="I939" s="29">
        <f t="shared" si="91"/>
        <v>0</v>
      </c>
      <c r="J939" s="4">
        <v>2000</v>
      </c>
      <c r="K939" s="59"/>
      <c r="L939" s="53">
        <f t="shared" si="92"/>
        <v>2000</v>
      </c>
    </row>
    <row r="940" spans="1:12" ht="12.75" customHeight="1" x14ac:dyDescent="0.35">
      <c r="A940" s="714"/>
      <c r="B940" s="719" t="s">
        <v>143</v>
      </c>
      <c r="C940" s="714"/>
      <c r="D940" s="7">
        <v>129362.68</v>
      </c>
      <c r="E940" s="7">
        <v>128981.16</v>
      </c>
      <c r="F940" s="20">
        <v>101883.05</v>
      </c>
      <c r="G940" s="11">
        <v>231508</v>
      </c>
      <c r="H940" s="25">
        <f t="shared" si="90"/>
        <v>135844</v>
      </c>
      <c r="I940" s="30">
        <f t="shared" si="91"/>
        <v>0.58677885861395718</v>
      </c>
      <c r="J940" s="7">
        <v>197802</v>
      </c>
      <c r="K940" s="54">
        <f>SUM(K922:K939)</f>
        <v>0</v>
      </c>
      <c r="L940" s="54">
        <f>SUM(L922:L939)</f>
        <v>197802</v>
      </c>
    </row>
    <row r="941" spans="1:12" ht="12.75" customHeight="1" thickBot="1" x14ac:dyDescent="0.4">
      <c r="A941" s="719" t="s">
        <v>270</v>
      </c>
      <c r="B941" s="714"/>
      <c r="C941" s="714"/>
      <c r="D941" s="8">
        <v>-129362.68</v>
      </c>
      <c r="E941" s="8">
        <v>-128981.16</v>
      </c>
      <c r="F941" s="21">
        <v>-101883.05</v>
      </c>
      <c r="G941" s="12">
        <v>-231508</v>
      </c>
      <c r="H941" s="26">
        <f t="shared" si="90"/>
        <v>-135844</v>
      </c>
      <c r="I941" s="31">
        <f t="shared" si="91"/>
        <v>0.58677885861395718</v>
      </c>
      <c r="J941" s="8">
        <v>-197802</v>
      </c>
      <c r="K941" s="55">
        <f>-K940</f>
        <v>0</v>
      </c>
      <c r="L941" s="55">
        <f>-L940</f>
        <v>-197802</v>
      </c>
    </row>
    <row r="942" spans="1:12" ht="12.75" customHeight="1" thickTop="1" x14ac:dyDescent="0.35">
      <c r="A942" s="722" t="s">
        <v>271</v>
      </c>
      <c r="B942" s="714"/>
      <c r="C942" s="714"/>
      <c r="D942" s="714"/>
      <c r="E942" s="714"/>
      <c r="F942" s="714"/>
      <c r="G942" s="714"/>
      <c r="H942" s="714"/>
      <c r="I942" s="714"/>
      <c r="J942" s="714"/>
      <c r="K942" s="714"/>
      <c r="L942" s="714"/>
    </row>
    <row r="943" spans="1:12" ht="12.75" customHeight="1" x14ac:dyDescent="0.35">
      <c r="A943" s="714"/>
      <c r="B943" s="722" t="s">
        <v>141</v>
      </c>
      <c r="C943" s="714"/>
      <c r="D943" s="714"/>
      <c r="E943" s="714"/>
      <c r="F943" s="714"/>
      <c r="G943" s="714"/>
      <c r="H943" s="714"/>
      <c r="I943" s="714"/>
      <c r="J943" s="714"/>
      <c r="K943" s="714"/>
      <c r="L943" s="714"/>
    </row>
    <row r="944" spans="1:12" ht="12.75" customHeight="1" x14ac:dyDescent="0.35">
      <c r="A944" s="714"/>
      <c r="B944" s="714"/>
      <c r="C944" s="3" t="s">
        <v>146</v>
      </c>
      <c r="D944" s="4">
        <v>30511.47</v>
      </c>
      <c r="E944" s="4">
        <v>33633</v>
      </c>
      <c r="F944" s="19">
        <v>13863.93</v>
      </c>
      <c r="G944" s="10">
        <v>0</v>
      </c>
      <c r="H944" s="24">
        <f t="shared" ref="H944:H963" si="93">ROUND(F944/9*12,0)</f>
        <v>18485</v>
      </c>
      <c r="I944" s="29" t="e">
        <f t="shared" ref="I944:I963" si="94">H944/G944</f>
        <v>#DIV/0!</v>
      </c>
      <c r="J944" s="4">
        <v>38463</v>
      </c>
      <c r="K944" s="59"/>
      <c r="L944" s="53">
        <f t="shared" ref="L944:L961" si="95">J944-K944</f>
        <v>38463</v>
      </c>
    </row>
    <row r="945" spans="1:12" ht="12.75" customHeight="1" x14ac:dyDescent="0.35">
      <c r="A945" s="714"/>
      <c r="B945" s="714"/>
      <c r="C945" s="3" t="s">
        <v>148</v>
      </c>
      <c r="D945" s="4">
        <v>1943.47</v>
      </c>
      <c r="E945" s="4">
        <v>1129.5899999999999</v>
      </c>
      <c r="F945" s="19">
        <v>1010.59</v>
      </c>
      <c r="G945" s="10">
        <v>5000</v>
      </c>
      <c r="H945" s="24">
        <f t="shared" si="93"/>
        <v>1347</v>
      </c>
      <c r="I945" s="29">
        <f t="shared" si="94"/>
        <v>0.26939999999999997</v>
      </c>
      <c r="J945" s="4">
        <v>0</v>
      </c>
      <c r="K945" s="59"/>
      <c r="L945" s="53">
        <f t="shared" si="95"/>
        <v>0</v>
      </c>
    </row>
    <row r="946" spans="1:12" ht="12.75" customHeight="1" x14ac:dyDescent="0.35">
      <c r="A946" s="714"/>
      <c r="B946" s="714"/>
      <c r="C946" s="3" t="s">
        <v>149</v>
      </c>
      <c r="D946" s="4">
        <v>0</v>
      </c>
      <c r="E946" s="4">
        <v>25</v>
      </c>
      <c r="F946" s="19">
        <v>0</v>
      </c>
      <c r="G946" s="10">
        <v>0</v>
      </c>
      <c r="H946" s="24">
        <f t="shared" si="93"/>
        <v>0</v>
      </c>
      <c r="I946" s="29" t="e">
        <f t="shared" si="94"/>
        <v>#DIV/0!</v>
      </c>
      <c r="J946" s="4">
        <v>0</v>
      </c>
      <c r="K946" s="59"/>
      <c r="L946" s="53">
        <f t="shared" si="95"/>
        <v>0</v>
      </c>
    </row>
    <row r="947" spans="1:12" ht="12.75" customHeight="1" x14ac:dyDescent="0.35">
      <c r="A947" s="714"/>
      <c r="B947" s="714"/>
      <c r="C947" s="3" t="s">
        <v>151</v>
      </c>
      <c r="D947" s="4">
        <v>1959.62</v>
      </c>
      <c r="E947" s="4">
        <v>2367.33</v>
      </c>
      <c r="F947" s="19">
        <v>850.18</v>
      </c>
      <c r="G947" s="10">
        <v>0</v>
      </c>
      <c r="H947" s="24">
        <f t="shared" si="93"/>
        <v>1134</v>
      </c>
      <c r="I947" s="29" t="e">
        <f t="shared" si="94"/>
        <v>#DIV/0!</v>
      </c>
      <c r="J947" s="4">
        <v>2899</v>
      </c>
      <c r="K947" s="59"/>
      <c r="L947" s="53">
        <f t="shared" si="95"/>
        <v>2899</v>
      </c>
    </row>
    <row r="948" spans="1:12" ht="12.75" customHeight="1" x14ac:dyDescent="0.35">
      <c r="A948" s="714"/>
      <c r="B948" s="714"/>
      <c r="C948" s="3" t="s">
        <v>269</v>
      </c>
      <c r="D948" s="4">
        <v>0</v>
      </c>
      <c r="E948" s="4">
        <v>-580</v>
      </c>
      <c r="F948" s="19">
        <v>0</v>
      </c>
      <c r="G948" s="10">
        <v>0</v>
      </c>
      <c r="H948" s="24">
        <f t="shared" si="93"/>
        <v>0</v>
      </c>
      <c r="I948" s="29" t="e">
        <f t="shared" si="94"/>
        <v>#DIV/0!</v>
      </c>
      <c r="J948" s="4">
        <v>0</v>
      </c>
      <c r="K948" s="59"/>
      <c r="L948" s="53">
        <f t="shared" si="95"/>
        <v>0</v>
      </c>
    </row>
    <row r="949" spans="1:12" ht="12.75" customHeight="1" x14ac:dyDescent="0.35">
      <c r="A949" s="714"/>
      <c r="B949" s="714"/>
      <c r="C949" s="3" t="s">
        <v>152</v>
      </c>
      <c r="D949" s="4">
        <v>0</v>
      </c>
      <c r="E949" s="4">
        <v>0</v>
      </c>
      <c r="F949" s="19">
        <v>0</v>
      </c>
      <c r="G949" s="10">
        <v>0</v>
      </c>
      <c r="H949" s="24">
        <f t="shared" si="93"/>
        <v>0</v>
      </c>
      <c r="I949" s="29" t="e">
        <f t="shared" si="94"/>
        <v>#DIV/0!</v>
      </c>
      <c r="J949" s="4">
        <v>6895</v>
      </c>
      <c r="K949" s="59"/>
      <c r="L949" s="53">
        <f t="shared" si="95"/>
        <v>6895</v>
      </c>
    </row>
    <row r="950" spans="1:12" ht="12.75" customHeight="1" x14ac:dyDescent="0.35">
      <c r="A950" s="714"/>
      <c r="B950" s="714"/>
      <c r="C950" s="3" t="s">
        <v>154</v>
      </c>
      <c r="D950" s="4">
        <v>0</v>
      </c>
      <c r="E950" s="4">
        <v>0</v>
      </c>
      <c r="F950" s="19">
        <v>0</v>
      </c>
      <c r="G950" s="10">
        <v>0</v>
      </c>
      <c r="H950" s="24">
        <f t="shared" si="93"/>
        <v>0</v>
      </c>
      <c r="I950" s="29" t="e">
        <f t="shared" si="94"/>
        <v>#DIV/0!</v>
      </c>
      <c r="J950" s="4">
        <v>986</v>
      </c>
      <c r="K950" s="59"/>
      <c r="L950" s="53">
        <f t="shared" si="95"/>
        <v>986</v>
      </c>
    </row>
    <row r="951" spans="1:12" ht="12.75" customHeight="1" x14ac:dyDescent="0.35">
      <c r="A951" s="714"/>
      <c r="B951" s="714"/>
      <c r="C951" s="3" t="s">
        <v>155</v>
      </c>
      <c r="D951" s="4">
        <v>4467.32</v>
      </c>
      <c r="E951" s="4">
        <v>3527.02</v>
      </c>
      <c r="F951" s="19">
        <v>2539.4699999999998</v>
      </c>
      <c r="G951" s="10">
        <v>0</v>
      </c>
      <c r="H951" s="24">
        <f t="shared" si="93"/>
        <v>3386</v>
      </c>
      <c r="I951" s="29" t="e">
        <f t="shared" si="94"/>
        <v>#DIV/0!</v>
      </c>
      <c r="J951" s="4">
        <v>14714</v>
      </c>
      <c r="K951" s="59"/>
      <c r="L951" s="53">
        <f t="shared" si="95"/>
        <v>14714</v>
      </c>
    </row>
    <row r="952" spans="1:12" ht="12.75" customHeight="1" x14ac:dyDescent="0.35">
      <c r="A952" s="714"/>
      <c r="B952" s="714"/>
      <c r="C952" s="3" t="s">
        <v>156</v>
      </c>
      <c r="D952" s="4">
        <v>308.55</v>
      </c>
      <c r="E952" s="4">
        <v>0</v>
      </c>
      <c r="F952" s="19">
        <v>0</v>
      </c>
      <c r="G952" s="10">
        <v>0</v>
      </c>
      <c r="H952" s="24">
        <f t="shared" si="93"/>
        <v>0</v>
      </c>
      <c r="I952" s="29" t="e">
        <f t="shared" si="94"/>
        <v>#DIV/0!</v>
      </c>
      <c r="J952" s="4">
        <v>0</v>
      </c>
      <c r="K952" s="59"/>
      <c r="L952" s="53">
        <f t="shared" si="95"/>
        <v>0</v>
      </c>
    </row>
    <row r="953" spans="1:12" ht="12.75" customHeight="1" x14ac:dyDescent="0.35">
      <c r="A953" s="714"/>
      <c r="B953" s="714"/>
      <c r="C953" s="3" t="s">
        <v>157</v>
      </c>
      <c r="D953" s="4">
        <v>129.44</v>
      </c>
      <c r="E953" s="4">
        <v>127.99</v>
      </c>
      <c r="F953" s="19">
        <v>60.32</v>
      </c>
      <c r="G953" s="10">
        <v>0</v>
      </c>
      <c r="H953" s="24">
        <f t="shared" si="93"/>
        <v>80</v>
      </c>
      <c r="I953" s="29" t="e">
        <f t="shared" si="94"/>
        <v>#DIV/0!</v>
      </c>
      <c r="J953" s="4">
        <v>141</v>
      </c>
      <c r="K953" s="59"/>
      <c r="L953" s="53">
        <f t="shared" si="95"/>
        <v>141</v>
      </c>
    </row>
    <row r="954" spans="1:12" ht="12.75" customHeight="1" x14ac:dyDescent="0.35">
      <c r="A954" s="714"/>
      <c r="B954" s="714"/>
      <c r="C954" s="3" t="s">
        <v>162</v>
      </c>
      <c r="D954" s="4">
        <v>476.93</v>
      </c>
      <c r="E954" s="4">
        <v>498.9</v>
      </c>
      <c r="F954" s="19">
        <v>231.93</v>
      </c>
      <c r="G954" s="10">
        <v>0</v>
      </c>
      <c r="H954" s="24">
        <f t="shared" si="93"/>
        <v>309</v>
      </c>
      <c r="I954" s="29" t="e">
        <f t="shared" si="94"/>
        <v>#DIV/0!</v>
      </c>
      <c r="J954" s="4">
        <v>0</v>
      </c>
      <c r="K954" s="59"/>
      <c r="L954" s="53">
        <f t="shared" si="95"/>
        <v>0</v>
      </c>
    </row>
    <row r="955" spans="1:12" ht="12.75" customHeight="1" x14ac:dyDescent="0.35">
      <c r="A955" s="714"/>
      <c r="B955" s="714"/>
      <c r="C955" s="3" t="s">
        <v>167</v>
      </c>
      <c r="D955" s="4">
        <v>0</v>
      </c>
      <c r="E955" s="4">
        <v>0</v>
      </c>
      <c r="F955" s="19">
        <v>0</v>
      </c>
      <c r="G955" s="10">
        <v>300</v>
      </c>
      <c r="H955" s="24">
        <f t="shared" si="93"/>
        <v>0</v>
      </c>
      <c r="I955" s="29">
        <f t="shared" si="94"/>
        <v>0</v>
      </c>
      <c r="J955" s="4">
        <v>0</v>
      </c>
      <c r="K955" s="59"/>
      <c r="L955" s="53">
        <f t="shared" si="95"/>
        <v>0</v>
      </c>
    </row>
    <row r="956" spans="1:12" ht="12.75" customHeight="1" x14ac:dyDescent="0.35">
      <c r="A956" s="714"/>
      <c r="B956" s="714"/>
      <c r="C956" s="3" t="s">
        <v>168</v>
      </c>
      <c r="D956" s="4">
        <v>174.8</v>
      </c>
      <c r="E956" s="4">
        <v>147.09</v>
      </c>
      <c r="F956" s="19">
        <v>0</v>
      </c>
      <c r="G956" s="10">
        <v>300</v>
      </c>
      <c r="H956" s="24">
        <f t="shared" si="93"/>
        <v>0</v>
      </c>
      <c r="I956" s="29">
        <f t="shared" si="94"/>
        <v>0</v>
      </c>
      <c r="J956" s="4">
        <v>0</v>
      </c>
      <c r="K956" s="59"/>
      <c r="L956" s="53">
        <f t="shared" si="95"/>
        <v>0</v>
      </c>
    </row>
    <row r="957" spans="1:12" ht="12.75" customHeight="1" x14ac:dyDescent="0.35">
      <c r="A957" s="714"/>
      <c r="B957" s="714"/>
      <c r="C957" s="3" t="s">
        <v>169</v>
      </c>
      <c r="D957" s="4">
        <v>19.95</v>
      </c>
      <c r="E957" s="4">
        <v>387.5</v>
      </c>
      <c r="F957" s="19">
        <v>480</v>
      </c>
      <c r="G957" s="10">
        <v>100</v>
      </c>
      <c r="H957" s="24">
        <f t="shared" si="93"/>
        <v>640</v>
      </c>
      <c r="I957" s="29">
        <f t="shared" si="94"/>
        <v>6.4</v>
      </c>
      <c r="J957" s="4">
        <v>0</v>
      </c>
      <c r="K957" s="59"/>
      <c r="L957" s="53">
        <f t="shared" si="95"/>
        <v>0</v>
      </c>
    </row>
    <row r="958" spans="1:12" ht="12.75" customHeight="1" x14ac:dyDescent="0.35">
      <c r="A958" s="714"/>
      <c r="B958" s="714"/>
      <c r="C958" s="3" t="s">
        <v>170</v>
      </c>
      <c r="D958" s="4">
        <v>0</v>
      </c>
      <c r="E958" s="4">
        <v>0</v>
      </c>
      <c r="F958" s="19">
        <v>0</v>
      </c>
      <c r="G958" s="10">
        <v>500</v>
      </c>
      <c r="H958" s="24">
        <f t="shared" si="93"/>
        <v>0</v>
      </c>
      <c r="I958" s="29">
        <f t="shared" si="94"/>
        <v>0</v>
      </c>
      <c r="J958" s="4">
        <v>0</v>
      </c>
      <c r="K958" s="59"/>
      <c r="L958" s="53">
        <f t="shared" si="95"/>
        <v>0</v>
      </c>
    </row>
    <row r="959" spans="1:12" ht="12.75" customHeight="1" x14ac:dyDescent="0.35">
      <c r="A959" s="714"/>
      <c r="B959" s="714"/>
      <c r="C959" s="3" t="s">
        <v>174</v>
      </c>
      <c r="D959" s="4">
        <v>0</v>
      </c>
      <c r="E959" s="4">
        <v>0</v>
      </c>
      <c r="F959" s="19">
        <v>0</v>
      </c>
      <c r="G959" s="10">
        <v>500</v>
      </c>
      <c r="H959" s="24">
        <f t="shared" si="93"/>
        <v>0</v>
      </c>
      <c r="I959" s="29">
        <f t="shared" si="94"/>
        <v>0</v>
      </c>
      <c r="J959" s="4">
        <v>0</v>
      </c>
      <c r="K959" s="59"/>
      <c r="L959" s="53">
        <f t="shared" si="95"/>
        <v>0</v>
      </c>
    </row>
    <row r="960" spans="1:12" ht="12.75" customHeight="1" x14ac:dyDescent="0.35">
      <c r="A960" s="714"/>
      <c r="B960" s="714"/>
      <c r="C960" s="3" t="s">
        <v>177</v>
      </c>
      <c r="D960" s="4">
        <v>0</v>
      </c>
      <c r="E960" s="4">
        <v>0</v>
      </c>
      <c r="F960" s="19">
        <v>0</v>
      </c>
      <c r="G960" s="10">
        <v>2900</v>
      </c>
      <c r="H960" s="24">
        <f t="shared" si="93"/>
        <v>0</v>
      </c>
      <c r="I960" s="29">
        <f t="shared" si="94"/>
        <v>0</v>
      </c>
      <c r="J960" s="4">
        <v>0</v>
      </c>
      <c r="K960" s="59"/>
      <c r="L960" s="53">
        <f t="shared" si="95"/>
        <v>0</v>
      </c>
    </row>
    <row r="961" spans="1:12" ht="12.75" customHeight="1" x14ac:dyDescent="0.35">
      <c r="A961" s="714"/>
      <c r="B961" s="714"/>
      <c r="C961" s="3" t="s">
        <v>180</v>
      </c>
      <c r="D961" s="4">
        <v>1785.84</v>
      </c>
      <c r="E961" s="4">
        <v>1190.56</v>
      </c>
      <c r="F961" s="19">
        <v>0</v>
      </c>
      <c r="G961" s="10">
        <v>5000</v>
      </c>
      <c r="H961" s="24">
        <f t="shared" si="93"/>
        <v>0</v>
      </c>
      <c r="I961" s="29">
        <f t="shared" si="94"/>
        <v>0</v>
      </c>
      <c r="J961" s="4">
        <v>0</v>
      </c>
      <c r="K961" s="59"/>
      <c r="L961" s="53">
        <f t="shared" si="95"/>
        <v>0</v>
      </c>
    </row>
    <row r="962" spans="1:12" ht="12.75" customHeight="1" x14ac:dyDescent="0.35">
      <c r="A962" s="714"/>
      <c r="B962" s="719" t="s">
        <v>143</v>
      </c>
      <c r="C962" s="714"/>
      <c r="D962" s="7">
        <v>41777.39</v>
      </c>
      <c r="E962" s="7">
        <v>42453.98</v>
      </c>
      <c r="F962" s="20">
        <v>19036.419999999998</v>
      </c>
      <c r="G962" s="11">
        <v>14600</v>
      </c>
      <c r="H962" s="25">
        <f t="shared" si="93"/>
        <v>25382</v>
      </c>
      <c r="I962" s="30">
        <f t="shared" si="94"/>
        <v>1.7384931506849315</v>
      </c>
      <c r="J962" s="7">
        <v>64098</v>
      </c>
      <c r="K962" s="54">
        <f>SUM(K944:K961)</f>
        <v>0</v>
      </c>
      <c r="L962" s="54">
        <f>SUM(L944:L961)</f>
        <v>64098</v>
      </c>
    </row>
    <row r="963" spans="1:12" ht="12.75" customHeight="1" thickBot="1" x14ac:dyDescent="0.4">
      <c r="A963" s="719" t="s">
        <v>272</v>
      </c>
      <c r="B963" s="714"/>
      <c r="C963" s="714"/>
      <c r="D963" s="8">
        <v>-41777.39</v>
      </c>
      <c r="E963" s="8">
        <v>-42453.98</v>
      </c>
      <c r="F963" s="21">
        <v>-19036.419999999998</v>
      </c>
      <c r="G963" s="12">
        <v>-14600</v>
      </c>
      <c r="H963" s="26">
        <f t="shared" si="93"/>
        <v>-25382</v>
      </c>
      <c r="I963" s="31">
        <f t="shared" si="94"/>
        <v>1.7384931506849315</v>
      </c>
      <c r="J963" s="8">
        <v>-64098</v>
      </c>
      <c r="K963" s="55">
        <f>-K962</f>
        <v>0</v>
      </c>
      <c r="L963" s="55">
        <f>-L962</f>
        <v>-64098</v>
      </c>
    </row>
    <row r="964" spans="1:12" ht="12.75" customHeight="1" thickTop="1" x14ac:dyDescent="0.35">
      <c r="A964" s="722" t="s">
        <v>273</v>
      </c>
      <c r="B964" s="714"/>
      <c r="C964" s="714"/>
      <c r="D964" s="714"/>
      <c r="E964" s="714"/>
      <c r="F964" s="714"/>
      <c r="G964" s="714"/>
      <c r="H964" s="714"/>
      <c r="I964" s="714"/>
      <c r="J964" s="714"/>
      <c r="K964" s="714"/>
      <c r="L964" s="714"/>
    </row>
    <row r="965" spans="1:12" ht="12.75" customHeight="1" x14ac:dyDescent="0.35">
      <c r="A965" s="714"/>
      <c r="B965" s="722" t="s">
        <v>141</v>
      </c>
      <c r="C965" s="714"/>
      <c r="D965" s="714"/>
      <c r="E965" s="714"/>
      <c r="F965" s="714"/>
      <c r="G965" s="714"/>
      <c r="H965" s="714"/>
      <c r="I965" s="714"/>
      <c r="J965" s="714"/>
      <c r="K965" s="714"/>
      <c r="L965" s="714"/>
    </row>
    <row r="966" spans="1:12" ht="12.75" customHeight="1" x14ac:dyDescent="0.35">
      <c r="A966" s="714"/>
      <c r="B966" s="714"/>
    </row>
    <row r="967" spans="1:12" ht="12.75" customHeight="1" x14ac:dyDescent="0.35">
      <c r="A967" s="714"/>
      <c r="B967" s="714"/>
      <c r="C967" s="3" t="s">
        <v>146</v>
      </c>
      <c r="D967" s="4">
        <v>64760.92</v>
      </c>
      <c r="E967" s="4">
        <v>88795.39</v>
      </c>
      <c r="F967" s="19">
        <v>75696.639999999999</v>
      </c>
      <c r="G967" s="10">
        <v>96160</v>
      </c>
      <c r="H967" s="24">
        <f t="shared" ref="H967:H993" si="96">ROUND(F967/9*12,0)</f>
        <v>100929</v>
      </c>
      <c r="I967" s="29">
        <f t="shared" ref="I967:I993" si="97">H967/G967</f>
        <v>1.0495944259567387</v>
      </c>
      <c r="J967" s="4">
        <v>103005</v>
      </c>
      <c r="K967" s="59"/>
      <c r="L967" s="53">
        <f t="shared" ref="L967:L991" si="98">J967-K967</f>
        <v>103005</v>
      </c>
    </row>
    <row r="968" spans="1:12" ht="12.75" customHeight="1" x14ac:dyDescent="0.35">
      <c r="A968" s="714"/>
      <c r="B968" s="714"/>
      <c r="C968" s="3" t="s">
        <v>147</v>
      </c>
      <c r="D968" s="4">
        <v>6077.86</v>
      </c>
      <c r="E968" s="4">
        <v>0</v>
      </c>
      <c r="F968" s="19">
        <v>0</v>
      </c>
      <c r="G968" s="10">
        <v>0</v>
      </c>
      <c r="H968" s="24">
        <f t="shared" si="96"/>
        <v>0</v>
      </c>
      <c r="I968" s="29" t="e">
        <f t="shared" si="97"/>
        <v>#DIV/0!</v>
      </c>
      <c r="J968" s="4">
        <v>0</v>
      </c>
      <c r="K968" s="59"/>
      <c r="L968" s="53">
        <f t="shared" si="98"/>
        <v>0</v>
      </c>
    </row>
    <row r="969" spans="1:12" ht="12.75" customHeight="1" x14ac:dyDescent="0.35">
      <c r="A969" s="714"/>
      <c r="B969" s="714"/>
      <c r="C969" s="3" t="s">
        <v>148</v>
      </c>
      <c r="D969" s="4">
        <v>0</v>
      </c>
      <c r="E969" s="4">
        <v>662.63</v>
      </c>
      <c r="F969" s="19">
        <v>0</v>
      </c>
      <c r="G969" s="10">
        <v>0</v>
      </c>
      <c r="H969" s="24">
        <f t="shared" si="96"/>
        <v>0</v>
      </c>
      <c r="I969" s="29" t="e">
        <f t="shared" si="97"/>
        <v>#DIV/0!</v>
      </c>
      <c r="J969" s="4">
        <v>0</v>
      </c>
      <c r="K969" s="59"/>
      <c r="L969" s="53">
        <f t="shared" si="98"/>
        <v>0</v>
      </c>
    </row>
    <row r="970" spans="1:12" ht="12.75" customHeight="1" x14ac:dyDescent="0.35">
      <c r="A970" s="714"/>
      <c r="B970" s="714"/>
      <c r="C970" s="3" t="s">
        <v>187</v>
      </c>
      <c r="D970" s="4">
        <v>21450</v>
      </c>
      <c r="E970" s="4">
        <v>0</v>
      </c>
      <c r="F970" s="19">
        <v>0</v>
      </c>
      <c r="G970" s="10">
        <v>0</v>
      </c>
      <c r="H970" s="24">
        <f t="shared" si="96"/>
        <v>0</v>
      </c>
      <c r="I970" s="29" t="e">
        <f t="shared" si="97"/>
        <v>#DIV/0!</v>
      </c>
      <c r="J970" s="4">
        <v>0</v>
      </c>
      <c r="K970" s="59"/>
      <c r="L970" s="53">
        <f t="shared" si="98"/>
        <v>0</v>
      </c>
    </row>
    <row r="971" spans="1:12" ht="12.75" customHeight="1" x14ac:dyDescent="0.35">
      <c r="A971" s="714"/>
      <c r="B971" s="714"/>
      <c r="C971" s="3" t="s">
        <v>150</v>
      </c>
      <c r="D971" s="4">
        <v>4224.75</v>
      </c>
      <c r="E971" s="4">
        <v>0</v>
      </c>
      <c r="F971" s="19">
        <v>0</v>
      </c>
      <c r="G971" s="10">
        <v>0</v>
      </c>
      <c r="H971" s="24">
        <f t="shared" si="96"/>
        <v>0</v>
      </c>
      <c r="I971" s="29" t="e">
        <f t="shared" si="97"/>
        <v>#DIV/0!</v>
      </c>
      <c r="J971" s="4">
        <v>0</v>
      </c>
      <c r="K971" s="59"/>
      <c r="L971" s="53">
        <f t="shared" si="98"/>
        <v>0</v>
      </c>
    </row>
    <row r="972" spans="1:12" ht="12.75" customHeight="1" x14ac:dyDescent="0.35">
      <c r="A972" s="714"/>
      <c r="B972" s="714"/>
      <c r="C972" s="3" t="s">
        <v>151</v>
      </c>
      <c r="D972" s="4">
        <v>5632.2</v>
      </c>
      <c r="E972" s="4">
        <v>5749.5</v>
      </c>
      <c r="F972" s="19">
        <v>5287.47</v>
      </c>
      <c r="G972" s="10">
        <v>6727</v>
      </c>
      <c r="H972" s="24">
        <f t="shared" si="96"/>
        <v>7050</v>
      </c>
      <c r="I972" s="29">
        <f t="shared" si="97"/>
        <v>1.0480154600862197</v>
      </c>
      <c r="J972" s="4">
        <v>7800</v>
      </c>
      <c r="K972" s="59"/>
      <c r="L972" s="53">
        <f t="shared" si="98"/>
        <v>7800</v>
      </c>
    </row>
    <row r="973" spans="1:12" ht="12.75" customHeight="1" x14ac:dyDescent="0.35">
      <c r="A973" s="714"/>
      <c r="B973" s="714"/>
      <c r="C973" s="3" t="s">
        <v>152</v>
      </c>
      <c r="D973" s="4">
        <v>8712.86</v>
      </c>
      <c r="E973" s="4">
        <v>11152</v>
      </c>
      <c r="F973" s="19">
        <v>6547.92</v>
      </c>
      <c r="G973" s="10">
        <v>12448</v>
      </c>
      <c r="H973" s="24">
        <f t="shared" si="96"/>
        <v>8731</v>
      </c>
      <c r="I973" s="29">
        <f t="shared" si="97"/>
        <v>0.70139781491002573</v>
      </c>
      <c r="J973" s="4">
        <v>13789</v>
      </c>
      <c r="K973" s="59"/>
      <c r="L973" s="53">
        <f t="shared" si="98"/>
        <v>13789</v>
      </c>
    </row>
    <row r="974" spans="1:12" ht="12.75" customHeight="1" x14ac:dyDescent="0.35">
      <c r="A974" s="714"/>
      <c r="B974" s="714"/>
      <c r="C974" s="3" t="s">
        <v>153</v>
      </c>
      <c r="D974" s="4">
        <v>158.44999999999999</v>
      </c>
      <c r="E974" s="4">
        <v>0</v>
      </c>
      <c r="F974" s="19">
        <v>0</v>
      </c>
      <c r="G974" s="10">
        <v>0</v>
      </c>
      <c r="H974" s="24">
        <f t="shared" si="96"/>
        <v>0</v>
      </c>
      <c r="I974" s="29" t="e">
        <f t="shared" si="97"/>
        <v>#DIV/0!</v>
      </c>
      <c r="J974" s="4">
        <v>0</v>
      </c>
      <c r="K974" s="59"/>
      <c r="L974" s="53">
        <f t="shared" si="98"/>
        <v>0</v>
      </c>
    </row>
    <row r="975" spans="1:12" ht="12.75" customHeight="1" x14ac:dyDescent="0.35">
      <c r="A975" s="714"/>
      <c r="B975" s="714"/>
      <c r="C975" s="3" t="s">
        <v>154</v>
      </c>
      <c r="D975" s="4">
        <v>900</v>
      </c>
      <c r="E975" s="4">
        <v>900</v>
      </c>
      <c r="F975" s="19">
        <v>0</v>
      </c>
      <c r="G975" s="10">
        <v>1914</v>
      </c>
      <c r="H975" s="24">
        <f t="shared" si="96"/>
        <v>0</v>
      </c>
      <c r="I975" s="29">
        <f t="shared" si="97"/>
        <v>0</v>
      </c>
      <c r="J975" s="4">
        <v>1971</v>
      </c>
      <c r="K975" s="59"/>
      <c r="L975" s="53">
        <f t="shared" si="98"/>
        <v>1971</v>
      </c>
    </row>
    <row r="976" spans="1:12" ht="12.75" customHeight="1" x14ac:dyDescent="0.35">
      <c r="A976" s="714"/>
      <c r="B976" s="714"/>
      <c r="C976" s="3" t="s">
        <v>155</v>
      </c>
      <c r="D976" s="4">
        <v>11917.58</v>
      </c>
      <c r="E976" s="4">
        <v>9661.16</v>
      </c>
      <c r="F976" s="19">
        <v>6915</v>
      </c>
      <c r="G976" s="10">
        <v>9910</v>
      </c>
      <c r="H976" s="24">
        <f t="shared" si="96"/>
        <v>9220</v>
      </c>
      <c r="I976" s="29">
        <f t="shared" si="97"/>
        <v>0.93037336024217965</v>
      </c>
      <c r="J976" s="4">
        <v>12381</v>
      </c>
      <c r="K976" s="59"/>
      <c r="L976" s="53">
        <f t="shared" si="98"/>
        <v>12381</v>
      </c>
    </row>
    <row r="977" spans="1:12" ht="12.75" customHeight="1" x14ac:dyDescent="0.35">
      <c r="A977" s="714"/>
      <c r="B977" s="714"/>
      <c r="C977" s="3" t="s">
        <v>157</v>
      </c>
      <c r="D977" s="4">
        <v>136.33000000000001</v>
      </c>
      <c r="E977" s="4">
        <v>408.95</v>
      </c>
      <c r="F977" s="19">
        <v>272.8</v>
      </c>
      <c r="G977" s="10">
        <v>366</v>
      </c>
      <c r="H977" s="24">
        <f t="shared" si="96"/>
        <v>364</v>
      </c>
      <c r="I977" s="29">
        <f t="shared" si="97"/>
        <v>0.99453551912568305</v>
      </c>
      <c r="J977" s="4">
        <v>366</v>
      </c>
      <c r="K977" s="59"/>
      <c r="L977" s="53">
        <f t="shared" si="98"/>
        <v>366</v>
      </c>
    </row>
    <row r="978" spans="1:12" ht="12.75" customHeight="1" x14ac:dyDescent="0.35">
      <c r="A978" s="714"/>
      <c r="B978" s="714"/>
      <c r="C978" s="3" t="s">
        <v>160</v>
      </c>
      <c r="D978" s="4">
        <v>480</v>
      </c>
      <c r="E978" s="4">
        <v>480</v>
      </c>
      <c r="F978" s="19">
        <v>0</v>
      </c>
      <c r="G978" s="10">
        <v>0</v>
      </c>
      <c r="H978" s="24">
        <f t="shared" si="96"/>
        <v>0</v>
      </c>
      <c r="I978" s="29" t="e">
        <f t="shared" si="97"/>
        <v>#DIV/0!</v>
      </c>
      <c r="J978" s="4">
        <v>0</v>
      </c>
      <c r="K978" s="59"/>
      <c r="L978" s="53">
        <f t="shared" si="98"/>
        <v>0</v>
      </c>
    </row>
    <row r="979" spans="1:12" ht="12.75" customHeight="1" x14ac:dyDescent="0.35">
      <c r="A979" s="714"/>
      <c r="B979" s="714"/>
      <c r="C979" s="3" t="s">
        <v>161</v>
      </c>
      <c r="D979" s="4">
        <v>9651</v>
      </c>
      <c r="E979" s="4">
        <v>6838</v>
      </c>
      <c r="F979" s="19">
        <v>0</v>
      </c>
      <c r="G979" s="10">
        <v>0</v>
      </c>
      <c r="H979" s="24">
        <f t="shared" si="96"/>
        <v>0</v>
      </c>
      <c r="I979" s="29" t="e">
        <f t="shared" si="97"/>
        <v>#DIV/0!</v>
      </c>
      <c r="J979" s="4">
        <v>0</v>
      </c>
      <c r="K979" s="59"/>
      <c r="L979" s="53">
        <f t="shared" si="98"/>
        <v>0</v>
      </c>
    </row>
    <row r="980" spans="1:12" ht="12.75" customHeight="1" x14ac:dyDescent="0.35">
      <c r="A980" s="714"/>
      <c r="B980" s="714"/>
      <c r="C980" s="3" t="s">
        <v>162</v>
      </c>
      <c r="D980" s="4">
        <v>1389.96</v>
      </c>
      <c r="E980" s="4">
        <v>1297.9000000000001</v>
      </c>
      <c r="F980" s="19">
        <v>1098.25</v>
      </c>
      <c r="G980" s="10">
        <v>1396</v>
      </c>
      <c r="H980" s="24">
        <f t="shared" si="96"/>
        <v>1464</v>
      </c>
      <c r="I980" s="29">
        <f t="shared" si="97"/>
        <v>1.0487106017191976</v>
      </c>
      <c r="J980" s="4">
        <v>1508</v>
      </c>
      <c r="K980" s="59"/>
      <c r="L980" s="53">
        <f t="shared" si="98"/>
        <v>1508</v>
      </c>
    </row>
    <row r="981" spans="1:12" ht="12.75" customHeight="1" x14ac:dyDescent="0.35">
      <c r="A981" s="714"/>
      <c r="B981" s="714"/>
      <c r="C981" s="3" t="s">
        <v>164</v>
      </c>
      <c r="D981" s="4">
        <v>153.32</v>
      </c>
      <c r="E981" s="4">
        <v>0</v>
      </c>
      <c r="F981" s="19">
        <v>0</v>
      </c>
      <c r="G981" s="10">
        <v>0</v>
      </c>
      <c r="H981" s="24">
        <f t="shared" si="96"/>
        <v>0</v>
      </c>
      <c r="I981" s="29" t="e">
        <f t="shared" si="97"/>
        <v>#DIV/0!</v>
      </c>
      <c r="J981" s="4">
        <v>0</v>
      </c>
      <c r="K981" s="59"/>
      <c r="L981" s="53">
        <f t="shared" si="98"/>
        <v>0</v>
      </c>
    </row>
    <row r="982" spans="1:12" ht="12.75" customHeight="1" x14ac:dyDescent="0.35">
      <c r="A982" s="714"/>
      <c r="B982" s="714"/>
      <c r="C982" s="3" t="s">
        <v>260</v>
      </c>
      <c r="D982" s="4">
        <v>0</v>
      </c>
      <c r="E982" s="4">
        <v>0</v>
      </c>
      <c r="F982" s="19">
        <v>0</v>
      </c>
      <c r="G982" s="10">
        <v>1000</v>
      </c>
      <c r="H982" s="24">
        <f t="shared" si="96"/>
        <v>0</v>
      </c>
      <c r="I982" s="29">
        <f t="shared" si="97"/>
        <v>0</v>
      </c>
      <c r="J982" s="4">
        <v>1000</v>
      </c>
      <c r="K982" s="59"/>
      <c r="L982" s="53">
        <f t="shared" si="98"/>
        <v>1000</v>
      </c>
    </row>
    <row r="983" spans="1:12" ht="12.75" customHeight="1" x14ac:dyDescent="0.35">
      <c r="A983" s="714"/>
      <c r="B983" s="714"/>
      <c r="C983" s="3" t="s">
        <v>167</v>
      </c>
      <c r="D983" s="4">
        <v>472.5</v>
      </c>
      <c r="E983" s="4">
        <v>0</v>
      </c>
      <c r="F983" s="19">
        <v>72.489999999999995</v>
      </c>
      <c r="G983" s="10">
        <v>500</v>
      </c>
      <c r="H983" s="24">
        <f t="shared" si="96"/>
        <v>97</v>
      </c>
      <c r="I983" s="29">
        <f t="shared" si="97"/>
        <v>0.19400000000000001</v>
      </c>
      <c r="J983" s="4">
        <v>500</v>
      </c>
      <c r="K983" s="59">
        <v>500</v>
      </c>
      <c r="L983" s="53">
        <f t="shared" si="98"/>
        <v>0</v>
      </c>
    </row>
    <row r="984" spans="1:12" ht="12.75" customHeight="1" x14ac:dyDescent="0.35">
      <c r="A984" s="714"/>
      <c r="B984" s="714"/>
      <c r="C984" s="3" t="s">
        <v>168</v>
      </c>
      <c r="D984" s="4">
        <v>4.1900000000000004</v>
      </c>
      <c r="E984" s="4">
        <v>279.45999999999998</v>
      </c>
      <c r="F984" s="19">
        <v>436.5</v>
      </c>
      <c r="G984" s="10">
        <v>400</v>
      </c>
      <c r="H984" s="24">
        <f t="shared" si="96"/>
        <v>582</v>
      </c>
      <c r="I984" s="29">
        <f t="shared" si="97"/>
        <v>1.4550000000000001</v>
      </c>
      <c r="J984" s="4">
        <v>400</v>
      </c>
      <c r="K984" s="59"/>
      <c r="L984" s="53">
        <f t="shared" si="98"/>
        <v>400</v>
      </c>
    </row>
    <row r="985" spans="1:12" ht="12.75" customHeight="1" x14ac:dyDescent="0.35">
      <c r="A985" s="714"/>
      <c r="B985" s="714"/>
      <c r="C985" s="3" t="s">
        <v>169</v>
      </c>
      <c r="D985" s="4">
        <v>0</v>
      </c>
      <c r="E985" s="4">
        <v>84.48</v>
      </c>
      <c r="F985" s="19">
        <v>220.04</v>
      </c>
      <c r="G985" s="10">
        <v>300</v>
      </c>
      <c r="H985" s="24">
        <f t="shared" si="96"/>
        <v>293</v>
      </c>
      <c r="I985" s="29">
        <f t="shared" si="97"/>
        <v>0.97666666666666668</v>
      </c>
      <c r="J985" s="4">
        <v>300</v>
      </c>
      <c r="K985" s="59"/>
      <c r="L985" s="53">
        <f t="shared" si="98"/>
        <v>300</v>
      </c>
    </row>
    <row r="986" spans="1:12" ht="12.75" customHeight="1" x14ac:dyDescent="0.35">
      <c r="A986" s="714"/>
      <c r="B986" s="714"/>
      <c r="C986" s="3" t="s">
        <v>170</v>
      </c>
      <c r="D986" s="4">
        <v>1228.6400000000001</v>
      </c>
      <c r="E986" s="4">
        <v>826.4</v>
      </c>
      <c r="F986" s="19">
        <v>153.37</v>
      </c>
      <c r="G986" s="10">
        <v>4100</v>
      </c>
      <c r="H986" s="24">
        <f t="shared" si="96"/>
        <v>204</v>
      </c>
      <c r="I986" s="29">
        <f t="shared" si="97"/>
        <v>4.9756097560975612E-2</v>
      </c>
      <c r="J986" s="4">
        <v>4100</v>
      </c>
      <c r="K986" s="59">
        <v>2000</v>
      </c>
      <c r="L986" s="53">
        <f t="shared" si="98"/>
        <v>2100</v>
      </c>
    </row>
    <row r="987" spans="1:12" ht="12.75" customHeight="1" x14ac:dyDescent="0.35">
      <c r="A987" s="714"/>
      <c r="B987" s="714"/>
      <c r="C987" s="3" t="s">
        <v>171</v>
      </c>
      <c r="D987" s="4">
        <v>9609.8799999999992</v>
      </c>
      <c r="E987" s="4">
        <v>1100</v>
      </c>
      <c r="F987" s="19">
        <v>3710</v>
      </c>
      <c r="G987" s="10">
        <v>3000</v>
      </c>
      <c r="H987" s="24">
        <f t="shared" si="96"/>
        <v>4947</v>
      </c>
      <c r="I987" s="29">
        <f t="shared" si="97"/>
        <v>1.649</v>
      </c>
      <c r="J987" s="4">
        <v>3000</v>
      </c>
      <c r="K987" s="59"/>
      <c r="L987" s="53">
        <f t="shared" si="98"/>
        <v>3000</v>
      </c>
    </row>
    <row r="988" spans="1:12" ht="12.75" customHeight="1" x14ac:dyDescent="0.35">
      <c r="A988" s="714"/>
      <c r="B988" s="714"/>
      <c r="C988" s="3" t="s">
        <v>177</v>
      </c>
      <c r="D988" s="4">
        <v>2364.64</v>
      </c>
      <c r="E988" s="4">
        <v>97.55</v>
      </c>
      <c r="F988" s="19">
        <v>0</v>
      </c>
      <c r="G988" s="10">
        <v>500</v>
      </c>
      <c r="H988" s="24">
        <f t="shared" si="96"/>
        <v>0</v>
      </c>
      <c r="I988" s="29">
        <f t="shared" si="97"/>
        <v>0</v>
      </c>
      <c r="J988" s="4">
        <v>500</v>
      </c>
      <c r="K988" s="59"/>
      <c r="L988" s="53">
        <f t="shared" si="98"/>
        <v>500</v>
      </c>
    </row>
    <row r="989" spans="1:12" ht="12.75" customHeight="1" x14ac:dyDescent="0.35">
      <c r="A989" s="714"/>
      <c r="B989" s="714"/>
      <c r="C989" s="3" t="s">
        <v>178</v>
      </c>
      <c r="D989" s="4">
        <v>136.66</v>
      </c>
      <c r="E989" s="4">
        <v>25</v>
      </c>
      <c r="F989" s="19">
        <v>-1.01</v>
      </c>
      <c r="G989" s="10">
        <v>30</v>
      </c>
      <c r="H989" s="24">
        <f t="shared" si="96"/>
        <v>-1</v>
      </c>
      <c r="I989" s="29">
        <f t="shared" si="97"/>
        <v>-3.3333333333333333E-2</v>
      </c>
      <c r="J989" s="4">
        <v>0</v>
      </c>
      <c r="K989" s="59"/>
      <c r="L989" s="53">
        <f t="shared" si="98"/>
        <v>0</v>
      </c>
    </row>
    <row r="990" spans="1:12" ht="12.75" customHeight="1" x14ac:dyDescent="0.35">
      <c r="A990" s="714"/>
      <c r="B990" s="714"/>
      <c r="C990" s="3" t="s">
        <v>179</v>
      </c>
      <c r="D990" s="4">
        <v>138581.54</v>
      </c>
      <c r="E990" s="4">
        <v>13967.93</v>
      </c>
      <c r="F990" s="19">
        <v>4746.29</v>
      </c>
      <c r="G990" s="10">
        <v>35000</v>
      </c>
      <c r="H990" s="24">
        <f t="shared" si="96"/>
        <v>6328</v>
      </c>
      <c r="I990" s="29">
        <f t="shared" si="97"/>
        <v>0.18079999999999999</v>
      </c>
      <c r="J990" s="4">
        <v>35000</v>
      </c>
      <c r="K990" s="59">
        <v>30000</v>
      </c>
      <c r="L990" s="53">
        <f t="shared" si="98"/>
        <v>5000</v>
      </c>
    </row>
    <row r="991" spans="1:12" ht="12.75" customHeight="1" x14ac:dyDescent="0.35">
      <c r="A991" s="714"/>
      <c r="B991" s="714"/>
      <c r="C991" s="3" t="s">
        <v>182</v>
      </c>
      <c r="D991" s="4">
        <v>8608.32</v>
      </c>
      <c r="E991" s="4">
        <v>54151.5</v>
      </c>
      <c r="F991" s="19">
        <v>38011.279999999999</v>
      </c>
      <c r="G991" s="10">
        <v>44500</v>
      </c>
      <c r="H991" s="24">
        <f t="shared" si="96"/>
        <v>50682</v>
      </c>
      <c r="I991" s="29">
        <f t="shared" si="97"/>
        <v>1.1389213483146068</v>
      </c>
      <c r="J991" s="4">
        <v>44500</v>
      </c>
      <c r="K991" s="59">
        <v>2500</v>
      </c>
      <c r="L991" s="53">
        <f t="shared" si="98"/>
        <v>42000</v>
      </c>
    </row>
    <row r="992" spans="1:12" ht="12.75" customHeight="1" x14ac:dyDescent="0.35">
      <c r="A992" s="714"/>
      <c r="B992" s="719" t="s">
        <v>143</v>
      </c>
      <c r="C992" s="714"/>
      <c r="D992" s="7">
        <v>296651.59999999998</v>
      </c>
      <c r="E992" s="7">
        <v>196477.85</v>
      </c>
      <c r="F992" s="20">
        <v>143167.04000000001</v>
      </c>
      <c r="G992" s="11">
        <v>218251</v>
      </c>
      <c r="H992" s="25">
        <f t="shared" si="96"/>
        <v>190889</v>
      </c>
      <c r="I992" s="30">
        <f t="shared" si="97"/>
        <v>0.87463058588505893</v>
      </c>
      <c r="J992" s="7">
        <v>230120</v>
      </c>
      <c r="K992" s="54">
        <f>SUM(K967:K991)</f>
        <v>35000</v>
      </c>
      <c r="L992" s="54">
        <f>SUM(L967:L991)</f>
        <v>195120</v>
      </c>
    </row>
    <row r="993" spans="1:12" ht="12.75" customHeight="1" thickBot="1" x14ac:dyDescent="0.4">
      <c r="A993" s="719" t="s">
        <v>274</v>
      </c>
      <c r="B993" s="714"/>
      <c r="C993" s="714"/>
      <c r="D993" s="8">
        <v>-296651.59999999998</v>
      </c>
      <c r="E993" s="8">
        <v>-196477.85</v>
      </c>
      <c r="F993" s="21">
        <v>-143167.04000000001</v>
      </c>
      <c r="G993" s="12">
        <v>-218251</v>
      </c>
      <c r="H993" s="26">
        <f t="shared" si="96"/>
        <v>-190889</v>
      </c>
      <c r="I993" s="31">
        <f t="shared" si="97"/>
        <v>0.87463058588505893</v>
      </c>
      <c r="J993" s="8">
        <v>-230120</v>
      </c>
      <c r="K993" s="55">
        <f>-K992</f>
        <v>-35000</v>
      </c>
      <c r="L993" s="55">
        <f>-L992</f>
        <v>-195120</v>
      </c>
    </row>
    <row r="994" spans="1:12" ht="12.75" customHeight="1" thickTop="1" x14ac:dyDescent="0.35">
      <c r="A994" s="722" t="s">
        <v>275</v>
      </c>
      <c r="B994" s="714"/>
      <c r="C994" s="714"/>
      <c r="D994" s="714"/>
      <c r="E994" s="714"/>
      <c r="F994" s="714"/>
      <c r="G994" s="714"/>
      <c r="H994" s="714"/>
      <c r="I994" s="714"/>
      <c r="J994" s="714"/>
      <c r="K994" s="714"/>
      <c r="L994" s="714"/>
    </row>
    <row r="995" spans="1:12" ht="12.75" customHeight="1" x14ac:dyDescent="0.35">
      <c r="A995" s="714"/>
      <c r="B995" s="722" t="s">
        <v>141</v>
      </c>
      <c r="C995" s="714"/>
      <c r="D995" s="714"/>
      <c r="E995" s="714"/>
      <c r="F995" s="714"/>
      <c r="G995" s="714"/>
      <c r="H995" s="714"/>
      <c r="I995" s="714"/>
      <c r="J995" s="714"/>
      <c r="K995" s="714"/>
      <c r="L995" s="714"/>
    </row>
    <row r="996" spans="1:12" ht="12.75" customHeight="1" x14ac:dyDescent="0.35">
      <c r="A996" s="714"/>
      <c r="B996" s="714"/>
      <c r="C996" s="3" t="s">
        <v>146</v>
      </c>
      <c r="D996" s="4">
        <v>0</v>
      </c>
      <c r="E996" s="4">
        <v>0</v>
      </c>
      <c r="F996" s="19">
        <v>0</v>
      </c>
      <c r="G996" s="10">
        <v>-57937</v>
      </c>
      <c r="H996" s="24">
        <f t="shared" ref="H996:H1014" si="99">ROUND(F996/9*12,0)</f>
        <v>0</v>
      </c>
      <c r="I996" s="29">
        <f t="shared" ref="I996:I1014" si="100">H996/G996</f>
        <v>0</v>
      </c>
      <c r="J996" s="4">
        <v>0</v>
      </c>
      <c r="K996" s="59"/>
      <c r="L996" s="53">
        <f t="shared" ref="L996:L1012" si="101">J996-K996</f>
        <v>0</v>
      </c>
    </row>
    <row r="997" spans="1:12" ht="12.75" customHeight="1" x14ac:dyDescent="0.35">
      <c r="A997" s="714"/>
      <c r="B997" s="714"/>
      <c r="C997" s="3" t="s">
        <v>187</v>
      </c>
      <c r="D997" s="4">
        <v>18048.259999999998</v>
      </c>
      <c r="E997" s="4">
        <v>17999.8</v>
      </c>
      <c r="F997" s="19">
        <v>13846</v>
      </c>
      <c r="G997" s="10">
        <v>18000</v>
      </c>
      <c r="H997" s="24">
        <f t="shared" si="99"/>
        <v>18461</v>
      </c>
      <c r="I997" s="29">
        <f t="shared" si="100"/>
        <v>1.025611111111111</v>
      </c>
      <c r="J997" s="4">
        <v>19000</v>
      </c>
      <c r="K997" s="59"/>
      <c r="L997" s="53">
        <f t="shared" si="101"/>
        <v>19000</v>
      </c>
    </row>
    <row r="998" spans="1:12" ht="12.75" customHeight="1" x14ac:dyDescent="0.35">
      <c r="A998" s="714"/>
      <c r="B998" s="714"/>
      <c r="C998" s="3" t="s">
        <v>154</v>
      </c>
      <c r="D998" s="4">
        <v>4500</v>
      </c>
      <c r="E998" s="4">
        <v>4500</v>
      </c>
      <c r="F998" s="19">
        <v>0</v>
      </c>
      <c r="G998" s="10">
        <v>0</v>
      </c>
      <c r="H998" s="24">
        <f t="shared" si="99"/>
        <v>0</v>
      </c>
      <c r="I998" s="29" t="e">
        <f t="shared" si="100"/>
        <v>#DIV/0!</v>
      </c>
      <c r="J998" s="4">
        <v>0</v>
      </c>
      <c r="K998" s="59"/>
      <c r="L998" s="53">
        <f t="shared" si="101"/>
        <v>0</v>
      </c>
    </row>
    <row r="999" spans="1:12" ht="12.75" customHeight="1" x14ac:dyDescent="0.35">
      <c r="A999" s="714"/>
      <c r="B999" s="714"/>
      <c r="C999" s="3" t="s">
        <v>155</v>
      </c>
      <c r="D999" s="4">
        <v>17396.169999999998</v>
      </c>
      <c r="E999" s="4">
        <v>14481.24</v>
      </c>
      <c r="F999" s="19">
        <v>9617.16</v>
      </c>
      <c r="G999" s="10">
        <v>0</v>
      </c>
      <c r="H999" s="24">
        <f t="shared" si="99"/>
        <v>12823</v>
      </c>
      <c r="I999" s="29" t="e">
        <f t="shared" si="100"/>
        <v>#DIV/0!</v>
      </c>
      <c r="J999" s="4">
        <v>0</v>
      </c>
      <c r="K999" s="59"/>
      <c r="L999" s="53">
        <f t="shared" si="101"/>
        <v>0</v>
      </c>
    </row>
    <row r="1000" spans="1:12" ht="12.75" customHeight="1" x14ac:dyDescent="0.35">
      <c r="A1000" s="714"/>
      <c r="B1000" s="714"/>
      <c r="C1000" s="3" t="s">
        <v>157</v>
      </c>
      <c r="D1000" s="4">
        <v>37.479999999999997</v>
      </c>
      <c r="E1000" s="4">
        <v>0</v>
      </c>
      <c r="F1000" s="19">
        <v>0</v>
      </c>
      <c r="G1000" s="10">
        <v>14014</v>
      </c>
      <c r="H1000" s="24">
        <f t="shared" si="99"/>
        <v>0</v>
      </c>
      <c r="I1000" s="29">
        <f t="shared" si="100"/>
        <v>0</v>
      </c>
      <c r="J1000" s="4">
        <v>15066</v>
      </c>
      <c r="K1000" s="59"/>
      <c r="L1000" s="53">
        <f t="shared" si="101"/>
        <v>15066</v>
      </c>
    </row>
    <row r="1001" spans="1:12" ht="12.75" customHeight="1" x14ac:dyDescent="0.35">
      <c r="A1001" s="714"/>
      <c r="B1001" s="714"/>
      <c r="C1001" s="3" t="s">
        <v>162</v>
      </c>
      <c r="D1001" s="4">
        <v>261.74</v>
      </c>
      <c r="E1001" s="4">
        <v>261.04000000000002</v>
      </c>
      <c r="F1001" s="19">
        <v>200.8</v>
      </c>
      <c r="G1001" s="10">
        <v>260</v>
      </c>
      <c r="H1001" s="24">
        <f t="shared" si="99"/>
        <v>268</v>
      </c>
      <c r="I1001" s="29">
        <f t="shared" si="100"/>
        <v>1.0307692307692307</v>
      </c>
      <c r="J1001" s="4">
        <v>260</v>
      </c>
      <c r="K1001" s="59"/>
      <c r="L1001" s="53">
        <f t="shared" si="101"/>
        <v>260</v>
      </c>
    </row>
    <row r="1002" spans="1:12" ht="12.75" customHeight="1" x14ac:dyDescent="0.35">
      <c r="A1002" s="714"/>
      <c r="B1002" s="714"/>
      <c r="C1002" s="3" t="s">
        <v>260</v>
      </c>
      <c r="D1002" s="4">
        <v>23364.51</v>
      </c>
      <c r="E1002" s="4">
        <v>24753.99</v>
      </c>
      <c r="F1002" s="19">
        <v>719.38</v>
      </c>
      <c r="G1002" s="10">
        <v>30000</v>
      </c>
      <c r="H1002" s="24">
        <f t="shared" si="99"/>
        <v>959</v>
      </c>
      <c r="I1002" s="29">
        <f t="shared" si="100"/>
        <v>3.1966666666666664E-2</v>
      </c>
      <c r="J1002" s="4">
        <v>30000</v>
      </c>
      <c r="K1002" s="59"/>
      <c r="L1002" s="53">
        <f t="shared" si="101"/>
        <v>30000</v>
      </c>
    </row>
    <row r="1003" spans="1:12" ht="12.75" customHeight="1" x14ac:dyDescent="0.35">
      <c r="A1003" s="714"/>
      <c r="B1003" s="714"/>
      <c r="C1003" s="3" t="s">
        <v>167</v>
      </c>
      <c r="D1003" s="4">
        <v>301.08999999999997</v>
      </c>
      <c r="E1003" s="4">
        <v>738.36</v>
      </c>
      <c r="F1003" s="19">
        <v>267.88</v>
      </c>
      <c r="G1003" s="10">
        <v>500</v>
      </c>
      <c r="H1003" s="24">
        <f t="shared" si="99"/>
        <v>357</v>
      </c>
      <c r="I1003" s="29">
        <f t="shared" si="100"/>
        <v>0.71399999999999997</v>
      </c>
      <c r="J1003" s="4">
        <v>500</v>
      </c>
      <c r="K1003" s="59"/>
      <c r="L1003" s="53">
        <f t="shared" si="101"/>
        <v>500</v>
      </c>
    </row>
    <row r="1004" spans="1:12" ht="12.75" customHeight="1" x14ac:dyDescent="0.35">
      <c r="A1004" s="714"/>
      <c r="B1004" s="714"/>
      <c r="C1004" s="3" t="s">
        <v>168</v>
      </c>
      <c r="D1004" s="4">
        <v>141.05000000000001</v>
      </c>
      <c r="E1004" s="4">
        <v>44.45</v>
      </c>
      <c r="F1004" s="19">
        <v>38.15</v>
      </c>
      <c r="G1004" s="10">
        <v>0</v>
      </c>
      <c r="H1004" s="24">
        <f t="shared" si="99"/>
        <v>51</v>
      </c>
      <c r="I1004" s="29" t="e">
        <f t="shared" si="100"/>
        <v>#DIV/0!</v>
      </c>
      <c r="J1004" s="4">
        <v>0</v>
      </c>
      <c r="K1004" s="59"/>
      <c r="L1004" s="53">
        <f t="shared" si="101"/>
        <v>0</v>
      </c>
    </row>
    <row r="1005" spans="1:12" ht="12.75" customHeight="1" x14ac:dyDescent="0.35">
      <c r="A1005" s="714"/>
      <c r="B1005" s="714"/>
      <c r="C1005" s="3" t="s">
        <v>169</v>
      </c>
      <c r="D1005" s="4">
        <v>150</v>
      </c>
      <c r="E1005" s="4">
        <v>428.04</v>
      </c>
      <c r="F1005" s="19">
        <v>35.090000000000003</v>
      </c>
      <c r="G1005" s="10">
        <v>500</v>
      </c>
      <c r="H1005" s="24">
        <f t="shared" si="99"/>
        <v>47</v>
      </c>
      <c r="I1005" s="29">
        <f t="shared" si="100"/>
        <v>9.4E-2</v>
      </c>
      <c r="J1005" s="4">
        <v>500</v>
      </c>
      <c r="K1005" s="59"/>
      <c r="L1005" s="53">
        <f t="shared" si="101"/>
        <v>500</v>
      </c>
    </row>
    <row r="1006" spans="1:12" ht="12.75" customHeight="1" x14ac:dyDescent="0.35">
      <c r="A1006" s="714"/>
      <c r="B1006" s="714"/>
      <c r="C1006" s="3" t="s">
        <v>170</v>
      </c>
      <c r="D1006" s="4">
        <v>19555.509999999998</v>
      </c>
      <c r="E1006" s="4">
        <v>12937.58</v>
      </c>
      <c r="F1006" s="19">
        <v>23120.720000000001</v>
      </c>
      <c r="G1006" s="10">
        <v>20000</v>
      </c>
      <c r="H1006" s="24">
        <f t="shared" si="99"/>
        <v>30828</v>
      </c>
      <c r="I1006" s="29">
        <f t="shared" si="100"/>
        <v>1.5414000000000001</v>
      </c>
      <c r="J1006" s="4">
        <v>20000</v>
      </c>
      <c r="K1006" s="59"/>
      <c r="L1006" s="53">
        <f t="shared" si="101"/>
        <v>20000</v>
      </c>
    </row>
    <row r="1007" spans="1:12" ht="12.75" customHeight="1" x14ac:dyDescent="0.35">
      <c r="A1007" s="714"/>
      <c r="B1007" s="714"/>
      <c r="C1007" s="3" t="s">
        <v>171</v>
      </c>
      <c r="D1007" s="4">
        <v>26627</v>
      </c>
      <c r="E1007" s="4">
        <v>33172.43</v>
      </c>
      <c r="F1007" s="19">
        <v>37214.019999999997</v>
      </c>
      <c r="G1007" s="10">
        <v>30000</v>
      </c>
      <c r="H1007" s="24">
        <f t="shared" si="99"/>
        <v>49619</v>
      </c>
      <c r="I1007" s="29">
        <f t="shared" si="100"/>
        <v>1.6539666666666666</v>
      </c>
      <c r="J1007" s="4">
        <v>32500</v>
      </c>
      <c r="K1007" s="59"/>
      <c r="L1007" s="53">
        <f t="shared" si="101"/>
        <v>32500</v>
      </c>
    </row>
    <row r="1008" spans="1:12" ht="12.75" customHeight="1" x14ac:dyDescent="0.35">
      <c r="A1008" s="714"/>
      <c r="B1008" s="714"/>
      <c r="C1008" s="3" t="s">
        <v>177</v>
      </c>
      <c r="D1008" s="4">
        <v>1259.5899999999999</v>
      </c>
      <c r="E1008" s="4">
        <v>3426.31</v>
      </c>
      <c r="F1008" s="19">
        <v>1844.78</v>
      </c>
      <c r="G1008" s="10">
        <v>2500</v>
      </c>
      <c r="H1008" s="24">
        <f t="shared" si="99"/>
        <v>2460</v>
      </c>
      <c r="I1008" s="29">
        <f t="shared" si="100"/>
        <v>0.98399999999999999</v>
      </c>
      <c r="J1008" s="4">
        <v>2500</v>
      </c>
      <c r="K1008" s="59"/>
      <c r="L1008" s="53">
        <f t="shared" si="101"/>
        <v>2500</v>
      </c>
    </row>
    <row r="1009" spans="1:12" ht="12.75" customHeight="1" x14ac:dyDescent="0.35">
      <c r="A1009" s="714"/>
      <c r="B1009" s="714"/>
      <c r="C1009" s="3" t="s">
        <v>178</v>
      </c>
      <c r="D1009" s="4">
        <v>0</v>
      </c>
      <c r="E1009" s="4">
        <v>0</v>
      </c>
      <c r="F1009" s="19">
        <v>0</v>
      </c>
      <c r="G1009" s="10">
        <v>180</v>
      </c>
      <c r="H1009" s="24">
        <f t="shared" si="99"/>
        <v>0</v>
      </c>
      <c r="I1009" s="29">
        <f t="shared" si="100"/>
        <v>0</v>
      </c>
      <c r="J1009" s="4">
        <v>0</v>
      </c>
      <c r="K1009" s="59"/>
      <c r="L1009" s="53">
        <f t="shared" si="101"/>
        <v>0</v>
      </c>
    </row>
    <row r="1010" spans="1:12" ht="12.75" customHeight="1" x14ac:dyDescent="0.35">
      <c r="A1010" s="714"/>
      <c r="B1010" s="714"/>
      <c r="C1010" s="3" t="s">
        <v>179</v>
      </c>
      <c r="D1010" s="4">
        <v>17378.41</v>
      </c>
      <c r="E1010" s="4">
        <v>61356.76</v>
      </c>
      <c r="F1010" s="19">
        <v>35775</v>
      </c>
      <c r="G1010" s="10">
        <v>40000</v>
      </c>
      <c r="H1010" s="24">
        <f t="shared" si="99"/>
        <v>47700</v>
      </c>
      <c r="I1010" s="29">
        <f t="shared" si="100"/>
        <v>1.1924999999999999</v>
      </c>
      <c r="J1010" s="4">
        <v>40000</v>
      </c>
      <c r="K1010" s="59"/>
      <c r="L1010" s="53">
        <f t="shared" si="101"/>
        <v>40000</v>
      </c>
    </row>
    <row r="1011" spans="1:12" ht="12.75" customHeight="1" x14ac:dyDescent="0.35">
      <c r="A1011" s="714"/>
      <c r="B1011" s="714"/>
      <c r="C1011" s="3" t="s">
        <v>182</v>
      </c>
      <c r="D1011" s="4">
        <v>107321.42</v>
      </c>
      <c r="E1011" s="4">
        <v>107750</v>
      </c>
      <c r="F1011" s="19">
        <v>112980</v>
      </c>
      <c r="G1011" s="10">
        <v>115000</v>
      </c>
      <c r="H1011" s="24">
        <f t="shared" si="99"/>
        <v>150640</v>
      </c>
      <c r="I1011" s="29">
        <f t="shared" si="100"/>
        <v>1.3099130434782609</v>
      </c>
      <c r="J1011" s="4">
        <v>115000</v>
      </c>
      <c r="K1011" s="59"/>
      <c r="L1011" s="53">
        <f t="shared" si="101"/>
        <v>115000</v>
      </c>
    </row>
    <row r="1012" spans="1:12" ht="12.75" customHeight="1" x14ac:dyDescent="0.35">
      <c r="A1012" s="714"/>
      <c r="B1012" s="714"/>
      <c r="C1012" s="3" t="s">
        <v>276</v>
      </c>
      <c r="D1012" s="4">
        <v>0</v>
      </c>
      <c r="E1012" s="4">
        <v>0</v>
      </c>
      <c r="F1012" s="19">
        <v>0</v>
      </c>
      <c r="G1012" s="10">
        <v>25000</v>
      </c>
      <c r="H1012" s="24">
        <f t="shared" si="99"/>
        <v>0</v>
      </c>
      <c r="I1012" s="29">
        <f t="shared" si="100"/>
        <v>0</v>
      </c>
      <c r="J1012" s="4">
        <v>25000</v>
      </c>
      <c r="K1012" s="59"/>
      <c r="L1012" s="53">
        <f t="shared" si="101"/>
        <v>25000</v>
      </c>
    </row>
    <row r="1013" spans="1:12" ht="12.75" customHeight="1" x14ac:dyDescent="0.35">
      <c r="A1013" s="714"/>
      <c r="B1013" s="719" t="s">
        <v>143</v>
      </c>
      <c r="C1013" s="714"/>
      <c r="D1013" s="7">
        <v>236342.23</v>
      </c>
      <c r="E1013" s="7">
        <v>281850</v>
      </c>
      <c r="F1013" s="20">
        <v>235658.98</v>
      </c>
      <c r="G1013" s="11">
        <v>238017</v>
      </c>
      <c r="H1013" s="25">
        <f t="shared" si="99"/>
        <v>314212</v>
      </c>
      <c r="I1013" s="30">
        <f t="shared" si="100"/>
        <v>1.3201241928097573</v>
      </c>
      <c r="J1013" s="7">
        <v>300326</v>
      </c>
      <c r="K1013" s="54">
        <f>SUM(K996:K1012)</f>
        <v>0</v>
      </c>
      <c r="L1013" s="54">
        <f>SUM(L996:L1012)</f>
        <v>300326</v>
      </c>
    </row>
    <row r="1014" spans="1:12" ht="12.75" customHeight="1" thickBot="1" x14ac:dyDescent="0.4">
      <c r="A1014" s="719" t="s">
        <v>278</v>
      </c>
      <c r="B1014" s="714"/>
      <c r="C1014" s="714"/>
      <c r="D1014" s="8">
        <v>-236342.23</v>
      </c>
      <c r="E1014" s="8">
        <v>-281850</v>
      </c>
      <c r="F1014" s="21">
        <v>-235658.98</v>
      </c>
      <c r="G1014" s="12">
        <v>-238017</v>
      </c>
      <c r="H1014" s="26">
        <f t="shared" si="99"/>
        <v>-314212</v>
      </c>
      <c r="I1014" s="31">
        <f t="shared" si="100"/>
        <v>1.3201241928097573</v>
      </c>
      <c r="J1014" s="8">
        <v>-300326</v>
      </c>
      <c r="K1014" s="55">
        <f>-K1013</f>
        <v>0</v>
      </c>
      <c r="L1014" s="55">
        <f>-L1013</f>
        <v>-300326</v>
      </c>
    </row>
    <row r="1015" spans="1:12" ht="12.75" customHeight="1" thickTop="1" x14ac:dyDescent="0.35">
      <c r="A1015" s="722" t="s">
        <v>279</v>
      </c>
      <c r="B1015" s="714"/>
      <c r="C1015" s="714"/>
      <c r="D1015" s="714"/>
      <c r="E1015" s="714"/>
      <c r="F1015" s="714"/>
      <c r="G1015" s="714"/>
      <c r="H1015" s="714"/>
      <c r="I1015" s="714"/>
      <c r="J1015" s="714"/>
      <c r="K1015" s="714"/>
      <c r="L1015" s="714"/>
    </row>
    <row r="1016" spans="1:12" ht="12.75" customHeight="1" x14ac:dyDescent="0.35">
      <c r="A1016" s="714"/>
      <c r="B1016" s="722" t="s">
        <v>141</v>
      </c>
      <c r="C1016" s="714"/>
      <c r="D1016" s="714"/>
      <c r="E1016" s="714"/>
      <c r="F1016" s="714"/>
      <c r="G1016" s="714"/>
      <c r="H1016" s="714"/>
      <c r="I1016" s="714"/>
      <c r="J1016" s="714"/>
      <c r="K1016" s="714"/>
      <c r="L1016" s="714"/>
    </row>
    <row r="1017" spans="1:12" ht="12.75" customHeight="1" x14ac:dyDescent="0.35">
      <c r="A1017" s="714"/>
      <c r="B1017" s="714"/>
      <c r="C1017" s="3" t="s">
        <v>146</v>
      </c>
      <c r="D1017" s="4">
        <v>675700.49</v>
      </c>
      <c r="E1017" s="4">
        <v>520439.08</v>
      </c>
      <c r="F1017" s="19">
        <v>384292.85</v>
      </c>
      <c r="G1017" s="10">
        <v>531508</v>
      </c>
      <c r="H1017" s="24">
        <f t="shared" ref="H1017:H1047" si="102">ROUND(F1017/9*12,0)</f>
        <v>512390</v>
      </c>
      <c r="I1017" s="29">
        <f t="shared" ref="I1017:I1047" si="103">H1017/G1017</f>
        <v>0.96403064488210899</v>
      </c>
      <c r="J1017" s="4">
        <v>618884</v>
      </c>
      <c r="K1017" s="59"/>
      <c r="L1017" s="53">
        <f t="shared" ref="L1017:L1045" si="104">J1017-K1017</f>
        <v>618884</v>
      </c>
    </row>
    <row r="1018" spans="1:12" ht="12.75" customHeight="1" x14ac:dyDescent="0.35">
      <c r="A1018" s="714"/>
      <c r="B1018" s="714"/>
      <c r="C1018" s="3" t="s">
        <v>147</v>
      </c>
      <c r="D1018" s="4">
        <v>0</v>
      </c>
      <c r="E1018" s="4">
        <v>9724.3700000000008</v>
      </c>
      <c r="F1018" s="19">
        <v>26826.19</v>
      </c>
      <c r="G1018" s="10">
        <v>0</v>
      </c>
      <c r="H1018" s="24">
        <f t="shared" si="102"/>
        <v>35768</v>
      </c>
      <c r="I1018" s="29" t="e">
        <f t="shared" si="103"/>
        <v>#DIV/0!</v>
      </c>
      <c r="J1018" s="4">
        <v>0</v>
      </c>
      <c r="K1018" s="59"/>
      <c r="L1018" s="53">
        <f t="shared" si="104"/>
        <v>0</v>
      </c>
    </row>
    <row r="1019" spans="1:12" ht="12.75" customHeight="1" x14ac:dyDescent="0.35">
      <c r="A1019" s="714"/>
      <c r="B1019" s="714"/>
      <c r="C1019" s="3" t="s">
        <v>148</v>
      </c>
      <c r="D1019" s="4">
        <v>9712.7199999999993</v>
      </c>
      <c r="E1019" s="4">
        <v>909.83</v>
      </c>
      <c r="F1019" s="19">
        <v>5386.24</v>
      </c>
      <c r="G1019" s="10">
        <v>0</v>
      </c>
      <c r="H1019" s="24">
        <f t="shared" si="102"/>
        <v>7182</v>
      </c>
      <c r="I1019" s="29" t="e">
        <f t="shared" si="103"/>
        <v>#DIV/0!</v>
      </c>
      <c r="J1019" s="4">
        <v>0</v>
      </c>
      <c r="K1019" s="59"/>
      <c r="L1019" s="53">
        <f t="shared" si="104"/>
        <v>0</v>
      </c>
    </row>
    <row r="1020" spans="1:12" ht="12.75" customHeight="1" x14ac:dyDescent="0.35">
      <c r="A1020" s="714"/>
      <c r="B1020" s="714"/>
      <c r="C1020" s="3" t="s">
        <v>186</v>
      </c>
      <c r="D1020" s="4">
        <v>0</v>
      </c>
      <c r="E1020" s="4">
        <v>0</v>
      </c>
      <c r="F1020" s="19">
        <v>2708.44</v>
      </c>
      <c r="G1020" s="10">
        <v>0</v>
      </c>
      <c r="H1020" s="24">
        <f t="shared" si="102"/>
        <v>3611</v>
      </c>
      <c r="I1020" s="29" t="e">
        <f t="shared" si="103"/>
        <v>#DIV/0!</v>
      </c>
      <c r="J1020" s="4">
        <v>0</v>
      </c>
      <c r="K1020" s="59"/>
      <c r="L1020" s="53">
        <f t="shared" si="104"/>
        <v>0</v>
      </c>
    </row>
    <row r="1021" spans="1:12" ht="12.75" customHeight="1" x14ac:dyDescent="0.35">
      <c r="A1021" s="714"/>
      <c r="B1021" s="714"/>
      <c r="C1021" s="3" t="s">
        <v>150</v>
      </c>
      <c r="D1021" s="4">
        <v>28249</v>
      </c>
      <c r="E1021" s="4">
        <v>39990</v>
      </c>
      <c r="F1021" s="19">
        <v>6580</v>
      </c>
      <c r="G1021" s="10">
        <v>60000</v>
      </c>
      <c r="H1021" s="24">
        <f t="shared" si="102"/>
        <v>8773</v>
      </c>
      <c r="I1021" s="29">
        <f t="shared" si="103"/>
        <v>0.14621666666666666</v>
      </c>
      <c r="J1021" s="4">
        <v>60000</v>
      </c>
      <c r="K1021" s="59"/>
      <c r="L1021" s="53">
        <f t="shared" si="104"/>
        <v>60000</v>
      </c>
    </row>
    <row r="1022" spans="1:12" ht="12.75" customHeight="1" x14ac:dyDescent="0.35">
      <c r="A1022" s="714"/>
      <c r="B1022" s="714"/>
      <c r="C1022" s="3" t="s">
        <v>151</v>
      </c>
      <c r="D1022" s="4">
        <v>50310.18</v>
      </c>
      <c r="E1022" s="4">
        <v>37382.519999999997</v>
      </c>
      <c r="F1022" s="19">
        <v>21282.74</v>
      </c>
      <c r="G1022" s="10">
        <v>43453</v>
      </c>
      <c r="H1022" s="24">
        <f t="shared" si="102"/>
        <v>28377</v>
      </c>
      <c r="I1022" s="29">
        <f t="shared" si="103"/>
        <v>0.65305042229535359</v>
      </c>
      <c r="J1022" s="4">
        <v>49150</v>
      </c>
      <c r="K1022" s="59"/>
      <c r="L1022" s="53">
        <f t="shared" si="104"/>
        <v>49150</v>
      </c>
    </row>
    <row r="1023" spans="1:12" ht="12.75" customHeight="1" x14ac:dyDescent="0.35">
      <c r="A1023" s="714"/>
      <c r="B1023" s="714"/>
      <c r="C1023" s="3" t="s">
        <v>152</v>
      </c>
      <c r="D1023" s="4">
        <v>34852.410000000003</v>
      </c>
      <c r="E1023" s="4">
        <v>44607</v>
      </c>
      <c r="F1023" s="19">
        <v>26191.68</v>
      </c>
      <c r="G1023" s="10">
        <v>49792</v>
      </c>
      <c r="H1023" s="24">
        <f t="shared" si="102"/>
        <v>34922</v>
      </c>
      <c r="I1023" s="29">
        <f t="shared" si="103"/>
        <v>0.70135764781491006</v>
      </c>
      <c r="J1023" s="4">
        <v>55648</v>
      </c>
      <c r="K1023" s="59"/>
      <c r="L1023" s="53">
        <f t="shared" si="104"/>
        <v>55648</v>
      </c>
    </row>
    <row r="1024" spans="1:12" ht="12.75" customHeight="1" x14ac:dyDescent="0.35">
      <c r="A1024" s="714"/>
      <c r="B1024" s="714"/>
      <c r="C1024" s="3" t="s">
        <v>153</v>
      </c>
      <c r="D1024" s="4">
        <v>1059.3499999999999</v>
      </c>
      <c r="E1024" s="4">
        <v>1499.63</v>
      </c>
      <c r="F1024" s="19">
        <v>246.75</v>
      </c>
      <c r="G1024" s="10">
        <v>0</v>
      </c>
      <c r="H1024" s="24">
        <f t="shared" si="102"/>
        <v>329</v>
      </c>
      <c r="I1024" s="29" t="e">
        <f t="shared" si="103"/>
        <v>#DIV/0!</v>
      </c>
      <c r="J1024" s="4">
        <v>0</v>
      </c>
      <c r="K1024" s="59"/>
      <c r="L1024" s="53">
        <f t="shared" si="104"/>
        <v>0</v>
      </c>
    </row>
    <row r="1025" spans="1:12" ht="12.75" customHeight="1" x14ac:dyDescent="0.35">
      <c r="A1025" s="714"/>
      <c r="B1025" s="714"/>
      <c r="C1025" s="3" t="s">
        <v>154</v>
      </c>
      <c r="D1025" s="4">
        <v>3600</v>
      </c>
      <c r="E1025" s="4">
        <v>3600</v>
      </c>
      <c r="F1025" s="19">
        <v>0</v>
      </c>
      <c r="G1025" s="10">
        <v>7656</v>
      </c>
      <c r="H1025" s="24">
        <f t="shared" si="102"/>
        <v>0</v>
      </c>
      <c r="I1025" s="29">
        <f t="shared" si="103"/>
        <v>0</v>
      </c>
      <c r="J1025" s="4">
        <v>7884</v>
      </c>
      <c r="K1025" s="59"/>
      <c r="L1025" s="53">
        <f t="shared" si="104"/>
        <v>7884</v>
      </c>
    </row>
    <row r="1026" spans="1:12" ht="12.75" customHeight="1" x14ac:dyDescent="0.35">
      <c r="A1026" s="714"/>
      <c r="B1026" s="714"/>
      <c r="C1026" s="3" t="s">
        <v>155</v>
      </c>
      <c r="D1026" s="4">
        <v>64635.16</v>
      </c>
      <c r="E1026" s="4">
        <v>50303.35</v>
      </c>
      <c r="F1026" s="19">
        <v>28112.1</v>
      </c>
      <c r="G1026" s="10">
        <v>76909</v>
      </c>
      <c r="H1026" s="24">
        <f t="shared" si="102"/>
        <v>37483</v>
      </c>
      <c r="I1026" s="29">
        <f t="shared" si="103"/>
        <v>0.48736818837847329</v>
      </c>
      <c r="J1026" s="4">
        <v>82677</v>
      </c>
      <c r="K1026" s="59"/>
      <c r="L1026" s="53">
        <f t="shared" si="104"/>
        <v>82677</v>
      </c>
    </row>
    <row r="1027" spans="1:12" ht="12.75" customHeight="1" x14ac:dyDescent="0.35">
      <c r="A1027" s="714"/>
      <c r="B1027" s="714"/>
      <c r="C1027" s="3" t="s">
        <v>157</v>
      </c>
      <c r="D1027" s="4">
        <v>2681.16</v>
      </c>
      <c r="E1027" s="4">
        <v>1325.24</v>
      </c>
      <c r="F1027" s="19">
        <v>989.81</v>
      </c>
      <c r="G1027" s="10">
        <v>1619</v>
      </c>
      <c r="H1027" s="24">
        <f t="shared" si="102"/>
        <v>1320</v>
      </c>
      <c r="I1027" s="29">
        <f t="shared" si="103"/>
        <v>0.81531809759110563</v>
      </c>
      <c r="J1027" s="4">
        <v>1619</v>
      </c>
      <c r="K1027" s="59"/>
      <c r="L1027" s="53">
        <f t="shared" si="104"/>
        <v>1619</v>
      </c>
    </row>
    <row r="1028" spans="1:12" ht="12.75" customHeight="1" x14ac:dyDescent="0.35">
      <c r="A1028" s="714"/>
      <c r="B1028" s="714"/>
      <c r="C1028" s="3" t="s">
        <v>158</v>
      </c>
      <c r="D1028" s="4">
        <v>0</v>
      </c>
      <c r="E1028" s="4">
        <v>0</v>
      </c>
      <c r="F1028" s="19">
        <v>876.6</v>
      </c>
      <c r="G1028" s="10">
        <v>0</v>
      </c>
      <c r="H1028" s="24">
        <f t="shared" si="102"/>
        <v>1169</v>
      </c>
      <c r="I1028" s="29" t="e">
        <f t="shared" si="103"/>
        <v>#DIV/0!</v>
      </c>
      <c r="J1028" s="4">
        <v>0</v>
      </c>
      <c r="K1028" s="59"/>
      <c r="L1028" s="53">
        <f t="shared" si="104"/>
        <v>0</v>
      </c>
    </row>
    <row r="1029" spans="1:12" ht="12.75" customHeight="1" x14ac:dyDescent="0.35">
      <c r="A1029" s="714"/>
      <c r="B1029" s="714"/>
      <c r="C1029" s="3" t="s">
        <v>159</v>
      </c>
      <c r="D1029" s="4">
        <v>37012.589999999997</v>
      </c>
      <c r="E1029" s="4">
        <v>29199.47</v>
      </c>
      <c r="F1029" s="19">
        <v>10372.43</v>
      </c>
      <c r="G1029" s="10">
        <v>19740</v>
      </c>
      <c r="H1029" s="24">
        <f t="shared" si="102"/>
        <v>13830</v>
      </c>
      <c r="I1029" s="29">
        <f t="shared" si="103"/>
        <v>0.70060790273556228</v>
      </c>
      <c r="J1029" s="4">
        <v>19740</v>
      </c>
      <c r="K1029" s="59"/>
      <c r="L1029" s="53">
        <f t="shared" si="104"/>
        <v>19740</v>
      </c>
    </row>
    <row r="1030" spans="1:12" ht="12.75" customHeight="1" x14ac:dyDescent="0.35">
      <c r="A1030" s="714"/>
      <c r="B1030" s="714"/>
      <c r="C1030" s="3" t="s">
        <v>160</v>
      </c>
      <c r="D1030" s="4">
        <v>2160</v>
      </c>
      <c r="E1030" s="4">
        <v>2160</v>
      </c>
      <c r="F1030" s="19">
        <v>0</v>
      </c>
      <c r="G1030" s="10">
        <v>0</v>
      </c>
      <c r="H1030" s="24">
        <f t="shared" si="102"/>
        <v>0</v>
      </c>
      <c r="I1030" s="29" t="e">
        <f t="shared" si="103"/>
        <v>#DIV/0!</v>
      </c>
      <c r="J1030" s="4">
        <v>0</v>
      </c>
      <c r="K1030" s="59"/>
      <c r="L1030" s="53">
        <f t="shared" si="104"/>
        <v>0</v>
      </c>
    </row>
    <row r="1031" spans="1:12" ht="12.75" customHeight="1" x14ac:dyDescent="0.35">
      <c r="A1031" s="714"/>
      <c r="B1031" s="714"/>
      <c r="C1031" s="3" t="s">
        <v>161</v>
      </c>
      <c r="D1031" s="4">
        <v>14849</v>
      </c>
      <c r="E1031" s="4">
        <v>19078</v>
      </c>
      <c r="F1031" s="19">
        <v>0</v>
      </c>
      <c r="G1031" s="10">
        <v>0</v>
      </c>
      <c r="H1031" s="24">
        <f t="shared" si="102"/>
        <v>0</v>
      </c>
      <c r="I1031" s="29" t="e">
        <f t="shared" si="103"/>
        <v>#DIV/0!</v>
      </c>
      <c r="J1031" s="4">
        <v>0</v>
      </c>
      <c r="K1031" s="59"/>
      <c r="L1031" s="53">
        <f t="shared" si="104"/>
        <v>0</v>
      </c>
    </row>
    <row r="1032" spans="1:12" ht="12.75" customHeight="1" x14ac:dyDescent="0.35">
      <c r="A1032" s="714"/>
      <c r="B1032" s="714"/>
      <c r="C1032" s="3" t="s">
        <v>162</v>
      </c>
      <c r="D1032" s="4">
        <v>10908.67</v>
      </c>
      <c r="E1032" s="4">
        <v>8671.26</v>
      </c>
      <c r="F1032" s="19">
        <v>6247.52</v>
      </c>
      <c r="G1032" s="10">
        <v>9109</v>
      </c>
      <c r="H1032" s="24">
        <f t="shared" si="102"/>
        <v>8330</v>
      </c>
      <c r="I1032" s="29">
        <f t="shared" si="103"/>
        <v>0.9144801844329784</v>
      </c>
      <c r="J1032" s="4">
        <v>9576</v>
      </c>
      <c r="K1032" s="59"/>
      <c r="L1032" s="53">
        <f t="shared" si="104"/>
        <v>9576</v>
      </c>
    </row>
    <row r="1033" spans="1:12" ht="12.75" customHeight="1" x14ac:dyDescent="0.35">
      <c r="A1033" s="714"/>
      <c r="B1033" s="714"/>
      <c r="C1033" s="3" t="s">
        <v>164</v>
      </c>
      <c r="D1033" s="4">
        <v>361.07</v>
      </c>
      <c r="E1033" s="4">
        <v>152.35</v>
      </c>
      <c r="F1033" s="19">
        <v>0</v>
      </c>
      <c r="G1033" s="10">
        <v>375</v>
      </c>
      <c r="H1033" s="24">
        <f t="shared" si="102"/>
        <v>0</v>
      </c>
      <c r="I1033" s="29">
        <f t="shared" si="103"/>
        <v>0</v>
      </c>
      <c r="J1033" s="4">
        <v>375</v>
      </c>
      <c r="K1033" s="59"/>
      <c r="L1033" s="53">
        <f t="shared" si="104"/>
        <v>375</v>
      </c>
    </row>
    <row r="1034" spans="1:12" ht="12.75" customHeight="1" x14ac:dyDescent="0.35">
      <c r="A1034" s="714"/>
      <c r="B1034" s="714"/>
      <c r="C1034" s="3" t="s">
        <v>167</v>
      </c>
      <c r="D1034" s="4">
        <v>1269.08</v>
      </c>
      <c r="E1034" s="4">
        <v>1133.1300000000001</v>
      </c>
      <c r="F1034" s="19">
        <v>791.14</v>
      </c>
      <c r="G1034" s="10">
        <v>500</v>
      </c>
      <c r="H1034" s="24">
        <f t="shared" si="102"/>
        <v>1055</v>
      </c>
      <c r="I1034" s="29">
        <f t="shared" si="103"/>
        <v>2.11</v>
      </c>
      <c r="J1034" s="4">
        <v>500</v>
      </c>
      <c r="K1034" s="59"/>
      <c r="L1034" s="53">
        <f t="shared" si="104"/>
        <v>500</v>
      </c>
    </row>
    <row r="1035" spans="1:12" ht="12.75" customHeight="1" x14ac:dyDescent="0.35">
      <c r="A1035" s="714"/>
      <c r="B1035" s="714"/>
      <c r="C1035" s="3" t="s">
        <v>168</v>
      </c>
      <c r="D1035" s="4">
        <v>987.21</v>
      </c>
      <c r="E1035" s="4">
        <v>0</v>
      </c>
      <c r="F1035" s="19">
        <v>0</v>
      </c>
      <c r="G1035" s="10">
        <v>0</v>
      </c>
      <c r="H1035" s="24">
        <f t="shared" si="102"/>
        <v>0</v>
      </c>
      <c r="I1035" s="29" t="e">
        <f t="shared" si="103"/>
        <v>#DIV/0!</v>
      </c>
      <c r="J1035" s="4">
        <v>0</v>
      </c>
      <c r="K1035" s="59"/>
      <c r="L1035" s="53">
        <f t="shared" si="104"/>
        <v>0</v>
      </c>
    </row>
    <row r="1036" spans="1:12" ht="12.75" customHeight="1" x14ac:dyDescent="0.35">
      <c r="A1036" s="714"/>
      <c r="B1036" s="714"/>
      <c r="C1036" s="3" t="s">
        <v>169</v>
      </c>
      <c r="D1036" s="4">
        <v>3839.93</v>
      </c>
      <c r="E1036" s="4">
        <v>1695.48</v>
      </c>
      <c r="F1036" s="19">
        <v>26.17</v>
      </c>
      <c r="G1036" s="10">
        <v>0</v>
      </c>
      <c r="H1036" s="24">
        <f t="shared" si="102"/>
        <v>35</v>
      </c>
      <c r="I1036" s="29" t="e">
        <f t="shared" si="103"/>
        <v>#DIV/0!</v>
      </c>
      <c r="J1036" s="4">
        <v>0</v>
      </c>
      <c r="K1036" s="59"/>
      <c r="L1036" s="53">
        <f t="shared" si="104"/>
        <v>0</v>
      </c>
    </row>
    <row r="1037" spans="1:12" ht="12.75" customHeight="1" x14ac:dyDescent="0.35">
      <c r="A1037" s="714"/>
      <c r="B1037" s="714"/>
      <c r="C1037" s="3" t="s">
        <v>170</v>
      </c>
      <c r="D1037" s="4">
        <v>12444.94</v>
      </c>
      <c r="E1037" s="4">
        <v>6170.07</v>
      </c>
      <c r="F1037" s="19">
        <v>4452.33</v>
      </c>
      <c r="G1037" s="10">
        <v>18500</v>
      </c>
      <c r="H1037" s="24">
        <f t="shared" si="102"/>
        <v>5936</v>
      </c>
      <c r="I1037" s="29">
        <f t="shared" si="103"/>
        <v>0.32086486486486487</v>
      </c>
      <c r="J1037" s="4">
        <v>18500</v>
      </c>
      <c r="K1037" s="59"/>
      <c r="L1037" s="53">
        <f t="shared" si="104"/>
        <v>18500</v>
      </c>
    </row>
    <row r="1038" spans="1:12" ht="12.75" customHeight="1" x14ac:dyDescent="0.35">
      <c r="A1038" s="714"/>
      <c r="B1038" s="714"/>
      <c r="C1038" s="3" t="s">
        <v>171</v>
      </c>
      <c r="D1038" s="4">
        <v>3049.16</v>
      </c>
      <c r="E1038" s="4">
        <v>2565</v>
      </c>
      <c r="F1038" s="19">
        <v>1830</v>
      </c>
      <c r="G1038" s="10">
        <v>3000</v>
      </c>
      <c r="H1038" s="24">
        <f t="shared" si="102"/>
        <v>2440</v>
      </c>
      <c r="I1038" s="29">
        <f t="shared" si="103"/>
        <v>0.81333333333333335</v>
      </c>
      <c r="J1038" s="4">
        <v>3000</v>
      </c>
      <c r="K1038" s="59"/>
      <c r="L1038" s="53">
        <f t="shared" si="104"/>
        <v>3000</v>
      </c>
    </row>
    <row r="1039" spans="1:12" ht="12.75" customHeight="1" x14ac:dyDescent="0.35">
      <c r="A1039" s="714"/>
      <c r="B1039" s="714"/>
      <c r="C1039" s="3" t="s">
        <v>172</v>
      </c>
      <c r="D1039" s="4">
        <v>702.45</v>
      </c>
      <c r="E1039" s="4">
        <v>690.12</v>
      </c>
      <c r="F1039" s="19">
        <v>37.85</v>
      </c>
      <c r="G1039" s="10">
        <v>0</v>
      </c>
      <c r="H1039" s="24">
        <f t="shared" si="102"/>
        <v>50</v>
      </c>
      <c r="I1039" s="29" t="e">
        <f t="shared" si="103"/>
        <v>#DIV/0!</v>
      </c>
      <c r="J1039" s="4">
        <v>0</v>
      </c>
      <c r="K1039" s="59"/>
      <c r="L1039" s="53">
        <f t="shared" si="104"/>
        <v>0</v>
      </c>
    </row>
    <row r="1040" spans="1:12" ht="12.75" customHeight="1" x14ac:dyDescent="0.35">
      <c r="A1040" s="714"/>
      <c r="B1040" s="714"/>
      <c r="C1040" s="3" t="s">
        <v>177</v>
      </c>
      <c r="D1040" s="4">
        <v>22976.959999999999</v>
      </c>
      <c r="E1040" s="4">
        <v>32344.25</v>
      </c>
      <c r="F1040" s="19">
        <v>1344.26</v>
      </c>
      <c r="G1040" s="10">
        <v>63000</v>
      </c>
      <c r="H1040" s="24">
        <f t="shared" si="102"/>
        <v>1792</v>
      </c>
      <c r="I1040" s="29">
        <f t="shared" si="103"/>
        <v>2.8444444444444446E-2</v>
      </c>
      <c r="J1040" s="4">
        <v>45000</v>
      </c>
      <c r="K1040" s="59"/>
      <c r="L1040" s="53">
        <f t="shared" si="104"/>
        <v>45000</v>
      </c>
    </row>
    <row r="1041" spans="1:12" ht="12.75" customHeight="1" x14ac:dyDescent="0.35">
      <c r="A1041" s="714"/>
      <c r="B1041" s="714"/>
      <c r="C1041" s="3" t="s">
        <v>178</v>
      </c>
      <c r="D1041" s="4">
        <v>0</v>
      </c>
      <c r="E1041" s="4">
        <v>0</v>
      </c>
      <c r="F1041" s="19">
        <v>0</v>
      </c>
      <c r="G1041" s="10">
        <v>0</v>
      </c>
      <c r="H1041" s="24">
        <f t="shared" si="102"/>
        <v>0</v>
      </c>
      <c r="I1041" s="29" t="e">
        <f t="shared" si="103"/>
        <v>#DIV/0!</v>
      </c>
      <c r="J1041" s="4">
        <v>180</v>
      </c>
      <c r="K1041" s="59"/>
      <c r="L1041" s="53">
        <f t="shared" si="104"/>
        <v>180</v>
      </c>
    </row>
    <row r="1042" spans="1:12" ht="12.75" customHeight="1" x14ac:dyDescent="0.35">
      <c r="A1042" s="714"/>
      <c r="B1042" s="714"/>
      <c r="C1042" s="3" t="s">
        <v>179</v>
      </c>
      <c r="D1042" s="4">
        <v>-100000</v>
      </c>
      <c r="E1042" s="4">
        <v>2552</v>
      </c>
      <c r="F1042" s="19">
        <v>22511.22</v>
      </c>
      <c r="G1042" s="10">
        <v>2500</v>
      </c>
      <c r="H1042" s="24">
        <f t="shared" si="102"/>
        <v>30015</v>
      </c>
      <c r="I1042" s="29">
        <f t="shared" si="103"/>
        <v>12.006</v>
      </c>
      <c r="J1042" s="4">
        <v>2500</v>
      </c>
      <c r="K1042" s="59"/>
      <c r="L1042" s="53">
        <f t="shared" si="104"/>
        <v>2500</v>
      </c>
    </row>
    <row r="1043" spans="1:12" ht="12.75" customHeight="1" x14ac:dyDescent="0.35">
      <c r="A1043" s="714"/>
      <c r="B1043" s="714"/>
      <c r="C1043" s="3" t="s">
        <v>283</v>
      </c>
      <c r="D1043" s="4">
        <v>0</v>
      </c>
      <c r="E1043" s="4">
        <v>0</v>
      </c>
      <c r="F1043" s="19">
        <v>42954.62</v>
      </c>
      <c r="G1043" s="10">
        <v>0</v>
      </c>
      <c r="H1043" s="24">
        <f t="shared" si="102"/>
        <v>57273</v>
      </c>
      <c r="I1043" s="29" t="e">
        <f t="shared" si="103"/>
        <v>#DIV/0!</v>
      </c>
      <c r="J1043" s="4">
        <v>0</v>
      </c>
      <c r="K1043" s="59"/>
      <c r="L1043" s="53">
        <f t="shared" si="104"/>
        <v>0</v>
      </c>
    </row>
    <row r="1044" spans="1:12" ht="12.75" customHeight="1" x14ac:dyDescent="0.35">
      <c r="A1044" s="714"/>
      <c r="B1044" s="714"/>
      <c r="C1044" s="3" t="s">
        <v>180</v>
      </c>
      <c r="D1044" s="4">
        <v>0</v>
      </c>
      <c r="E1044" s="4">
        <v>0</v>
      </c>
      <c r="F1044" s="19">
        <v>0</v>
      </c>
      <c r="G1044" s="10">
        <v>3000</v>
      </c>
      <c r="H1044" s="24">
        <f t="shared" si="102"/>
        <v>0</v>
      </c>
      <c r="I1044" s="29">
        <f t="shared" si="103"/>
        <v>0</v>
      </c>
      <c r="J1044" s="4">
        <v>3000</v>
      </c>
      <c r="K1044" s="59"/>
      <c r="L1044" s="53">
        <f t="shared" si="104"/>
        <v>3000</v>
      </c>
    </row>
    <row r="1045" spans="1:12" ht="12.75" customHeight="1" x14ac:dyDescent="0.35">
      <c r="A1045" s="714"/>
      <c r="B1045" s="714"/>
      <c r="C1045" s="3" t="s">
        <v>183</v>
      </c>
      <c r="D1045" s="4">
        <v>7900</v>
      </c>
      <c r="E1045" s="4">
        <v>7900</v>
      </c>
      <c r="F1045" s="19">
        <v>0</v>
      </c>
      <c r="G1045" s="10">
        <v>0</v>
      </c>
      <c r="H1045" s="24">
        <f t="shared" si="102"/>
        <v>0</v>
      </c>
      <c r="I1045" s="29" t="e">
        <f t="shared" si="103"/>
        <v>#DIV/0!</v>
      </c>
      <c r="J1045" s="4">
        <v>0</v>
      </c>
      <c r="K1045" s="59"/>
      <c r="L1045" s="53">
        <f t="shared" si="104"/>
        <v>0</v>
      </c>
    </row>
    <row r="1046" spans="1:12" ht="12.75" customHeight="1" x14ac:dyDescent="0.35">
      <c r="A1046" s="714"/>
      <c r="B1046" s="719" t="s">
        <v>143</v>
      </c>
      <c r="C1046" s="714"/>
      <c r="D1046" s="7">
        <v>889261.53</v>
      </c>
      <c r="E1046" s="7">
        <v>824092.15</v>
      </c>
      <c r="F1046" s="20">
        <v>594060.93999999994</v>
      </c>
      <c r="G1046" s="11">
        <v>890661</v>
      </c>
      <c r="H1046" s="25">
        <f t="shared" si="102"/>
        <v>792081</v>
      </c>
      <c r="I1046" s="30">
        <f t="shared" si="103"/>
        <v>0.88931815808708359</v>
      </c>
      <c r="J1046" s="7">
        <v>978233</v>
      </c>
      <c r="K1046" s="54">
        <f>SUM(K1017:K1045)</f>
        <v>0</v>
      </c>
      <c r="L1046" s="54">
        <f>SUM(L1017:L1045)</f>
        <v>978233</v>
      </c>
    </row>
    <row r="1047" spans="1:12" ht="12.75" customHeight="1" thickBot="1" x14ac:dyDescent="0.4">
      <c r="A1047" s="719" t="s">
        <v>280</v>
      </c>
      <c r="B1047" s="714"/>
      <c r="C1047" s="714"/>
      <c r="D1047" s="8">
        <v>-889261.53</v>
      </c>
      <c r="E1047" s="8">
        <v>-824092.15</v>
      </c>
      <c r="F1047" s="21">
        <v>-594060.93999999994</v>
      </c>
      <c r="G1047" s="12">
        <v>-890661</v>
      </c>
      <c r="H1047" s="26">
        <f t="shared" si="102"/>
        <v>-792081</v>
      </c>
      <c r="I1047" s="31">
        <f t="shared" si="103"/>
        <v>0.88931815808708359</v>
      </c>
      <c r="J1047" s="8">
        <v>-978233</v>
      </c>
      <c r="K1047" s="55">
        <f>-K1046</f>
        <v>0</v>
      </c>
      <c r="L1047" s="55">
        <f>-L1046</f>
        <v>-978233</v>
      </c>
    </row>
    <row r="1048" spans="1:12" ht="12.75" customHeight="1" thickTop="1" x14ac:dyDescent="0.35">
      <c r="A1048" s="722" t="s">
        <v>281</v>
      </c>
      <c r="B1048" s="714"/>
      <c r="C1048" s="714"/>
      <c r="D1048" s="714"/>
      <c r="E1048" s="714"/>
      <c r="F1048" s="714"/>
      <c r="G1048" s="714"/>
      <c r="H1048" s="714"/>
      <c r="I1048" s="714"/>
      <c r="J1048" s="714"/>
      <c r="K1048" s="714"/>
      <c r="L1048" s="714"/>
    </row>
    <row r="1049" spans="1:12" ht="12.75" customHeight="1" x14ac:dyDescent="0.35">
      <c r="A1049" s="714"/>
      <c r="B1049" s="722" t="s">
        <v>141</v>
      </c>
      <c r="C1049" s="714"/>
      <c r="D1049" s="714"/>
      <c r="E1049" s="714"/>
      <c r="F1049" s="714"/>
      <c r="G1049" s="714"/>
      <c r="H1049" s="714"/>
      <c r="I1049" s="714"/>
      <c r="J1049" s="714"/>
      <c r="K1049" s="714"/>
      <c r="L1049" s="714"/>
    </row>
    <row r="1050" spans="1:12" ht="12.75" customHeight="1" x14ac:dyDescent="0.35">
      <c r="A1050" s="714"/>
      <c r="B1050" s="714"/>
      <c r="H1050" s="23">
        <f t="shared" ref="H1050:H1056" si="105">ROUND(F1050/9*12,0)</f>
        <v>0</v>
      </c>
      <c r="I1050" s="28" t="e">
        <f t="shared" ref="I1050:I1056" si="106">H1050/G1050</f>
        <v>#DIV/0!</v>
      </c>
    </row>
    <row r="1051" spans="1:12" ht="12.75" customHeight="1" x14ac:dyDescent="0.35">
      <c r="A1051" s="714"/>
      <c r="B1051" s="714"/>
      <c r="C1051" s="3" t="s">
        <v>179</v>
      </c>
      <c r="D1051" s="4">
        <v>93978.880000000005</v>
      </c>
      <c r="E1051" s="4">
        <v>313841.46999999997</v>
      </c>
      <c r="F1051" s="19">
        <v>359818.17</v>
      </c>
      <c r="G1051" s="10">
        <v>0</v>
      </c>
      <c r="H1051" s="24">
        <f t="shared" si="105"/>
        <v>479758</v>
      </c>
      <c r="I1051" s="29" t="e">
        <f t="shared" si="106"/>
        <v>#DIV/0!</v>
      </c>
      <c r="J1051" s="4">
        <v>0</v>
      </c>
      <c r="K1051" s="59"/>
      <c r="L1051" s="53">
        <f>J1051-K1051</f>
        <v>0</v>
      </c>
    </row>
    <row r="1052" spans="1:12" ht="12.75" customHeight="1" x14ac:dyDescent="0.35">
      <c r="A1052" s="714"/>
      <c r="B1052" s="714"/>
      <c r="C1052" s="3" t="s">
        <v>282</v>
      </c>
      <c r="D1052" s="4">
        <v>192000</v>
      </c>
      <c r="E1052" s="4">
        <v>198144</v>
      </c>
      <c r="F1052" s="19">
        <v>103095.2</v>
      </c>
      <c r="G1052" s="10">
        <v>200000</v>
      </c>
      <c r="H1052" s="24">
        <f t="shared" si="105"/>
        <v>137460</v>
      </c>
      <c r="I1052" s="29">
        <f t="shared" si="106"/>
        <v>0.68730000000000002</v>
      </c>
      <c r="J1052" s="4">
        <v>200000</v>
      </c>
      <c r="K1052" s="59"/>
      <c r="L1052" s="53">
        <f>J1052-K1052</f>
        <v>200000</v>
      </c>
    </row>
    <row r="1053" spans="1:12" ht="12.75" customHeight="1" x14ac:dyDescent="0.35">
      <c r="A1053" s="714"/>
      <c r="B1053" s="714"/>
      <c r="C1053" s="3" t="s">
        <v>283</v>
      </c>
      <c r="D1053" s="4">
        <v>134549.4</v>
      </c>
      <c r="E1053" s="4">
        <v>245465.98</v>
      </c>
      <c r="F1053" s="19">
        <v>657885.44999999995</v>
      </c>
      <c r="G1053" s="10">
        <v>1000000</v>
      </c>
      <c r="H1053" s="24">
        <f t="shared" si="105"/>
        <v>877181</v>
      </c>
      <c r="I1053" s="29">
        <f t="shared" si="106"/>
        <v>0.87718099999999999</v>
      </c>
      <c r="J1053" s="4">
        <v>1000000</v>
      </c>
      <c r="K1053" s="59"/>
      <c r="L1053" s="53">
        <f>J1053-K1053</f>
        <v>1000000</v>
      </c>
    </row>
    <row r="1054" spans="1:12" ht="12.75" customHeight="1" x14ac:dyDescent="0.35">
      <c r="A1054" s="714"/>
      <c r="B1054" s="714"/>
      <c r="C1054" s="3" t="s">
        <v>180</v>
      </c>
      <c r="D1054" s="4">
        <v>13209.89</v>
      </c>
      <c r="E1054" s="4">
        <v>12311.86</v>
      </c>
      <c r="F1054" s="19">
        <v>6216.88</v>
      </c>
      <c r="G1054" s="10">
        <v>12000</v>
      </c>
      <c r="H1054" s="24">
        <f t="shared" si="105"/>
        <v>8289</v>
      </c>
      <c r="I1054" s="29">
        <f t="shared" si="106"/>
        <v>0.69074999999999998</v>
      </c>
      <c r="J1054" s="4">
        <v>12000</v>
      </c>
      <c r="K1054" s="59"/>
      <c r="L1054" s="53">
        <f>J1054-K1054</f>
        <v>12000</v>
      </c>
    </row>
    <row r="1055" spans="1:12" ht="12.75" customHeight="1" x14ac:dyDescent="0.35">
      <c r="A1055" s="714"/>
      <c r="B1055" s="719" t="s">
        <v>143</v>
      </c>
      <c r="C1055" s="714"/>
      <c r="D1055" s="7">
        <v>433738.17</v>
      </c>
      <c r="E1055" s="7">
        <v>769763.31</v>
      </c>
      <c r="F1055" s="20">
        <v>1127015.7</v>
      </c>
      <c r="G1055" s="11">
        <v>1212000</v>
      </c>
      <c r="H1055" s="25">
        <f t="shared" si="105"/>
        <v>1502688</v>
      </c>
      <c r="I1055" s="30">
        <f t="shared" si="106"/>
        <v>1.2398415841584158</v>
      </c>
      <c r="J1055" s="7">
        <v>1212000</v>
      </c>
      <c r="K1055" s="54">
        <f>SUM(K1051:K1054)</f>
        <v>0</v>
      </c>
      <c r="L1055" s="54">
        <f>SUM(L1051:L1054)</f>
        <v>1212000</v>
      </c>
    </row>
    <row r="1056" spans="1:12" ht="12.75" customHeight="1" thickBot="1" x14ac:dyDescent="0.4">
      <c r="A1056" s="719" t="s">
        <v>284</v>
      </c>
      <c r="B1056" s="714"/>
      <c r="C1056" s="714"/>
      <c r="D1056" s="8">
        <v>-433738.17</v>
      </c>
      <c r="E1056" s="8">
        <v>-769763.31</v>
      </c>
      <c r="F1056" s="21">
        <v>-1127015.7</v>
      </c>
      <c r="G1056" s="12">
        <v>-1212000</v>
      </c>
      <c r="H1056" s="26">
        <f t="shared" si="105"/>
        <v>-1502688</v>
      </c>
      <c r="I1056" s="31">
        <f t="shared" si="106"/>
        <v>1.2398415841584158</v>
      </c>
      <c r="J1056" s="8">
        <v>-1212000</v>
      </c>
      <c r="K1056" s="55">
        <f>-K1055</f>
        <v>0</v>
      </c>
      <c r="L1056" s="55">
        <f>-L1055</f>
        <v>-1212000</v>
      </c>
    </row>
    <row r="1057" spans="1:12" ht="12.75" customHeight="1" thickTop="1" x14ac:dyDescent="0.35">
      <c r="A1057" s="722" t="s">
        <v>285</v>
      </c>
      <c r="B1057" s="714"/>
      <c r="C1057" s="714"/>
      <c r="D1057" s="714"/>
      <c r="E1057" s="714"/>
      <c r="F1057" s="714"/>
      <c r="G1057" s="714"/>
      <c r="H1057" s="714"/>
      <c r="I1057" s="714"/>
      <c r="J1057" s="714"/>
      <c r="K1057" s="714"/>
      <c r="L1057" s="714"/>
    </row>
    <row r="1058" spans="1:12" ht="12.75" customHeight="1" x14ac:dyDescent="0.35">
      <c r="A1058" s="714"/>
      <c r="B1058" s="722" t="s">
        <v>141</v>
      </c>
      <c r="C1058" s="714"/>
      <c r="D1058" s="714"/>
      <c r="E1058" s="714"/>
      <c r="F1058" s="714"/>
      <c r="G1058" s="714"/>
      <c r="H1058" s="714"/>
      <c r="I1058" s="714"/>
      <c r="J1058" s="714"/>
      <c r="K1058" s="714"/>
      <c r="L1058" s="714"/>
    </row>
    <row r="1059" spans="1:12" ht="12.75" customHeight="1" x14ac:dyDescent="0.35">
      <c r="A1059" s="714"/>
      <c r="B1059" s="714"/>
      <c r="C1059" s="3" t="s">
        <v>146</v>
      </c>
      <c r="D1059" s="4">
        <v>132605</v>
      </c>
      <c r="E1059" s="4">
        <v>197137.4</v>
      </c>
      <c r="F1059" s="19">
        <v>228582.64</v>
      </c>
      <c r="G1059" s="10">
        <v>192431</v>
      </c>
      <c r="H1059" s="24">
        <f t="shared" ref="H1059:H1083" si="107">ROUND(F1059/9*12,0)</f>
        <v>304777</v>
      </c>
      <c r="I1059" s="29">
        <f t="shared" ref="I1059:I1083" si="108">H1059/G1059</f>
        <v>1.5838248515052149</v>
      </c>
      <c r="J1059" s="4">
        <v>223142</v>
      </c>
      <c r="K1059" s="59"/>
      <c r="L1059" s="53">
        <f t="shared" ref="L1059:L1081" si="109">J1059-K1059</f>
        <v>223142</v>
      </c>
    </row>
    <row r="1060" spans="1:12" ht="12.75" customHeight="1" x14ac:dyDescent="0.35">
      <c r="A1060" s="714"/>
      <c r="B1060" s="714"/>
      <c r="C1060" s="3" t="s">
        <v>147</v>
      </c>
      <c r="D1060" s="4">
        <v>0</v>
      </c>
      <c r="E1060" s="4">
        <v>6224.21</v>
      </c>
      <c r="F1060" s="19">
        <v>0</v>
      </c>
      <c r="G1060" s="10">
        <v>0</v>
      </c>
      <c r="H1060" s="24">
        <f t="shared" si="107"/>
        <v>0</v>
      </c>
      <c r="I1060" s="29" t="e">
        <f t="shared" si="108"/>
        <v>#DIV/0!</v>
      </c>
      <c r="J1060" s="4">
        <v>0</v>
      </c>
      <c r="K1060" s="59"/>
      <c r="L1060" s="53">
        <f t="shared" si="109"/>
        <v>0</v>
      </c>
    </row>
    <row r="1061" spans="1:12" ht="12.75" customHeight="1" x14ac:dyDescent="0.35">
      <c r="A1061" s="714"/>
      <c r="B1061" s="714"/>
      <c r="C1061" s="3" t="s">
        <v>148</v>
      </c>
      <c r="D1061" s="4">
        <v>0</v>
      </c>
      <c r="E1061" s="4">
        <v>436.2</v>
      </c>
      <c r="F1061" s="19">
        <v>0</v>
      </c>
      <c r="G1061" s="10">
        <v>0</v>
      </c>
      <c r="H1061" s="24">
        <f t="shared" si="107"/>
        <v>0</v>
      </c>
      <c r="I1061" s="29" t="e">
        <f t="shared" si="108"/>
        <v>#DIV/0!</v>
      </c>
      <c r="J1061" s="4">
        <v>0</v>
      </c>
      <c r="K1061" s="59"/>
      <c r="L1061" s="53">
        <f t="shared" si="109"/>
        <v>0</v>
      </c>
    </row>
    <row r="1062" spans="1:12" ht="12.75" customHeight="1" x14ac:dyDescent="0.35">
      <c r="A1062" s="714"/>
      <c r="B1062" s="714"/>
      <c r="C1062" s="3" t="s">
        <v>151</v>
      </c>
      <c r="D1062" s="4">
        <v>15481.71</v>
      </c>
      <c r="E1062" s="4">
        <v>18712.75</v>
      </c>
      <c r="F1062" s="19">
        <v>25393.79</v>
      </c>
      <c r="G1062" s="10">
        <v>27592</v>
      </c>
      <c r="H1062" s="24">
        <f t="shared" si="107"/>
        <v>33858</v>
      </c>
      <c r="I1062" s="29">
        <f t="shared" si="108"/>
        <v>1.2270948100898811</v>
      </c>
      <c r="J1062" s="4">
        <v>32016</v>
      </c>
      <c r="K1062" s="59"/>
      <c r="L1062" s="53">
        <f t="shared" si="109"/>
        <v>32016</v>
      </c>
    </row>
    <row r="1063" spans="1:12" ht="12.75" customHeight="1" x14ac:dyDescent="0.35">
      <c r="A1063" s="714"/>
      <c r="B1063" s="714"/>
      <c r="C1063" s="3" t="s">
        <v>152</v>
      </c>
      <c r="D1063" s="4">
        <v>8712.86</v>
      </c>
      <c r="E1063" s="4">
        <v>22303</v>
      </c>
      <c r="F1063" s="19">
        <v>13095.84</v>
      </c>
      <c r="G1063" s="10">
        <v>24896</v>
      </c>
      <c r="H1063" s="24">
        <f t="shared" si="107"/>
        <v>17461</v>
      </c>
      <c r="I1063" s="29">
        <f t="shared" si="108"/>
        <v>0.70135764781491006</v>
      </c>
      <c r="J1063" s="4">
        <v>27824</v>
      </c>
      <c r="K1063" s="59"/>
      <c r="L1063" s="53">
        <f t="shared" si="109"/>
        <v>27824</v>
      </c>
    </row>
    <row r="1064" spans="1:12" ht="12.75" customHeight="1" x14ac:dyDescent="0.35">
      <c r="A1064" s="714"/>
      <c r="B1064" s="714"/>
      <c r="C1064" s="3" t="s">
        <v>154</v>
      </c>
      <c r="D1064" s="4">
        <v>900</v>
      </c>
      <c r="E1064" s="4">
        <v>1800</v>
      </c>
      <c r="F1064" s="19">
        <v>0</v>
      </c>
      <c r="G1064" s="10">
        <v>3828</v>
      </c>
      <c r="H1064" s="24">
        <f t="shared" si="107"/>
        <v>0</v>
      </c>
      <c r="I1064" s="29">
        <f t="shared" si="108"/>
        <v>0</v>
      </c>
      <c r="J1064" s="4">
        <v>3942</v>
      </c>
      <c r="K1064" s="59"/>
      <c r="L1064" s="53">
        <f t="shared" si="109"/>
        <v>3942</v>
      </c>
    </row>
    <row r="1065" spans="1:12" ht="12.75" customHeight="1" x14ac:dyDescent="0.35">
      <c r="A1065" s="714"/>
      <c r="B1065" s="714"/>
      <c r="C1065" s="3" t="s">
        <v>155</v>
      </c>
      <c r="D1065" s="4">
        <v>23854.65</v>
      </c>
      <c r="E1065" s="4">
        <v>36384.31</v>
      </c>
      <c r="F1065" s="19">
        <v>27968.13</v>
      </c>
      <c r="G1065" s="10">
        <v>51276</v>
      </c>
      <c r="H1065" s="24">
        <f t="shared" si="107"/>
        <v>37291</v>
      </c>
      <c r="I1065" s="29">
        <f t="shared" si="108"/>
        <v>0.72726031671737268</v>
      </c>
      <c r="J1065" s="4">
        <v>55122</v>
      </c>
      <c r="K1065" s="59"/>
      <c r="L1065" s="53">
        <f t="shared" si="109"/>
        <v>55122</v>
      </c>
    </row>
    <row r="1066" spans="1:12" ht="12.75" customHeight="1" x14ac:dyDescent="0.35">
      <c r="A1066" s="714"/>
      <c r="B1066" s="714"/>
      <c r="C1066" s="3" t="s">
        <v>157</v>
      </c>
      <c r="D1066" s="4">
        <v>413.76</v>
      </c>
      <c r="E1066" s="4">
        <v>569.65</v>
      </c>
      <c r="F1066" s="19">
        <v>510.37</v>
      </c>
      <c r="G1066" s="10">
        <v>826</v>
      </c>
      <c r="H1066" s="24">
        <f t="shared" si="107"/>
        <v>680</v>
      </c>
      <c r="I1066" s="29">
        <f t="shared" si="108"/>
        <v>0.82324455205811142</v>
      </c>
      <c r="J1066" s="4">
        <v>826</v>
      </c>
      <c r="K1066" s="59"/>
      <c r="L1066" s="53">
        <f t="shared" si="109"/>
        <v>826</v>
      </c>
    </row>
    <row r="1067" spans="1:12" ht="12.75" customHeight="1" x14ac:dyDescent="0.35">
      <c r="A1067" s="714"/>
      <c r="B1067" s="714"/>
      <c r="C1067" s="3" t="s">
        <v>158</v>
      </c>
      <c r="D1067" s="4">
        <v>0</v>
      </c>
      <c r="E1067" s="4">
        <v>0</v>
      </c>
      <c r="F1067" s="19">
        <v>614.4</v>
      </c>
      <c r="G1067" s="10">
        <v>0</v>
      </c>
      <c r="H1067" s="24">
        <f t="shared" si="107"/>
        <v>819</v>
      </c>
      <c r="I1067" s="29" t="e">
        <f t="shared" si="108"/>
        <v>#DIV/0!</v>
      </c>
      <c r="J1067" s="4">
        <v>0</v>
      </c>
      <c r="K1067" s="59"/>
      <c r="L1067" s="53">
        <f t="shared" si="109"/>
        <v>0</v>
      </c>
    </row>
    <row r="1068" spans="1:12" ht="12.75" customHeight="1" x14ac:dyDescent="0.35">
      <c r="A1068" s="714"/>
      <c r="B1068" s="714"/>
      <c r="C1068" s="3" t="s">
        <v>160</v>
      </c>
      <c r="D1068" s="4">
        <v>960</v>
      </c>
      <c r="E1068" s="4">
        <v>960</v>
      </c>
      <c r="F1068" s="19">
        <v>0</v>
      </c>
      <c r="G1068" s="10">
        <v>0</v>
      </c>
      <c r="H1068" s="24">
        <f t="shared" si="107"/>
        <v>0</v>
      </c>
      <c r="I1068" s="29" t="e">
        <f t="shared" si="108"/>
        <v>#DIV/0!</v>
      </c>
      <c r="J1068" s="4">
        <v>0</v>
      </c>
      <c r="K1068" s="59"/>
      <c r="L1068" s="53">
        <f t="shared" si="109"/>
        <v>0</v>
      </c>
    </row>
    <row r="1069" spans="1:12" ht="12.75" customHeight="1" x14ac:dyDescent="0.35">
      <c r="A1069" s="714"/>
      <c r="B1069" s="714"/>
      <c r="C1069" s="3" t="s">
        <v>161</v>
      </c>
      <c r="D1069" s="4">
        <v>4165</v>
      </c>
      <c r="E1069" s="4">
        <v>7312</v>
      </c>
      <c r="F1069" s="19">
        <v>0</v>
      </c>
      <c r="G1069" s="10">
        <v>0</v>
      </c>
      <c r="H1069" s="24">
        <f t="shared" si="107"/>
        <v>0</v>
      </c>
      <c r="I1069" s="29" t="e">
        <f t="shared" si="108"/>
        <v>#DIV/0!</v>
      </c>
      <c r="J1069" s="4">
        <v>0</v>
      </c>
      <c r="K1069" s="59"/>
      <c r="L1069" s="53">
        <f t="shared" si="109"/>
        <v>0</v>
      </c>
    </row>
    <row r="1070" spans="1:12" ht="12.75" customHeight="1" x14ac:dyDescent="0.35">
      <c r="A1070" s="714"/>
      <c r="B1070" s="714"/>
      <c r="C1070" s="3" t="s">
        <v>162</v>
      </c>
      <c r="D1070" s="4">
        <v>1924.18</v>
      </c>
      <c r="E1070" s="4">
        <v>2946.72</v>
      </c>
      <c r="F1070" s="19">
        <v>3320.21</v>
      </c>
      <c r="G1070" s="10">
        <v>3598</v>
      </c>
      <c r="H1070" s="24">
        <f t="shared" si="107"/>
        <v>4427</v>
      </c>
      <c r="I1070" s="29">
        <f t="shared" si="108"/>
        <v>1.2304057809894386</v>
      </c>
      <c r="J1070" s="4">
        <v>3921</v>
      </c>
      <c r="K1070" s="59"/>
      <c r="L1070" s="53">
        <f t="shared" si="109"/>
        <v>3921</v>
      </c>
    </row>
    <row r="1071" spans="1:12" ht="12.75" customHeight="1" x14ac:dyDescent="0.35">
      <c r="A1071" s="714"/>
      <c r="B1071" s="714"/>
      <c r="C1071" s="3" t="s">
        <v>164</v>
      </c>
      <c r="D1071" s="4">
        <v>0</v>
      </c>
      <c r="E1071" s="4">
        <v>0</v>
      </c>
      <c r="F1071" s="19">
        <v>221.6</v>
      </c>
      <c r="G1071" s="10">
        <v>0</v>
      </c>
      <c r="H1071" s="24">
        <f t="shared" si="107"/>
        <v>295</v>
      </c>
      <c r="I1071" s="29" t="e">
        <f t="shared" si="108"/>
        <v>#DIV/0!</v>
      </c>
      <c r="J1071" s="4">
        <v>0</v>
      </c>
      <c r="K1071" s="59"/>
      <c r="L1071" s="53">
        <f t="shared" si="109"/>
        <v>0</v>
      </c>
    </row>
    <row r="1072" spans="1:12" ht="12.75" customHeight="1" x14ac:dyDescent="0.35">
      <c r="A1072" s="714"/>
      <c r="B1072" s="714"/>
      <c r="C1072" s="3" t="s">
        <v>260</v>
      </c>
      <c r="D1072" s="4">
        <v>0</v>
      </c>
      <c r="E1072" s="4">
        <v>0</v>
      </c>
      <c r="F1072" s="19">
        <v>11698.25</v>
      </c>
      <c r="G1072" s="10">
        <v>0</v>
      </c>
      <c r="H1072" s="24">
        <f t="shared" si="107"/>
        <v>15598</v>
      </c>
      <c r="I1072" s="29" t="e">
        <f t="shared" si="108"/>
        <v>#DIV/0!</v>
      </c>
      <c r="J1072" s="4">
        <v>0</v>
      </c>
      <c r="K1072" s="59"/>
      <c r="L1072" s="53">
        <f t="shared" si="109"/>
        <v>0</v>
      </c>
    </row>
    <row r="1073" spans="1:12" ht="12.75" customHeight="1" x14ac:dyDescent="0.35">
      <c r="A1073" s="714"/>
      <c r="B1073" s="714"/>
      <c r="C1073" s="3" t="s">
        <v>167</v>
      </c>
      <c r="D1073" s="4">
        <v>333.6</v>
      </c>
      <c r="E1073" s="4">
        <v>239.1</v>
      </c>
      <c r="F1073" s="19">
        <v>1629.16</v>
      </c>
      <c r="G1073" s="10">
        <v>1500</v>
      </c>
      <c r="H1073" s="24">
        <f t="shared" si="107"/>
        <v>2172</v>
      </c>
      <c r="I1073" s="29">
        <f t="shared" si="108"/>
        <v>1.448</v>
      </c>
      <c r="J1073" s="4">
        <v>1500</v>
      </c>
      <c r="K1073" s="59"/>
      <c r="L1073" s="53">
        <f t="shared" si="109"/>
        <v>1500</v>
      </c>
    </row>
    <row r="1074" spans="1:12" ht="12.75" customHeight="1" x14ac:dyDescent="0.35">
      <c r="A1074" s="714"/>
      <c r="B1074" s="714"/>
      <c r="C1074" s="3" t="s">
        <v>168</v>
      </c>
      <c r="D1074" s="4">
        <v>28.95</v>
      </c>
      <c r="E1074" s="4">
        <v>68.72</v>
      </c>
      <c r="F1074" s="19">
        <v>0</v>
      </c>
      <c r="G1074" s="10">
        <v>500</v>
      </c>
      <c r="H1074" s="24">
        <f t="shared" si="107"/>
        <v>0</v>
      </c>
      <c r="I1074" s="29">
        <f t="shared" si="108"/>
        <v>0</v>
      </c>
      <c r="J1074" s="4">
        <v>500</v>
      </c>
      <c r="K1074" s="59"/>
      <c r="L1074" s="53">
        <f t="shared" si="109"/>
        <v>500</v>
      </c>
    </row>
    <row r="1075" spans="1:12" ht="12.75" customHeight="1" x14ac:dyDescent="0.35">
      <c r="A1075" s="714"/>
      <c r="B1075" s="714"/>
      <c r="C1075" s="3" t="s">
        <v>169</v>
      </c>
      <c r="D1075" s="4">
        <v>0</v>
      </c>
      <c r="E1075" s="4">
        <v>0</v>
      </c>
      <c r="F1075" s="19">
        <v>0</v>
      </c>
      <c r="G1075" s="10">
        <v>500</v>
      </c>
      <c r="H1075" s="24">
        <f t="shared" si="107"/>
        <v>0</v>
      </c>
      <c r="I1075" s="29">
        <f t="shared" si="108"/>
        <v>0</v>
      </c>
      <c r="J1075" s="4">
        <v>500</v>
      </c>
      <c r="K1075" s="59"/>
      <c r="L1075" s="53">
        <f t="shared" si="109"/>
        <v>500</v>
      </c>
    </row>
    <row r="1076" spans="1:12" ht="12.75" customHeight="1" x14ac:dyDescent="0.35">
      <c r="A1076" s="714"/>
      <c r="B1076" s="714"/>
      <c r="C1076" s="3" t="s">
        <v>170</v>
      </c>
      <c r="D1076" s="4">
        <v>2468.71</v>
      </c>
      <c r="E1076" s="4">
        <v>2747.51</v>
      </c>
      <c r="F1076" s="19">
        <v>1443.32</v>
      </c>
      <c r="G1076" s="10">
        <v>5000</v>
      </c>
      <c r="H1076" s="24">
        <f t="shared" si="107"/>
        <v>1924</v>
      </c>
      <c r="I1076" s="29">
        <f t="shared" si="108"/>
        <v>0.38479999999999998</v>
      </c>
      <c r="J1076" s="4">
        <v>5000</v>
      </c>
      <c r="K1076" s="59"/>
      <c r="L1076" s="53">
        <f t="shared" si="109"/>
        <v>5000</v>
      </c>
    </row>
    <row r="1077" spans="1:12" ht="12.75" customHeight="1" x14ac:dyDescent="0.35">
      <c r="A1077" s="714"/>
      <c r="B1077" s="714"/>
      <c r="C1077" s="3" t="s">
        <v>171</v>
      </c>
      <c r="D1077" s="4">
        <v>360</v>
      </c>
      <c r="E1077" s="4">
        <v>790</v>
      </c>
      <c r="F1077" s="19">
        <v>60</v>
      </c>
      <c r="G1077" s="10">
        <v>900</v>
      </c>
      <c r="H1077" s="24">
        <f t="shared" si="107"/>
        <v>80</v>
      </c>
      <c r="I1077" s="29">
        <f t="shared" si="108"/>
        <v>8.8888888888888892E-2</v>
      </c>
      <c r="J1077" s="4">
        <v>900</v>
      </c>
      <c r="K1077" s="59"/>
      <c r="L1077" s="53">
        <f t="shared" si="109"/>
        <v>900</v>
      </c>
    </row>
    <row r="1078" spans="1:12" ht="12.75" customHeight="1" x14ac:dyDescent="0.35">
      <c r="A1078" s="714"/>
      <c r="B1078" s="714"/>
      <c r="C1078" s="3" t="s">
        <v>177</v>
      </c>
      <c r="D1078" s="4">
        <v>28.96</v>
      </c>
      <c r="E1078" s="4">
        <v>1989.72</v>
      </c>
      <c r="F1078" s="19">
        <v>981.43</v>
      </c>
      <c r="G1078" s="10">
        <v>1200</v>
      </c>
      <c r="H1078" s="24">
        <f t="shared" si="107"/>
        <v>1309</v>
      </c>
      <c r="I1078" s="29">
        <f t="shared" si="108"/>
        <v>1.0908333333333333</v>
      </c>
      <c r="J1078" s="4">
        <v>1200</v>
      </c>
      <c r="K1078" s="59"/>
      <c r="L1078" s="53">
        <f t="shared" si="109"/>
        <v>1200</v>
      </c>
    </row>
    <row r="1079" spans="1:12" ht="12.75" customHeight="1" x14ac:dyDescent="0.35">
      <c r="A1079" s="714"/>
      <c r="B1079" s="714"/>
      <c r="C1079" s="3" t="s">
        <v>179</v>
      </c>
      <c r="D1079" s="4">
        <v>200937.66</v>
      </c>
      <c r="E1079" s="4">
        <v>235050.68</v>
      </c>
      <c r="F1079" s="19">
        <v>158546.91</v>
      </c>
      <c r="G1079" s="10">
        <v>217500</v>
      </c>
      <c r="H1079" s="24">
        <f t="shared" si="107"/>
        <v>211396</v>
      </c>
      <c r="I1079" s="29">
        <f t="shared" si="108"/>
        <v>0.97193563218390799</v>
      </c>
      <c r="J1079" s="4">
        <v>285000</v>
      </c>
      <c r="K1079" s="59"/>
      <c r="L1079" s="53">
        <f t="shared" si="109"/>
        <v>285000</v>
      </c>
    </row>
    <row r="1080" spans="1:12" ht="12.75" customHeight="1" x14ac:dyDescent="0.35">
      <c r="A1080" s="714"/>
      <c r="B1080" s="714"/>
      <c r="C1080" s="3" t="s">
        <v>277</v>
      </c>
      <c r="D1080" s="4">
        <v>0</v>
      </c>
      <c r="E1080" s="4">
        <v>132873.4</v>
      </c>
      <c r="F1080" s="19">
        <v>0</v>
      </c>
      <c r="G1080" s="10">
        <v>200</v>
      </c>
      <c r="H1080" s="24">
        <f t="shared" si="107"/>
        <v>0</v>
      </c>
      <c r="I1080" s="29">
        <f t="shared" si="108"/>
        <v>0</v>
      </c>
      <c r="J1080" s="4">
        <v>0</v>
      </c>
      <c r="K1080" s="59"/>
      <c r="L1080" s="53">
        <f t="shared" si="109"/>
        <v>0</v>
      </c>
    </row>
    <row r="1081" spans="1:12" ht="12.75" customHeight="1" x14ac:dyDescent="0.35">
      <c r="A1081" s="714"/>
      <c r="B1081" s="714"/>
      <c r="C1081" s="3" t="s">
        <v>183</v>
      </c>
      <c r="D1081" s="4">
        <v>8120</v>
      </c>
      <c r="E1081" s="4">
        <v>8120</v>
      </c>
      <c r="F1081" s="19">
        <v>0</v>
      </c>
      <c r="G1081" s="10">
        <v>0</v>
      </c>
      <c r="H1081" s="24">
        <f t="shared" si="107"/>
        <v>0</v>
      </c>
      <c r="I1081" s="29" t="e">
        <f t="shared" si="108"/>
        <v>#DIV/0!</v>
      </c>
      <c r="J1081" s="4">
        <v>0</v>
      </c>
      <c r="K1081" s="59"/>
      <c r="L1081" s="53">
        <f t="shared" si="109"/>
        <v>0</v>
      </c>
    </row>
    <row r="1082" spans="1:12" ht="12.75" customHeight="1" x14ac:dyDescent="0.35">
      <c r="A1082" s="714"/>
      <c r="B1082" s="719" t="s">
        <v>143</v>
      </c>
      <c r="C1082" s="714"/>
      <c r="D1082" s="7">
        <v>401295.04</v>
      </c>
      <c r="E1082" s="7">
        <v>676665.37</v>
      </c>
      <c r="F1082" s="20">
        <v>474066.05</v>
      </c>
      <c r="G1082" s="11">
        <v>531747</v>
      </c>
      <c r="H1082" s="25">
        <f t="shared" si="107"/>
        <v>632088</v>
      </c>
      <c r="I1082" s="30">
        <f t="shared" si="108"/>
        <v>1.1887006414704737</v>
      </c>
      <c r="J1082" s="7">
        <v>641393</v>
      </c>
      <c r="K1082" s="54">
        <f>SUM(K1059:K1081)</f>
        <v>0</v>
      </c>
      <c r="L1082" s="54">
        <f>SUM(L1059:L1081)</f>
        <v>641393</v>
      </c>
    </row>
    <row r="1083" spans="1:12" ht="12.75" customHeight="1" thickBot="1" x14ac:dyDescent="0.4">
      <c r="A1083" s="719" t="s">
        <v>286</v>
      </c>
      <c r="B1083" s="714"/>
      <c r="C1083" s="714"/>
      <c r="D1083" s="8">
        <v>-401295.04</v>
      </c>
      <c r="E1083" s="8">
        <v>-676665.37</v>
      </c>
      <c r="F1083" s="21">
        <v>-474066.05</v>
      </c>
      <c r="G1083" s="12">
        <v>-531747</v>
      </c>
      <c r="H1083" s="26">
        <f t="shared" si="107"/>
        <v>-632088</v>
      </c>
      <c r="I1083" s="31">
        <f t="shared" si="108"/>
        <v>1.1887006414704737</v>
      </c>
      <c r="J1083" s="8">
        <v>-641393</v>
      </c>
      <c r="K1083" s="55">
        <f>-K1082</f>
        <v>0</v>
      </c>
      <c r="L1083" s="55">
        <f>-L1082</f>
        <v>-641393</v>
      </c>
    </row>
    <row r="1084" spans="1:12" ht="12.75" customHeight="1" thickTop="1" x14ac:dyDescent="0.35">
      <c r="A1084" s="722" t="s">
        <v>287</v>
      </c>
      <c r="B1084" s="714"/>
      <c r="C1084" s="714"/>
      <c r="D1084" s="714"/>
      <c r="E1084" s="714"/>
      <c r="F1084" s="714"/>
      <c r="G1084" s="714"/>
      <c r="H1084" s="714"/>
      <c r="I1084" s="714"/>
      <c r="J1084" s="714"/>
      <c r="K1084" s="714"/>
      <c r="L1084" s="714"/>
    </row>
    <row r="1085" spans="1:12" ht="12.75" customHeight="1" x14ac:dyDescent="0.35">
      <c r="A1085" s="714"/>
      <c r="B1085" s="722" t="s">
        <v>141</v>
      </c>
      <c r="C1085" s="714"/>
      <c r="D1085" s="714"/>
      <c r="E1085" s="714"/>
      <c r="F1085" s="714"/>
      <c r="G1085" s="714"/>
      <c r="H1085" s="714"/>
      <c r="I1085" s="714"/>
      <c r="J1085" s="714"/>
      <c r="K1085" s="714"/>
      <c r="L1085" s="714"/>
    </row>
    <row r="1086" spans="1:12" ht="12.75" customHeight="1" x14ac:dyDescent="0.35">
      <c r="A1086" s="714"/>
      <c r="B1086" s="714"/>
      <c r="C1086" s="3" t="s">
        <v>146</v>
      </c>
      <c r="D1086" s="4">
        <v>488882.17</v>
      </c>
      <c r="E1086" s="4">
        <v>620866.71</v>
      </c>
      <c r="F1086" s="19">
        <v>438992.28</v>
      </c>
      <c r="G1086" s="10">
        <v>620888</v>
      </c>
      <c r="H1086" s="24">
        <f t="shared" ref="H1086:H1118" si="110">ROUND(F1086/9*12,0)</f>
        <v>585323</v>
      </c>
      <c r="I1086" s="29">
        <f t="shared" ref="I1086:I1118" si="111">H1086/G1086</f>
        <v>0.94271913775109195</v>
      </c>
      <c r="J1086" s="4">
        <v>651079</v>
      </c>
      <c r="K1086" s="59"/>
      <c r="L1086" s="53">
        <f t="shared" ref="L1086:L1116" si="112">J1086-K1086</f>
        <v>651079</v>
      </c>
    </row>
    <row r="1087" spans="1:12" ht="12.75" customHeight="1" x14ac:dyDescent="0.35">
      <c r="A1087" s="714"/>
      <c r="B1087" s="714"/>
      <c r="C1087" s="3" t="s">
        <v>147</v>
      </c>
      <c r="D1087" s="4">
        <v>3811.86</v>
      </c>
      <c r="E1087" s="4">
        <v>5595.57</v>
      </c>
      <c r="F1087" s="19">
        <v>72767.399999999994</v>
      </c>
      <c r="G1087" s="10">
        <v>0</v>
      </c>
      <c r="H1087" s="24">
        <f t="shared" si="110"/>
        <v>97023</v>
      </c>
      <c r="I1087" s="29" t="e">
        <f t="shared" si="111"/>
        <v>#DIV/0!</v>
      </c>
      <c r="J1087" s="4">
        <v>0</v>
      </c>
      <c r="K1087" s="59"/>
      <c r="L1087" s="53">
        <f t="shared" si="112"/>
        <v>0</v>
      </c>
    </row>
    <row r="1088" spans="1:12" ht="12.75" customHeight="1" x14ac:dyDescent="0.35">
      <c r="A1088" s="714"/>
      <c r="B1088" s="714"/>
      <c r="C1088" s="3" t="s">
        <v>148</v>
      </c>
      <c r="D1088" s="4">
        <v>931.15</v>
      </c>
      <c r="E1088" s="4">
        <v>91.41</v>
      </c>
      <c r="F1088" s="19">
        <v>17870.330000000002</v>
      </c>
      <c r="G1088" s="10">
        <v>0</v>
      </c>
      <c r="H1088" s="24">
        <f t="shared" si="110"/>
        <v>23827</v>
      </c>
      <c r="I1088" s="29" t="e">
        <f t="shared" si="111"/>
        <v>#DIV/0!</v>
      </c>
      <c r="J1088" s="4">
        <v>0</v>
      </c>
      <c r="K1088" s="59"/>
      <c r="L1088" s="53">
        <f t="shared" si="112"/>
        <v>0</v>
      </c>
    </row>
    <row r="1089" spans="1:12" ht="12.75" customHeight="1" x14ac:dyDescent="0.35">
      <c r="A1089" s="714"/>
      <c r="B1089" s="714"/>
      <c r="C1089" s="3" t="s">
        <v>186</v>
      </c>
      <c r="D1089" s="4">
        <v>0</v>
      </c>
      <c r="E1089" s="4">
        <v>0</v>
      </c>
      <c r="F1089" s="19">
        <v>2708.44</v>
      </c>
      <c r="G1089" s="10">
        <v>0</v>
      </c>
      <c r="H1089" s="24">
        <f t="shared" si="110"/>
        <v>3611</v>
      </c>
      <c r="I1089" s="29" t="e">
        <f t="shared" si="111"/>
        <v>#DIV/0!</v>
      </c>
      <c r="J1089" s="4">
        <v>0</v>
      </c>
      <c r="K1089" s="59"/>
      <c r="L1089" s="53">
        <f t="shared" si="112"/>
        <v>0</v>
      </c>
    </row>
    <row r="1090" spans="1:12" ht="12.75" customHeight="1" x14ac:dyDescent="0.35">
      <c r="A1090" s="714"/>
      <c r="B1090" s="714"/>
      <c r="C1090" s="3" t="s">
        <v>187</v>
      </c>
      <c r="D1090" s="4">
        <v>876.65</v>
      </c>
      <c r="E1090" s="4">
        <v>34938.78</v>
      </c>
      <c r="F1090" s="19">
        <v>25174.03</v>
      </c>
      <c r="G1090" s="10">
        <v>75000</v>
      </c>
      <c r="H1090" s="24">
        <f t="shared" si="110"/>
        <v>33565</v>
      </c>
      <c r="I1090" s="29">
        <f t="shared" si="111"/>
        <v>0.44753333333333334</v>
      </c>
      <c r="J1090" s="4">
        <v>75000</v>
      </c>
      <c r="K1090" s="59"/>
      <c r="L1090" s="53">
        <f t="shared" si="112"/>
        <v>75000</v>
      </c>
    </row>
    <row r="1091" spans="1:12" ht="12.75" customHeight="1" x14ac:dyDescent="0.35">
      <c r="A1091" s="714"/>
      <c r="B1091" s="714"/>
      <c r="C1091" s="3" t="s">
        <v>150</v>
      </c>
      <c r="D1091" s="4">
        <v>22343.64</v>
      </c>
      <c r="E1091" s="4">
        <v>0</v>
      </c>
      <c r="F1091" s="19">
        <v>0</v>
      </c>
      <c r="G1091" s="10">
        <v>50000</v>
      </c>
      <c r="H1091" s="24">
        <f t="shared" si="110"/>
        <v>0</v>
      </c>
      <c r="I1091" s="29">
        <f t="shared" si="111"/>
        <v>0</v>
      </c>
      <c r="J1091" s="4">
        <v>50000</v>
      </c>
      <c r="K1091" s="59"/>
      <c r="L1091" s="53">
        <f t="shared" si="112"/>
        <v>50000</v>
      </c>
    </row>
    <row r="1092" spans="1:12" ht="12.75" customHeight="1" x14ac:dyDescent="0.35">
      <c r="A1092" s="714"/>
      <c r="B1092" s="714"/>
      <c r="C1092" s="3" t="s">
        <v>151</v>
      </c>
      <c r="D1092" s="4">
        <v>37690.15</v>
      </c>
      <c r="E1092" s="4">
        <v>52023.37</v>
      </c>
      <c r="F1092" s="19">
        <v>34433.54</v>
      </c>
      <c r="G1092" s="10">
        <v>56091</v>
      </c>
      <c r="H1092" s="24">
        <f t="shared" si="110"/>
        <v>45911</v>
      </c>
      <c r="I1092" s="29">
        <f t="shared" si="111"/>
        <v>0.81850920825087803</v>
      </c>
      <c r="J1092" s="4">
        <v>62951</v>
      </c>
      <c r="K1092" s="59"/>
      <c r="L1092" s="53">
        <f t="shared" si="112"/>
        <v>62951</v>
      </c>
    </row>
    <row r="1093" spans="1:12" ht="12.75" customHeight="1" x14ac:dyDescent="0.35">
      <c r="A1093" s="714"/>
      <c r="B1093" s="714"/>
      <c r="C1093" s="3" t="s">
        <v>152</v>
      </c>
      <c r="D1093" s="4">
        <v>47921.71</v>
      </c>
      <c r="E1093" s="4">
        <v>61334</v>
      </c>
      <c r="F1093" s="19">
        <v>36013.56</v>
      </c>
      <c r="G1093" s="10">
        <v>68464</v>
      </c>
      <c r="H1093" s="24">
        <f t="shared" si="110"/>
        <v>48018</v>
      </c>
      <c r="I1093" s="29">
        <f t="shared" si="111"/>
        <v>0.70136129936901148</v>
      </c>
      <c r="J1093" s="4">
        <v>75840</v>
      </c>
      <c r="K1093" s="59"/>
      <c r="L1093" s="53">
        <f t="shared" si="112"/>
        <v>75840</v>
      </c>
    </row>
    <row r="1094" spans="1:12" ht="12.75" customHeight="1" x14ac:dyDescent="0.35">
      <c r="A1094" s="714"/>
      <c r="B1094" s="714"/>
      <c r="C1094" s="3" t="s">
        <v>153</v>
      </c>
      <c r="D1094" s="4">
        <v>804.61</v>
      </c>
      <c r="E1094" s="4">
        <v>0</v>
      </c>
      <c r="F1094" s="19">
        <v>0</v>
      </c>
      <c r="G1094" s="10">
        <v>0</v>
      </c>
      <c r="H1094" s="24">
        <f t="shared" si="110"/>
        <v>0</v>
      </c>
      <c r="I1094" s="29" t="e">
        <f t="shared" si="111"/>
        <v>#DIV/0!</v>
      </c>
      <c r="J1094" s="4">
        <v>0</v>
      </c>
      <c r="K1094" s="59"/>
      <c r="L1094" s="53">
        <f t="shared" si="112"/>
        <v>0</v>
      </c>
    </row>
    <row r="1095" spans="1:12" ht="12.75" customHeight="1" x14ac:dyDescent="0.35">
      <c r="A1095" s="714"/>
      <c r="B1095" s="714"/>
      <c r="C1095" s="3" t="s">
        <v>154</v>
      </c>
      <c r="D1095" s="4">
        <v>4950</v>
      </c>
      <c r="E1095" s="4">
        <v>4950</v>
      </c>
      <c r="F1095" s="19">
        <v>0</v>
      </c>
      <c r="G1095" s="10">
        <v>10527</v>
      </c>
      <c r="H1095" s="24">
        <f t="shared" si="110"/>
        <v>0</v>
      </c>
      <c r="I1095" s="29">
        <f t="shared" si="111"/>
        <v>0</v>
      </c>
      <c r="J1095" s="4">
        <v>10841</v>
      </c>
      <c r="K1095" s="59"/>
      <c r="L1095" s="53">
        <f t="shared" si="112"/>
        <v>10841</v>
      </c>
    </row>
    <row r="1096" spans="1:12" ht="12.75" customHeight="1" x14ac:dyDescent="0.35">
      <c r="A1096" s="714"/>
      <c r="B1096" s="714"/>
      <c r="C1096" s="3" t="s">
        <v>155</v>
      </c>
      <c r="D1096" s="4">
        <v>79954.259999999995</v>
      </c>
      <c r="E1096" s="4">
        <v>106457.01</v>
      </c>
      <c r="F1096" s="19">
        <v>74313.600000000006</v>
      </c>
      <c r="G1096" s="10">
        <v>101592</v>
      </c>
      <c r="H1096" s="24">
        <f t="shared" si="110"/>
        <v>99085</v>
      </c>
      <c r="I1096" s="29">
        <f t="shared" si="111"/>
        <v>0.97532286006772184</v>
      </c>
      <c r="J1096" s="4">
        <v>118716</v>
      </c>
      <c r="K1096" s="59"/>
      <c r="L1096" s="53">
        <f t="shared" si="112"/>
        <v>118716</v>
      </c>
    </row>
    <row r="1097" spans="1:12" ht="12.75" customHeight="1" x14ac:dyDescent="0.35">
      <c r="A1097" s="714"/>
      <c r="B1097" s="714"/>
      <c r="C1097" s="3" t="s">
        <v>157</v>
      </c>
      <c r="D1097" s="4">
        <v>3788.51</v>
      </c>
      <c r="E1097" s="4">
        <v>2298.4499999999998</v>
      </c>
      <c r="F1097" s="19">
        <v>1378.73</v>
      </c>
      <c r="G1097" s="10">
        <v>1947</v>
      </c>
      <c r="H1097" s="24">
        <f t="shared" si="110"/>
        <v>1838</v>
      </c>
      <c r="I1097" s="29">
        <f t="shared" si="111"/>
        <v>0.94401643554185932</v>
      </c>
      <c r="J1097" s="4">
        <v>1947</v>
      </c>
      <c r="K1097" s="59"/>
      <c r="L1097" s="53">
        <f t="shared" si="112"/>
        <v>1947</v>
      </c>
    </row>
    <row r="1098" spans="1:12" ht="12.75" customHeight="1" x14ac:dyDescent="0.35">
      <c r="A1098" s="714"/>
      <c r="B1098" s="714"/>
      <c r="C1098" s="3" t="s">
        <v>158</v>
      </c>
      <c r="D1098" s="4">
        <v>0</v>
      </c>
      <c r="E1098" s="4">
        <v>0</v>
      </c>
      <c r="F1098" s="19">
        <v>857.44</v>
      </c>
      <c r="G1098" s="10">
        <v>0</v>
      </c>
      <c r="H1098" s="24">
        <f t="shared" si="110"/>
        <v>1143</v>
      </c>
      <c r="I1098" s="29" t="e">
        <f t="shared" si="111"/>
        <v>#DIV/0!</v>
      </c>
      <c r="J1098" s="4">
        <v>0</v>
      </c>
      <c r="K1098" s="59"/>
      <c r="L1098" s="53">
        <f t="shared" si="112"/>
        <v>0</v>
      </c>
    </row>
    <row r="1099" spans="1:12" ht="12.75" customHeight="1" x14ac:dyDescent="0.35">
      <c r="A1099" s="714"/>
      <c r="B1099" s="714"/>
      <c r="C1099" s="3" t="s">
        <v>159</v>
      </c>
      <c r="D1099" s="4">
        <v>16752.509999999998</v>
      </c>
      <c r="E1099" s="4">
        <v>15309.73</v>
      </c>
      <c r="F1099" s="19">
        <v>2350.62</v>
      </c>
      <c r="G1099" s="10">
        <v>12315</v>
      </c>
      <c r="H1099" s="24">
        <f t="shared" si="110"/>
        <v>3134</v>
      </c>
      <c r="I1099" s="29">
        <f t="shared" si="111"/>
        <v>0.25448639870077144</v>
      </c>
      <c r="J1099" s="4">
        <v>12315</v>
      </c>
      <c r="K1099" s="59"/>
      <c r="L1099" s="53">
        <f t="shared" si="112"/>
        <v>12315</v>
      </c>
    </row>
    <row r="1100" spans="1:12" ht="12.75" customHeight="1" x14ac:dyDescent="0.35">
      <c r="A1100" s="714"/>
      <c r="B1100" s="714"/>
      <c r="C1100" s="3" t="s">
        <v>160</v>
      </c>
      <c r="D1100" s="4">
        <v>4175</v>
      </c>
      <c r="E1100" s="4">
        <v>4175</v>
      </c>
      <c r="F1100" s="19">
        <v>0</v>
      </c>
      <c r="G1100" s="10">
        <v>0</v>
      </c>
      <c r="H1100" s="24">
        <f t="shared" si="110"/>
        <v>0</v>
      </c>
      <c r="I1100" s="29" t="e">
        <f t="shared" si="111"/>
        <v>#DIV/0!</v>
      </c>
      <c r="J1100" s="4">
        <v>0</v>
      </c>
      <c r="K1100" s="59"/>
      <c r="L1100" s="53">
        <f t="shared" si="112"/>
        <v>0</v>
      </c>
    </row>
    <row r="1101" spans="1:12" ht="12.75" customHeight="1" x14ac:dyDescent="0.35">
      <c r="A1101" s="714"/>
      <c r="B1101" s="714"/>
      <c r="C1101" s="3" t="s">
        <v>161</v>
      </c>
      <c r="D1101" s="4">
        <v>15181</v>
      </c>
      <c r="E1101" s="4">
        <v>10948</v>
      </c>
      <c r="F1101" s="19">
        <v>0</v>
      </c>
      <c r="G1101" s="10">
        <v>0</v>
      </c>
      <c r="H1101" s="24">
        <f t="shared" si="110"/>
        <v>0</v>
      </c>
      <c r="I1101" s="29" t="e">
        <f t="shared" si="111"/>
        <v>#DIV/0!</v>
      </c>
      <c r="J1101" s="4">
        <v>0</v>
      </c>
      <c r="K1101" s="59"/>
      <c r="L1101" s="53">
        <f t="shared" si="112"/>
        <v>0</v>
      </c>
    </row>
    <row r="1102" spans="1:12" ht="12.75" customHeight="1" x14ac:dyDescent="0.35">
      <c r="A1102" s="714"/>
      <c r="B1102" s="714"/>
      <c r="C1102" s="3" t="s">
        <v>162</v>
      </c>
      <c r="D1102" s="4">
        <v>7626.83</v>
      </c>
      <c r="E1102" s="4">
        <v>9575.4500000000007</v>
      </c>
      <c r="F1102" s="19">
        <v>7991.25</v>
      </c>
      <c r="G1102" s="10">
        <v>9218</v>
      </c>
      <c r="H1102" s="24">
        <f t="shared" si="110"/>
        <v>10655</v>
      </c>
      <c r="I1102" s="29">
        <f t="shared" si="111"/>
        <v>1.1558906487307441</v>
      </c>
      <c r="J1102" s="4">
        <v>9687</v>
      </c>
      <c r="K1102" s="59"/>
      <c r="L1102" s="53">
        <f t="shared" si="112"/>
        <v>9687</v>
      </c>
    </row>
    <row r="1103" spans="1:12" ht="12.75" customHeight="1" x14ac:dyDescent="0.35">
      <c r="A1103" s="714"/>
      <c r="B1103" s="714"/>
      <c r="C1103" s="3" t="s">
        <v>164</v>
      </c>
      <c r="D1103" s="4">
        <v>0</v>
      </c>
      <c r="E1103" s="4">
        <v>0</v>
      </c>
      <c r="F1103" s="19">
        <v>193.9</v>
      </c>
      <c r="G1103" s="10">
        <v>0</v>
      </c>
      <c r="H1103" s="24">
        <f t="shared" si="110"/>
        <v>259</v>
      </c>
      <c r="I1103" s="29" t="e">
        <f t="shared" si="111"/>
        <v>#DIV/0!</v>
      </c>
      <c r="J1103" s="4">
        <v>0</v>
      </c>
      <c r="K1103" s="59"/>
      <c r="L1103" s="53">
        <f t="shared" si="112"/>
        <v>0</v>
      </c>
    </row>
    <row r="1104" spans="1:12" ht="12.75" customHeight="1" x14ac:dyDescent="0.35">
      <c r="A1104" s="714"/>
      <c r="B1104" s="714"/>
      <c r="C1104" s="3" t="s">
        <v>167</v>
      </c>
      <c r="D1104" s="4">
        <v>3630.31</v>
      </c>
      <c r="E1104" s="4">
        <v>4972.5600000000004</v>
      </c>
      <c r="F1104" s="19">
        <v>3306.87</v>
      </c>
      <c r="G1104" s="10">
        <v>3600</v>
      </c>
      <c r="H1104" s="24">
        <f t="shared" si="110"/>
        <v>4409</v>
      </c>
      <c r="I1104" s="29">
        <f t="shared" si="111"/>
        <v>1.2247222222222223</v>
      </c>
      <c r="J1104" s="4">
        <v>3600</v>
      </c>
      <c r="K1104" s="59"/>
      <c r="L1104" s="53">
        <f t="shared" si="112"/>
        <v>3600</v>
      </c>
    </row>
    <row r="1105" spans="1:12" ht="12.75" customHeight="1" x14ac:dyDescent="0.35">
      <c r="A1105" s="714"/>
      <c r="B1105" s="714"/>
      <c r="C1105" s="3" t="s">
        <v>168</v>
      </c>
      <c r="D1105" s="4">
        <v>363.61</v>
      </c>
      <c r="E1105" s="4">
        <v>1732.97</v>
      </c>
      <c r="F1105" s="19">
        <v>335.03</v>
      </c>
      <c r="G1105" s="10">
        <v>900</v>
      </c>
      <c r="H1105" s="24">
        <f t="shared" si="110"/>
        <v>447</v>
      </c>
      <c r="I1105" s="29">
        <f t="shared" si="111"/>
        <v>0.49666666666666665</v>
      </c>
      <c r="J1105" s="4">
        <v>900</v>
      </c>
      <c r="K1105" s="59"/>
      <c r="L1105" s="53">
        <f t="shared" si="112"/>
        <v>900</v>
      </c>
    </row>
    <row r="1106" spans="1:12" ht="12.75" customHeight="1" x14ac:dyDescent="0.35">
      <c r="A1106" s="714"/>
      <c r="B1106" s="714"/>
      <c r="C1106" s="3" t="s">
        <v>169</v>
      </c>
      <c r="D1106" s="4">
        <v>434.14</v>
      </c>
      <c r="E1106" s="4">
        <v>263.3</v>
      </c>
      <c r="F1106" s="19">
        <v>139.19999999999999</v>
      </c>
      <c r="G1106" s="10">
        <v>350</v>
      </c>
      <c r="H1106" s="24">
        <f t="shared" si="110"/>
        <v>186</v>
      </c>
      <c r="I1106" s="29">
        <f t="shared" si="111"/>
        <v>0.53142857142857147</v>
      </c>
      <c r="J1106" s="4">
        <v>350</v>
      </c>
      <c r="K1106" s="59"/>
      <c r="L1106" s="53">
        <f t="shared" si="112"/>
        <v>350</v>
      </c>
    </row>
    <row r="1107" spans="1:12" ht="12.75" customHeight="1" x14ac:dyDescent="0.35">
      <c r="A1107" s="714"/>
      <c r="B1107" s="714"/>
      <c r="C1107" s="3" t="s">
        <v>170</v>
      </c>
      <c r="D1107" s="4">
        <v>7131.28</v>
      </c>
      <c r="E1107" s="4">
        <v>15950.73</v>
      </c>
      <c r="F1107" s="19">
        <v>8124.23</v>
      </c>
      <c r="G1107" s="10">
        <v>15000</v>
      </c>
      <c r="H1107" s="24">
        <f t="shared" si="110"/>
        <v>10832</v>
      </c>
      <c r="I1107" s="29">
        <f t="shared" si="111"/>
        <v>0.72213333333333329</v>
      </c>
      <c r="J1107" s="4">
        <v>15000</v>
      </c>
      <c r="K1107" s="59"/>
      <c r="L1107" s="53">
        <f t="shared" si="112"/>
        <v>15000</v>
      </c>
    </row>
    <row r="1108" spans="1:12" ht="12.75" customHeight="1" x14ac:dyDescent="0.35">
      <c r="A1108" s="714"/>
      <c r="B1108" s="714"/>
      <c r="C1108" s="3" t="s">
        <v>171</v>
      </c>
      <c r="D1108" s="4">
        <v>825</v>
      </c>
      <c r="E1108" s="4">
        <v>835</v>
      </c>
      <c r="F1108" s="19">
        <v>520</v>
      </c>
      <c r="G1108" s="10">
        <v>2000</v>
      </c>
      <c r="H1108" s="24">
        <f t="shared" si="110"/>
        <v>693</v>
      </c>
      <c r="I1108" s="29">
        <f t="shared" si="111"/>
        <v>0.34649999999999997</v>
      </c>
      <c r="J1108" s="4">
        <v>2000</v>
      </c>
      <c r="K1108" s="59"/>
      <c r="L1108" s="53">
        <f t="shared" si="112"/>
        <v>2000</v>
      </c>
    </row>
    <row r="1109" spans="1:12" ht="12.75" customHeight="1" x14ac:dyDescent="0.35">
      <c r="A1109" s="714"/>
      <c r="B1109" s="714"/>
      <c r="C1109" s="3" t="s">
        <v>177</v>
      </c>
      <c r="D1109" s="4">
        <v>3966.04</v>
      </c>
      <c r="E1109" s="4">
        <v>2059.65</v>
      </c>
      <c r="F1109" s="19">
        <v>28488.1</v>
      </c>
      <c r="G1109" s="10">
        <v>5000</v>
      </c>
      <c r="H1109" s="24">
        <f t="shared" si="110"/>
        <v>37984</v>
      </c>
      <c r="I1109" s="29">
        <f t="shared" si="111"/>
        <v>7.5968</v>
      </c>
      <c r="J1109" s="4">
        <v>5000</v>
      </c>
      <c r="K1109" s="59"/>
      <c r="L1109" s="53">
        <f t="shared" si="112"/>
        <v>5000</v>
      </c>
    </row>
    <row r="1110" spans="1:12" ht="12.75" customHeight="1" x14ac:dyDescent="0.35">
      <c r="A1110" s="714"/>
      <c r="B1110" s="714"/>
      <c r="C1110" s="3" t="s">
        <v>178</v>
      </c>
      <c r="D1110" s="4">
        <v>132</v>
      </c>
      <c r="E1110" s="4">
        <v>0</v>
      </c>
      <c r="F1110" s="19">
        <v>0</v>
      </c>
      <c r="G1110" s="10">
        <v>165</v>
      </c>
      <c r="H1110" s="24">
        <f t="shared" si="110"/>
        <v>0</v>
      </c>
      <c r="I1110" s="29">
        <f t="shared" si="111"/>
        <v>0</v>
      </c>
      <c r="J1110" s="4">
        <v>165</v>
      </c>
      <c r="K1110" s="59"/>
      <c r="L1110" s="53">
        <f t="shared" si="112"/>
        <v>165</v>
      </c>
    </row>
    <row r="1111" spans="1:12" ht="12.75" customHeight="1" x14ac:dyDescent="0.35">
      <c r="A1111" s="714"/>
      <c r="B1111" s="714"/>
      <c r="C1111" s="3" t="s">
        <v>179</v>
      </c>
      <c r="D1111" s="4">
        <v>368822.76</v>
      </c>
      <c r="E1111" s="4">
        <v>345353.88</v>
      </c>
      <c r="F1111" s="19">
        <v>279767.06</v>
      </c>
      <c r="G1111" s="10">
        <v>300000</v>
      </c>
      <c r="H1111" s="24">
        <f t="shared" si="110"/>
        <v>373023</v>
      </c>
      <c r="I1111" s="29">
        <f t="shared" si="111"/>
        <v>1.2434099999999999</v>
      </c>
      <c r="J1111" s="4">
        <v>305000</v>
      </c>
      <c r="K1111" s="59"/>
      <c r="L1111" s="53">
        <f t="shared" si="112"/>
        <v>305000</v>
      </c>
    </row>
    <row r="1112" spans="1:12" ht="12.75" customHeight="1" x14ac:dyDescent="0.35">
      <c r="A1112" s="714"/>
      <c r="B1112" s="714"/>
      <c r="C1112" s="3" t="s">
        <v>180</v>
      </c>
      <c r="D1112" s="4">
        <v>31244.51</v>
      </c>
      <c r="E1112" s="4">
        <v>2216.2600000000002</v>
      </c>
      <c r="F1112" s="19">
        <v>1062.5</v>
      </c>
      <c r="G1112" s="10">
        <v>40000</v>
      </c>
      <c r="H1112" s="24">
        <f t="shared" si="110"/>
        <v>1417</v>
      </c>
      <c r="I1112" s="29">
        <f t="shared" si="111"/>
        <v>3.5424999999999998E-2</v>
      </c>
      <c r="J1112" s="4">
        <v>40000</v>
      </c>
      <c r="K1112" s="59"/>
      <c r="L1112" s="53">
        <f t="shared" si="112"/>
        <v>40000</v>
      </c>
    </row>
    <row r="1113" spans="1:12" ht="12.75" customHeight="1" x14ac:dyDescent="0.35">
      <c r="A1113" s="714"/>
      <c r="B1113" s="714"/>
      <c r="C1113" s="3" t="s">
        <v>216</v>
      </c>
      <c r="D1113" s="4">
        <v>0</v>
      </c>
      <c r="E1113" s="4">
        <v>0</v>
      </c>
      <c r="F1113" s="19">
        <v>1536.87</v>
      </c>
      <c r="G1113" s="10">
        <v>0</v>
      </c>
      <c r="H1113" s="24">
        <f t="shared" si="110"/>
        <v>2049</v>
      </c>
      <c r="I1113" s="29" t="e">
        <f t="shared" si="111"/>
        <v>#DIV/0!</v>
      </c>
      <c r="J1113" s="4">
        <v>0</v>
      </c>
      <c r="K1113" s="59"/>
      <c r="L1113" s="53">
        <f t="shared" si="112"/>
        <v>0</v>
      </c>
    </row>
    <row r="1114" spans="1:12" ht="12.75" customHeight="1" x14ac:dyDescent="0.35">
      <c r="A1114" s="714"/>
      <c r="B1114" s="714"/>
      <c r="C1114" s="3" t="s">
        <v>142</v>
      </c>
      <c r="D1114" s="4">
        <v>150</v>
      </c>
      <c r="E1114" s="4">
        <v>0</v>
      </c>
      <c r="F1114" s="19">
        <v>0</v>
      </c>
      <c r="G1114" s="10">
        <v>0</v>
      </c>
      <c r="H1114" s="24">
        <f t="shared" si="110"/>
        <v>0</v>
      </c>
      <c r="I1114" s="29" t="e">
        <f t="shared" si="111"/>
        <v>#DIV/0!</v>
      </c>
      <c r="J1114" s="4">
        <v>0</v>
      </c>
      <c r="K1114" s="59"/>
      <c r="L1114" s="53">
        <f t="shared" si="112"/>
        <v>0</v>
      </c>
    </row>
    <row r="1115" spans="1:12" ht="12.75" customHeight="1" x14ac:dyDescent="0.35">
      <c r="A1115" s="714"/>
      <c r="B1115" s="714"/>
      <c r="C1115" s="3" t="s">
        <v>266</v>
      </c>
      <c r="D1115" s="4">
        <v>0</v>
      </c>
      <c r="E1115" s="4">
        <v>0</v>
      </c>
      <c r="F1115" s="19">
        <v>678.94</v>
      </c>
      <c r="G1115" s="10">
        <v>0</v>
      </c>
      <c r="H1115" s="24">
        <f t="shared" si="110"/>
        <v>905</v>
      </c>
      <c r="I1115" s="29" t="e">
        <f t="shared" si="111"/>
        <v>#DIV/0!</v>
      </c>
      <c r="J1115" s="4">
        <v>0</v>
      </c>
      <c r="K1115" s="59"/>
      <c r="L1115" s="53">
        <f t="shared" si="112"/>
        <v>0</v>
      </c>
    </row>
    <row r="1116" spans="1:12" ht="12.75" customHeight="1" x14ac:dyDescent="0.35">
      <c r="A1116" s="714"/>
      <c r="B1116" s="714"/>
      <c r="C1116" s="3" t="s">
        <v>183</v>
      </c>
      <c r="D1116" s="4">
        <v>22290</v>
      </c>
      <c r="E1116" s="4">
        <v>4290</v>
      </c>
      <c r="F1116" s="19">
        <v>0</v>
      </c>
      <c r="G1116" s="10">
        <v>0</v>
      </c>
      <c r="H1116" s="24">
        <f t="shared" si="110"/>
        <v>0</v>
      </c>
      <c r="I1116" s="29" t="e">
        <f t="shared" si="111"/>
        <v>#DIV/0!</v>
      </c>
      <c r="J1116" s="4">
        <v>0</v>
      </c>
      <c r="K1116" s="59"/>
      <c r="L1116" s="53">
        <f t="shared" si="112"/>
        <v>0</v>
      </c>
    </row>
    <row r="1117" spans="1:12" ht="12.75" customHeight="1" x14ac:dyDescent="0.35">
      <c r="A1117" s="714"/>
      <c r="B1117" s="719" t="s">
        <v>143</v>
      </c>
      <c r="C1117" s="714"/>
      <c r="D1117" s="7">
        <v>1174679.7</v>
      </c>
      <c r="E1117" s="7">
        <v>1306237.83</v>
      </c>
      <c r="F1117" s="20">
        <v>1039003.92</v>
      </c>
      <c r="G1117" s="11">
        <v>1373057</v>
      </c>
      <c r="H1117" s="25">
        <f t="shared" si="110"/>
        <v>1385339</v>
      </c>
      <c r="I1117" s="30">
        <f t="shared" si="111"/>
        <v>1.0089450037398302</v>
      </c>
      <c r="J1117" s="7">
        <v>1440391</v>
      </c>
      <c r="K1117" s="54">
        <f>SUM(K1086:K1116)</f>
        <v>0</v>
      </c>
      <c r="L1117" s="54">
        <f>SUM(L1086:L1116)</f>
        <v>1440391</v>
      </c>
    </row>
    <row r="1118" spans="1:12" ht="12.75" customHeight="1" thickBot="1" x14ac:dyDescent="0.4">
      <c r="A1118" s="719" t="s">
        <v>288</v>
      </c>
      <c r="B1118" s="714"/>
      <c r="C1118" s="714"/>
      <c r="D1118" s="8">
        <v>-1174679.7</v>
      </c>
      <c r="E1118" s="8">
        <v>-1306237.83</v>
      </c>
      <c r="F1118" s="21">
        <v>-1039003.92</v>
      </c>
      <c r="G1118" s="12">
        <v>-1373057</v>
      </c>
      <c r="H1118" s="26">
        <f t="shared" si="110"/>
        <v>-1385339</v>
      </c>
      <c r="I1118" s="31">
        <f t="shared" si="111"/>
        <v>1.0089450037398302</v>
      </c>
      <c r="J1118" s="8">
        <v>-1440391</v>
      </c>
      <c r="K1118" s="55">
        <f>-K1117</f>
        <v>0</v>
      </c>
      <c r="L1118" s="55">
        <f>-L1117</f>
        <v>-1440391</v>
      </c>
    </row>
    <row r="1119" spans="1:12" ht="12.75" customHeight="1" thickTop="1" x14ac:dyDescent="0.35">
      <c r="A1119" s="722" t="s">
        <v>289</v>
      </c>
      <c r="B1119" s="714"/>
      <c r="C1119" s="714"/>
      <c r="D1119" s="714"/>
      <c r="E1119" s="714"/>
      <c r="F1119" s="714"/>
      <c r="G1119" s="714"/>
      <c r="H1119" s="714"/>
      <c r="I1119" s="714"/>
      <c r="J1119" s="714"/>
      <c r="K1119" s="714"/>
      <c r="L1119" s="714"/>
    </row>
    <row r="1120" spans="1:12" ht="12.75" customHeight="1" x14ac:dyDescent="0.35">
      <c r="A1120" s="714"/>
      <c r="B1120" s="722" t="s">
        <v>141</v>
      </c>
      <c r="C1120" s="714"/>
      <c r="D1120" s="714"/>
      <c r="E1120" s="714"/>
      <c r="F1120" s="714"/>
      <c r="G1120" s="714"/>
      <c r="H1120" s="714"/>
      <c r="I1120" s="714"/>
      <c r="J1120" s="714"/>
      <c r="K1120" s="714"/>
      <c r="L1120" s="714"/>
    </row>
    <row r="1121" spans="1:12" ht="12.75" customHeight="1" x14ac:dyDescent="0.35">
      <c r="A1121" s="714"/>
      <c r="B1121" s="714"/>
      <c r="C1121" s="3" t="s">
        <v>146</v>
      </c>
      <c r="D1121" s="4">
        <v>234340.54</v>
      </c>
      <c r="E1121" s="4">
        <v>289626.55</v>
      </c>
      <c r="F1121" s="19">
        <v>243426.52</v>
      </c>
      <c r="G1121" s="10">
        <v>271480</v>
      </c>
      <c r="H1121" s="24">
        <f t="shared" ref="H1121:H1152" si="113">ROUND(F1121/9*12,0)</f>
        <v>324569</v>
      </c>
      <c r="I1121" s="29">
        <f t="shared" ref="I1121:I1152" si="114">H1121/G1121</f>
        <v>1.195554000294681</v>
      </c>
      <c r="J1121" s="4">
        <v>318425</v>
      </c>
      <c r="K1121" s="59"/>
      <c r="L1121" s="53">
        <f t="shared" ref="L1121:L1150" si="115">J1121-K1121</f>
        <v>318425</v>
      </c>
    </row>
    <row r="1122" spans="1:12" ht="12.75" customHeight="1" x14ac:dyDescent="0.35">
      <c r="A1122" s="714"/>
      <c r="B1122" s="714"/>
      <c r="C1122" s="3" t="s">
        <v>147</v>
      </c>
      <c r="D1122" s="4">
        <v>0</v>
      </c>
      <c r="E1122" s="4">
        <v>1072.21</v>
      </c>
      <c r="F1122" s="19">
        <v>201.01</v>
      </c>
      <c r="G1122" s="10">
        <v>0</v>
      </c>
      <c r="H1122" s="24">
        <f t="shared" si="113"/>
        <v>268</v>
      </c>
      <c r="I1122" s="29" t="e">
        <f t="shared" si="114"/>
        <v>#DIV/0!</v>
      </c>
      <c r="J1122" s="4">
        <v>0</v>
      </c>
      <c r="K1122" s="59"/>
      <c r="L1122" s="53">
        <f t="shared" si="115"/>
        <v>0</v>
      </c>
    </row>
    <row r="1123" spans="1:12" ht="12.75" customHeight="1" x14ac:dyDescent="0.35">
      <c r="A1123" s="714"/>
      <c r="B1123" s="714"/>
      <c r="C1123" s="3" t="s">
        <v>148</v>
      </c>
      <c r="D1123" s="4">
        <v>958.1</v>
      </c>
      <c r="E1123" s="4">
        <v>0</v>
      </c>
      <c r="F1123" s="19">
        <v>240</v>
      </c>
      <c r="G1123" s="10">
        <v>0</v>
      </c>
      <c r="H1123" s="24">
        <f t="shared" si="113"/>
        <v>320</v>
      </c>
      <c r="I1123" s="29" t="e">
        <f t="shared" si="114"/>
        <v>#DIV/0!</v>
      </c>
      <c r="J1123" s="4">
        <v>0</v>
      </c>
      <c r="K1123" s="59"/>
      <c r="L1123" s="53">
        <f t="shared" si="115"/>
        <v>0</v>
      </c>
    </row>
    <row r="1124" spans="1:12" ht="12.75" customHeight="1" x14ac:dyDescent="0.35">
      <c r="A1124" s="714"/>
      <c r="B1124" s="714"/>
      <c r="C1124" s="3" t="s">
        <v>187</v>
      </c>
      <c r="D1124" s="4">
        <v>0</v>
      </c>
      <c r="E1124" s="4">
        <v>0</v>
      </c>
      <c r="F1124" s="19">
        <v>0</v>
      </c>
      <c r="G1124" s="10">
        <v>100000</v>
      </c>
      <c r="H1124" s="24">
        <f t="shared" si="113"/>
        <v>0</v>
      </c>
      <c r="I1124" s="29">
        <f t="shared" si="114"/>
        <v>0</v>
      </c>
      <c r="J1124" s="4">
        <v>100000</v>
      </c>
      <c r="K1124" s="59"/>
      <c r="L1124" s="53">
        <f t="shared" si="115"/>
        <v>100000</v>
      </c>
    </row>
    <row r="1125" spans="1:12" ht="12.75" customHeight="1" x14ac:dyDescent="0.35">
      <c r="A1125" s="714"/>
      <c r="B1125" s="714"/>
      <c r="C1125" s="3" t="s">
        <v>150</v>
      </c>
      <c r="D1125" s="4">
        <v>1457.5</v>
      </c>
      <c r="E1125" s="4">
        <v>13481.12</v>
      </c>
      <c r="F1125" s="19">
        <v>31155.5</v>
      </c>
      <c r="G1125" s="10">
        <v>20000</v>
      </c>
      <c r="H1125" s="24">
        <f t="shared" si="113"/>
        <v>41541</v>
      </c>
      <c r="I1125" s="29">
        <f t="shared" si="114"/>
        <v>2.0770499999999998</v>
      </c>
      <c r="J1125" s="4">
        <v>20000</v>
      </c>
      <c r="K1125" s="59"/>
      <c r="L1125" s="53">
        <f t="shared" si="115"/>
        <v>20000</v>
      </c>
    </row>
    <row r="1126" spans="1:12" ht="12.75" customHeight="1" x14ac:dyDescent="0.35">
      <c r="A1126" s="714"/>
      <c r="B1126" s="714"/>
      <c r="C1126" s="3" t="s">
        <v>151</v>
      </c>
      <c r="D1126" s="4">
        <v>15537.35</v>
      </c>
      <c r="E1126" s="4">
        <v>18789.87</v>
      </c>
      <c r="F1126" s="19">
        <v>16976.3</v>
      </c>
      <c r="G1126" s="10">
        <v>23446</v>
      </c>
      <c r="H1126" s="24">
        <f t="shared" si="113"/>
        <v>22635</v>
      </c>
      <c r="I1126" s="29">
        <f t="shared" si="114"/>
        <v>0.96540987801757228</v>
      </c>
      <c r="J1126" s="4">
        <v>27035</v>
      </c>
      <c r="K1126" s="59"/>
      <c r="L1126" s="53">
        <f t="shared" si="115"/>
        <v>27035</v>
      </c>
    </row>
    <row r="1127" spans="1:12" ht="12.75" customHeight="1" x14ac:dyDescent="0.35">
      <c r="A1127" s="714"/>
      <c r="B1127" s="714"/>
      <c r="C1127" s="3" t="s">
        <v>152</v>
      </c>
      <c r="D1127" s="4">
        <v>26139.55</v>
      </c>
      <c r="E1127" s="4">
        <v>25091</v>
      </c>
      <c r="F1127" s="19">
        <v>14732.82</v>
      </c>
      <c r="G1127" s="10">
        <v>28008</v>
      </c>
      <c r="H1127" s="24">
        <f t="shared" si="113"/>
        <v>19644</v>
      </c>
      <c r="I1127" s="29">
        <f t="shared" si="114"/>
        <v>0.70137103684661528</v>
      </c>
      <c r="J1127" s="4">
        <v>31025</v>
      </c>
      <c r="K1127" s="59"/>
      <c r="L1127" s="53">
        <f t="shared" si="115"/>
        <v>31025</v>
      </c>
    </row>
    <row r="1128" spans="1:12" ht="12.75" customHeight="1" x14ac:dyDescent="0.35">
      <c r="A1128" s="714"/>
      <c r="B1128" s="714"/>
      <c r="C1128" s="3" t="s">
        <v>153</v>
      </c>
      <c r="D1128" s="4">
        <v>54.65</v>
      </c>
      <c r="E1128" s="4">
        <v>505.54</v>
      </c>
      <c r="F1128" s="19">
        <v>1325.93</v>
      </c>
      <c r="G1128" s="10">
        <v>0</v>
      </c>
      <c r="H1128" s="24">
        <f t="shared" si="113"/>
        <v>1768</v>
      </c>
      <c r="I1128" s="29" t="e">
        <f t="shared" si="114"/>
        <v>#DIV/0!</v>
      </c>
      <c r="J1128" s="4">
        <v>0</v>
      </c>
      <c r="K1128" s="59"/>
      <c r="L1128" s="53">
        <f t="shared" si="115"/>
        <v>0</v>
      </c>
    </row>
    <row r="1129" spans="1:12" ht="12.75" customHeight="1" x14ac:dyDescent="0.35">
      <c r="A1129" s="714"/>
      <c r="B1129" s="714"/>
      <c r="C1129" s="3" t="s">
        <v>154</v>
      </c>
      <c r="D1129" s="4">
        <v>2025</v>
      </c>
      <c r="E1129" s="4">
        <v>2138</v>
      </c>
      <c r="F1129" s="19">
        <v>0</v>
      </c>
      <c r="G1129" s="10">
        <v>4307</v>
      </c>
      <c r="H1129" s="24">
        <f t="shared" si="113"/>
        <v>0</v>
      </c>
      <c r="I1129" s="29">
        <f t="shared" si="114"/>
        <v>0</v>
      </c>
      <c r="J1129" s="4">
        <v>4435</v>
      </c>
      <c r="K1129" s="59"/>
      <c r="L1129" s="53">
        <f t="shared" si="115"/>
        <v>4435</v>
      </c>
    </row>
    <row r="1130" spans="1:12" ht="12.75" customHeight="1" x14ac:dyDescent="0.35">
      <c r="A1130" s="714"/>
      <c r="B1130" s="714"/>
      <c r="C1130" s="3" t="s">
        <v>155</v>
      </c>
      <c r="D1130" s="4">
        <v>19020.919999999998</v>
      </c>
      <c r="E1130" s="4">
        <v>27178.23</v>
      </c>
      <c r="F1130" s="19">
        <v>31990.77</v>
      </c>
      <c r="G1130" s="10">
        <v>51276</v>
      </c>
      <c r="H1130" s="24">
        <f t="shared" si="113"/>
        <v>42654</v>
      </c>
      <c r="I1130" s="29">
        <f t="shared" si="114"/>
        <v>0.83185115843669555</v>
      </c>
      <c r="J1130" s="4">
        <v>59010</v>
      </c>
      <c r="K1130" s="59"/>
      <c r="L1130" s="53">
        <f t="shared" si="115"/>
        <v>59010</v>
      </c>
    </row>
    <row r="1131" spans="1:12" ht="12.75" customHeight="1" x14ac:dyDescent="0.35">
      <c r="A1131" s="714"/>
      <c r="B1131" s="714"/>
      <c r="C1131" s="3" t="s">
        <v>157</v>
      </c>
      <c r="D1131" s="4">
        <v>927.3</v>
      </c>
      <c r="E1131" s="4">
        <v>823.28</v>
      </c>
      <c r="F1131" s="19">
        <v>612.79</v>
      </c>
      <c r="G1131" s="10">
        <v>929</v>
      </c>
      <c r="H1131" s="24">
        <f t="shared" si="113"/>
        <v>817</v>
      </c>
      <c r="I1131" s="29">
        <f t="shared" si="114"/>
        <v>0.87944025834230355</v>
      </c>
      <c r="J1131" s="4">
        <v>929</v>
      </c>
      <c r="K1131" s="59"/>
      <c r="L1131" s="53">
        <f t="shared" si="115"/>
        <v>929</v>
      </c>
    </row>
    <row r="1132" spans="1:12" ht="12.75" customHeight="1" x14ac:dyDescent="0.35">
      <c r="A1132" s="714"/>
      <c r="B1132" s="714"/>
      <c r="C1132" s="3" t="s">
        <v>158</v>
      </c>
      <c r="D1132" s="4">
        <v>0</v>
      </c>
      <c r="E1132" s="4">
        <v>0</v>
      </c>
      <c r="F1132" s="19">
        <v>641.23</v>
      </c>
      <c r="G1132" s="10">
        <v>0</v>
      </c>
      <c r="H1132" s="24">
        <f t="shared" si="113"/>
        <v>855</v>
      </c>
      <c r="I1132" s="29" t="e">
        <f t="shared" si="114"/>
        <v>#DIV/0!</v>
      </c>
      <c r="J1132" s="4">
        <v>0</v>
      </c>
      <c r="K1132" s="59"/>
      <c r="L1132" s="53">
        <f t="shared" si="115"/>
        <v>0</v>
      </c>
    </row>
    <row r="1133" spans="1:12" ht="12.75" customHeight="1" x14ac:dyDescent="0.35">
      <c r="A1133" s="714"/>
      <c r="B1133" s="714"/>
      <c r="C1133" s="3" t="s">
        <v>159</v>
      </c>
      <c r="D1133" s="4">
        <v>3850</v>
      </c>
      <c r="E1133" s="4">
        <v>2800</v>
      </c>
      <c r="F1133" s="19">
        <v>0</v>
      </c>
      <c r="G1133" s="10">
        <v>1050</v>
      </c>
      <c r="H1133" s="24">
        <f t="shared" si="113"/>
        <v>0</v>
      </c>
      <c r="I1133" s="29">
        <f t="shared" si="114"/>
        <v>0</v>
      </c>
      <c r="J1133" s="4">
        <v>1050</v>
      </c>
      <c r="K1133" s="59"/>
      <c r="L1133" s="53">
        <f t="shared" si="115"/>
        <v>1050</v>
      </c>
    </row>
    <row r="1134" spans="1:12" ht="12.75" customHeight="1" x14ac:dyDescent="0.35">
      <c r="A1134" s="714"/>
      <c r="B1134" s="714"/>
      <c r="C1134" s="3" t="s">
        <v>160</v>
      </c>
      <c r="D1134" s="4">
        <v>1195</v>
      </c>
      <c r="E1134" s="4">
        <v>1195</v>
      </c>
      <c r="F1134" s="19">
        <v>0</v>
      </c>
      <c r="G1134" s="10">
        <v>0</v>
      </c>
      <c r="H1134" s="24">
        <f t="shared" si="113"/>
        <v>0</v>
      </c>
      <c r="I1134" s="29" t="e">
        <f t="shared" si="114"/>
        <v>#DIV/0!</v>
      </c>
      <c r="J1134" s="4">
        <v>0</v>
      </c>
      <c r="K1134" s="59"/>
      <c r="L1134" s="53">
        <f t="shared" si="115"/>
        <v>0</v>
      </c>
    </row>
    <row r="1135" spans="1:12" ht="12.75" customHeight="1" x14ac:dyDescent="0.35">
      <c r="A1135" s="714"/>
      <c r="B1135" s="714"/>
      <c r="C1135" s="3" t="s">
        <v>161</v>
      </c>
      <c r="D1135" s="4">
        <v>7227</v>
      </c>
      <c r="E1135" s="4">
        <v>4441</v>
      </c>
      <c r="F1135" s="19">
        <v>0</v>
      </c>
      <c r="G1135" s="10">
        <v>0</v>
      </c>
      <c r="H1135" s="24">
        <f t="shared" si="113"/>
        <v>0</v>
      </c>
      <c r="I1135" s="29" t="e">
        <f t="shared" si="114"/>
        <v>#DIV/0!</v>
      </c>
      <c r="J1135" s="4">
        <v>0</v>
      </c>
      <c r="K1135" s="59"/>
      <c r="L1135" s="53">
        <f t="shared" si="115"/>
        <v>0</v>
      </c>
    </row>
    <row r="1136" spans="1:12" ht="12.75" customHeight="1" x14ac:dyDescent="0.35">
      <c r="A1136" s="714"/>
      <c r="B1136" s="714"/>
      <c r="C1136" s="3" t="s">
        <v>162</v>
      </c>
      <c r="D1136" s="4">
        <v>3416.62</v>
      </c>
      <c r="E1136" s="4">
        <v>4363.63</v>
      </c>
      <c r="F1136" s="19">
        <v>3930.88</v>
      </c>
      <c r="G1136" s="10">
        <v>4535</v>
      </c>
      <c r="H1136" s="24">
        <f t="shared" si="113"/>
        <v>5241</v>
      </c>
      <c r="I1136" s="29">
        <f t="shared" si="114"/>
        <v>1.1556780595369349</v>
      </c>
      <c r="J1136" s="4">
        <v>4858</v>
      </c>
      <c r="K1136" s="59"/>
      <c r="L1136" s="53">
        <f t="shared" si="115"/>
        <v>4858</v>
      </c>
    </row>
    <row r="1137" spans="1:12" ht="12.75" customHeight="1" x14ac:dyDescent="0.35">
      <c r="A1137" s="714"/>
      <c r="B1137" s="714"/>
      <c r="C1137" s="3" t="s">
        <v>164</v>
      </c>
      <c r="D1137" s="4">
        <v>110.8</v>
      </c>
      <c r="E1137" s="4">
        <v>360.1</v>
      </c>
      <c r="F1137" s="19">
        <v>277</v>
      </c>
      <c r="G1137" s="10">
        <v>0</v>
      </c>
      <c r="H1137" s="24">
        <f t="shared" si="113"/>
        <v>369</v>
      </c>
      <c r="I1137" s="29" t="e">
        <f t="shared" si="114"/>
        <v>#DIV/0!</v>
      </c>
      <c r="J1137" s="4">
        <v>0</v>
      </c>
      <c r="K1137" s="59"/>
      <c r="L1137" s="53">
        <f t="shared" si="115"/>
        <v>0</v>
      </c>
    </row>
    <row r="1138" spans="1:12" ht="12.75" customHeight="1" x14ac:dyDescent="0.35">
      <c r="A1138" s="714"/>
      <c r="B1138" s="714"/>
      <c r="C1138" s="3" t="s">
        <v>167</v>
      </c>
      <c r="D1138" s="4">
        <v>1731.1</v>
      </c>
      <c r="E1138" s="4">
        <v>1150.4100000000001</v>
      </c>
      <c r="F1138" s="19">
        <v>176.51</v>
      </c>
      <c r="G1138" s="10">
        <v>2000</v>
      </c>
      <c r="H1138" s="24">
        <f t="shared" si="113"/>
        <v>235</v>
      </c>
      <c r="I1138" s="29">
        <f t="shared" si="114"/>
        <v>0.11749999999999999</v>
      </c>
      <c r="J1138" s="4">
        <v>2000</v>
      </c>
      <c r="K1138" s="59"/>
      <c r="L1138" s="53">
        <f t="shared" si="115"/>
        <v>2000</v>
      </c>
    </row>
    <row r="1139" spans="1:12" ht="12.75" customHeight="1" x14ac:dyDescent="0.35">
      <c r="A1139" s="714"/>
      <c r="B1139" s="714"/>
      <c r="C1139" s="3" t="s">
        <v>168</v>
      </c>
      <c r="D1139" s="4">
        <v>51.34</v>
      </c>
      <c r="E1139" s="4">
        <v>172.05</v>
      </c>
      <c r="F1139" s="19">
        <v>92.94</v>
      </c>
      <c r="G1139" s="10">
        <v>500</v>
      </c>
      <c r="H1139" s="24">
        <f t="shared" si="113"/>
        <v>124</v>
      </c>
      <c r="I1139" s="29">
        <f t="shared" si="114"/>
        <v>0.248</v>
      </c>
      <c r="J1139" s="4">
        <v>500</v>
      </c>
      <c r="K1139" s="59"/>
      <c r="L1139" s="53">
        <f t="shared" si="115"/>
        <v>500</v>
      </c>
    </row>
    <row r="1140" spans="1:12" ht="12.75" customHeight="1" x14ac:dyDescent="0.35">
      <c r="A1140" s="714"/>
      <c r="B1140" s="714"/>
      <c r="C1140" s="3" t="s">
        <v>169</v>
      </c>
      <c r="D1140" s="4">
        <v>205.98</v>
      </c>
      <c r="E1140" s="4">
        <v>293.07</v>
      </c>
      <c r="F1140" s="19">
        <v>105</v>
      </c>
      <c r="G1140" s="10">
        <v>300</v>
      </c>
      <c r="H1140" s="24">
        <f t="shared" si="113"/>
        <v>140</v>
      </c>
      <c r="I1140" s="29">
        <f t="shared" si="114"/>
        <v>0.46666666666666667</v>
      </c>
      <c r="J1140" s="4">
        <v>300</v>
      </c>
      <c r="K1140" s="59"/>
      <c r="L1140" s="53">
        <f t="shared" si="115"/>
        <v>300</v>
      </c>
    </row>
    <row r="1141" spans="1:12" ht="12.75" customHeight="1" x14ac:dyDescent="0.35">
      <c r="A1141" s="714"/>
      <c r="B1141" s="714"/>
      <c r="C1141" s="3" t="s">
        <v>170</v>
      </c>
      <c r="D1141" s="4">
        <v>24227.84</v>
      </c>
      <c r="E1141" s="4">
        <v>26640.45</v>
      </c>
      <c r="F1141" s="19">
        <v>8719.16</v>
      </c>
      <c r="G1141" s="10">
        <v>40000</v>
      </c>
      <c r="H1141" s="24">
        <f t="shared" si="113"/>
        <v>11626</v>
      </c>
      <c r="I1141" s="29">
        <f t="shared" si="114"/>
        <v>0.29065000000000002</v>
      </c>
      <c r="J1141" s="4">
        <v>40000</v>
      </c>
      <c r="K1141" s="59"/>
      <c r="L1141" s="53">
        <f t="shared" si="115"/>
        <v>40000</v>
      </c>
    </row>
    <row r="1142" spans="1:12" ht="12.75" customHeight="1" x14ac:dyDescent="0.35">
      <c r="A1142" s="714"/>
      <c r="B1142" s="714"/>
      <c r="C1142" s="3" t="s">
        <v>171</v>
      </c>
      <c r="D1142" s="4">
        <v>8577.5</v>
      </c>
      <c r="E1142" s="4">
        <v>9789.1</v>
      </c>
      <c r="F1142" s="19">
        <v>7415</v>
      </c>
      <c r="G1142" s="10">
        <v>10000</v>
      </c>
      <c r="H1142" s="24">
        <f t="shared" si="113"/>
        <v>9887</v>
      </c>
      <c r="I1142" s="29">
        <f t="shared" si="114"/>
        <v>0.98870000000000002</v>
      </c>
      <c r="J1142" s="4">
        <v>10000</v>
      </c>
      <c r="K1142" s="59"/>
      <c r="L1142" s="53">
        <f t="shared" si="115"/>
        <v>10000</v>
      </c>
    </row>
    <row r="1143" spans="1:12" ht="12.75" customHeight="1" x14ac:dyDescent="0.35">
      <c r="A1143" s="714"/>
      <c r="B1143" s="714"/>
      <c r="C1143" s="3" t="s">
        <v>177</v>
      </c>
      <c r="D1143" s="4">
        <v>7756.43</v>
      </c>
      <c r="E1143" s="4">
        <v>24438.97</v>
      </c>
      <c r="F1143" s="19">
        <v>18988.59</v>
      </c>
      <c r="G1143" s="10">
        <v>30000</v>
      </c>
      <c r="H1143" s="24">
        <f t="shared" si="113"/>
        <v>25318</v>
      </c>
      <c r="I1143" s="29">
        <f t="shared" si="114"/>
        <v>0.84393333333333331</v>
      </c>
      <c r="J1143" s="4">
        <v>30000</v>
      </c>
      <c r="K1143" s="59"/>
      <c r="L1143" s="53">
        <f t="shared" si="115"/>
        <v>30000</v>
      </c>
    </row>
    <row r="1144" spans="1:12" ht="12.75" customHeight="1" x14ac:dyDescent="0.35">
      <c r="A1144" s="714"/>
      <c r="B1144" s="714"/>
      <c r="C1144" s="3" t="s">
        <v>178</v>
      </c>
      <c r="D1144" s="4">
        <v>0</v>
      </c>
      <c r="E1144" s="4">
        <v>0</v>
      </c>
      <c r="F1144" s="19">
        <v>0</v>
      </c>
      <c r="G1144" s="10">
        <v>60</v>
      </c>
      <c r="H1144" s="24">
        <f t="shared" si="113"/>
        <v>0</v>
      </c>
      <c r="I1144" s="29">
        <f t="shared" si="114"/>
        <v>0</v>
      </c>
      <c r="J1144" s="4">
        <v>60</v>
      </c>
      <c r="K1144" s="59"/>
      <c r="L1144" s="53">
        <f t="shared" si="115"/>
        <v>60</v>
      </c>
    </row>
    <row r="1145" spans="1:12" ht="12.75" customHeight="1" x14ac:dyDescent="0.35">
      <c r="A1145" s="714"/>
      <c r="B1145" s="714"/>
      <c r="C1145" s="3" t="s">
        <v>179</v>
      </c>
      <c r="D1145" s="4">
        <v>117978.82</v>
      </c>
      <c r="E1145" s="4">
        <v>187288.21</v>
      </c>
      <c r="F1145" s="19">
        <v>193368.51</v>
      </c>
      <c r="G1145" s="10">
        <v>230454.5</v>
      </c>
      <c r="H1145" s="24">
        <f t="shared" si="113"/>
        <v>257825</v>
      </c>
      <c r="I1145" s="29">
        <f t="shared" si="114"/>
        <v>1.11876747904684</v>
      </c>
      <c r="J1145" s="4">
        <v>205000</v>
      </c>
      <c r="K1145" s="59"/>
      <c r="L1145" s="53">
        <f t="shared" si="115"/>
        <v>205000</v>
      </c>
    </row>
    <row r="1146" spans="1:12" ht="12.75" customHeight="1" x14ac:dyDescent="0.35">
      <c r="A1146" s="714"/>
      <c r="B1146" s="714"/>
      <c r="C1146" s="3" t="s">
        <v>180</v>
      </c>
      <c r="D1146" s="4">
        <v>0</v>
      </c>
      <c r="E1146" s="4">
        <v>242</v>
      </c>
      <c r="F1146" s="19">
        <v>181</v>
      </c>
      <c r="G1146" s="10">
        <v>0</v>
      </c>
      <c r="H1146" s="24">
        <f t="shared" si="113"/>
        <v>241</v>
      </c>
      <c r="I1146" s="29" t="e">
        <f t="shared" si="114"/>
        <v>#DIV/0!</v>
      </c>
      <c r="J1146" s="4">
        <v>0</v>
      </c>
      <c r="K1146" s="59"/>
      <c r="L1146" s="53">
        <f t="shared" si="115"/>
        <v>0</v>
      </c>
    </row>
    <row r="1147" spans="1:12" ht="12.75" customHeight="1" x14ac:dyDescent="0.35">
      <c r="A1147" s="714"/>
      <c r="B1147" s="714"/>
      <c r="C1147" s="3" t="s">
        <v>200</v>
      </c>
      <c r="D1147" s="4">
        <v>25991.33</v>
      </c>
      <c r="E1147" s="4">
        <v>43993.05</v>
      </c>
      <c r="F1147" s="19">
        <v>22048</v>
      </c>
      <c r="G1147" s="10">
        <v>70000</v>
      </c>
      <c r="H1147" s="24">
        <f t="shared" si="113"/>
        <v>29397</v>
      </c>
      <c r="I1147" s="29">
        <f t="shared" si="114"/>
        <v>0.41995714285714286</v>
      </c>
      <c r="J1147" s="4">
        <v>70000</v>
      </c>
      <c r="K1147" s="59"/>
      <c r="L1147" s="53">
        <f t="shared" si="115"/>
        <v>70000</v>
      </c>
    </row>
    <row r="1148" spans="1:12" ht="12.75" customHeight="1" x14ac:dyDescent="0.35">
      <c r="A1148" s="714"/>
      <c r="B1148" s="714"/>
      <c r="C1148" s="3" t="s">
        <v>265</v>
      </c>
      <c r="D1148" s="4">
        <v>0</v>
      </c>
      <c r="E1148" s="4">
        <v>0</v>
      </c>
      <c r="F1148" s="19">
        <v>0</v>
      </c>
      <c r="G1148" s="10">
        <v>100</v>
      </c>
      <c r="H1148" s="24">
        <f t="shared" si="113"/>
        <v>0</v>
      </c>
      <c r="I1148" s="29">
        <f t="shared" si="114"/>
        <v>0</v>
      </c>
      <c r="J1148" s="4">
        <v>100</v>
      </c>
      <c r="K1148" s="59"/>
      <c r="L1148" s="53">
        <f t="shared" si="115"/>
        <v>100</v>
      </c>
    </row>
    <row r="1149" spans="1:12" ht="12.75" customHeight="1" x14ac:dyDescent="0.35">
      <c r="A1149" s="714"/>
      <c r="B1149" s="714"/>
      <c r="C1149" s="3" t="s">
        <v>266</v>
      </c>
      <c r="D1149" s="4">
        <v>0</v>
      </c>
      <c r="E1149" s="4">
        <v>0</v>
      </c>
      <c r="F1149" s="19">
        <v>2784.36</v>
      </c>
      <c r="G1149" s="10">
        <v>0</v>
      </c>
      <c r="H1149" s="24">
        <f t="shared" si="113"/>
        <v>3712</v>
      </c>
      <c r="I1149" s="29" t="e">
        <f t="shared" si="114"/>
        <v>#DIV/0!</v>
      </c>
      <c r="J1149" s="4">
        <v>0</v>
      </c>
      <c r="K1149" s="59"/>
      <c r="L1149" s="53">
        <f t="shared" si="115"/>
        <v>0</v>
      </c>
    </row>
    <row r="1150" spans="1:12" ht="12.75" customHeight="1" x14ac:dyDescent="0.35">
      <c r="A1150" s="714"/>
      <c r="B1150" s="714"/>
      <c r="C1150" s="3" t="s">
        <v>183</v>
      </c>
      <c r="D1150" s="4">
        <v>8500</v>
      </c>
      <c r="E1150" s="4">
        <v>3500</v>
      </c>
      <c r="F1150" s="19">
        <v>0</v>
      </c>
      <c r="G1150" s="10">
        <v>0</v>
      </c>
      <c r="H1150" s="24">
        <f t="shared" si="113"/>
        <v>0</v>
      </c>
      <c r="I1150" s="29" t="e">
        <f t="shared" si="114"/>
        <v>#DIV/0!</v>
      </c>
      <c r="J1150" s="4">
        <v>0</v>
      </c>
      <c r="K1150" s="59"/>
      <c r="L1150" s="53">
        <f t="shared" si="115"/>
        <v>0</v>
      </c>
    </row>
    <row r="1151" spans="1:12" ht="12.75" customHeight="1" x14ac:dyDescent="0.35">
      <c r="A1151" s="714"/>
      <c r="B1151" s="719" t="s">
        <v>143</v>
      </c>
      <c r="C1151" s="714"/>
      <c r="D1151" s="7">
        <v>511280.67</v>
      </c>
      <c r="E1151" s="7">
        <v>689372.84</v>
      </c>
      <c r="F1151" s="20">
        <v>599389.81999999995</v>
      </c>
      <c r="G1151" s="11">
        <v>888445.5</v>
      </c>
      <c r="H1151" s="25">
        <f t="shared" si="113"/>
        <v>799186</v>
      </c>
      <c r="I1151" s="30">
        <f t="shared" si="114"/>
        <v>0.89953294827876329</v>
      </c>
      <c r="J1151" s="7">
        <v>924727</v>
      </c>
      <c r="K1151" s="54">
        <f>SUM(K1121:K1150)</f>
        <v>0</v>
      </c>
      <c r="L1151" s="54">
        <f>SUM(L1121:L1150)</f>
        <v>924727</v>
      </c>
    </row>
    <row r="1152" spans="1:12" ht="12.75" customHeight="1" thickBot="1" x14ac:dyDescent="0.4">
      <c r="A1152" s="719" t="s">
        <v>290</v>
      </c>
      <c r="B1152" s="714"/>
      <c r="C1152" s="714"/>
      <c r="D1152" s="8">
        <v>-511280.67</v>
      </c>
      <c r="E1152" s="8">
        <v>-689372.84</v>
      </c>
      <c r="F1152" s="21">
        <v>-599389.81999999995</v>
      </c>
      <c r="G1152" s="12">
        <v>-888445.5</v>
      </c>
      <c r="H1152" s="26">
        <f t="shared" si="113"/>
        <v>-799186</v>
      </c>
      <c r="I1152" s="31">
        <f t="shared" si="114"/>
        <v>0.89953294827876329</v>
      </c>
      <c r="J1152" s="8">
        <v>-924727</v>
      </c>
      <c r="K1152" s="55">
        <f>-K1151</f>
        <v>0</v>
      </c>
      <c r="L1152" s="55">
        <f>-L1151</f>
        <v>-924727</v>
      </c>
    </row>
    <row r="1153" spans="1:12" ht="12.75" customHeight="1" thickTop="1" x14ac:dyDescent="0.35">
      <c r="A1153" s="722" t="s">
        <v>291</v>
      </c>
      <c r="B1153" s="714"/>
      <c r="C1153" s="714"/>
      <c r="D1153" s="714"/>
      <c r="E1153" s="714"/>
      <c r="F1153" s="714"/>
      <c r="G1153" s="714"/>
      <c r="H1153" s="714"/>
      <c r="I1153" s="714"/>
      <c r="J1153" s="714"/>
      <c r="K1153" s="714"/>
      <c r="L1153" s="714"/>
    </row>
    <row r="1154" spans="1:12" ht="12.75" customHeight="1" x14ac:dyDescent="0.35">
      <c r="A1154" s="714"/>
      <c r="B1154" s="722" t="s">
        <v>141</v>
      </c>
      <c r="C1154" s="714"/>
      <c r="D1154" s="714"/>
      <c r="E1154" s="714"/>
      <c r="F1154" s="714"/>
      <c r="G1154" s="714"/>
      <c r="H1154" s="714"/>
      <c r="I1154" s="714"/>
      <c r="J1154" s="714"/>
      <c r="K1154" s="714"/>
      <c r="L1154" s="714"/>
    </row>
    <row r="1155" spans="1:12" ht="12.75" customHeight="1" x14ac:dyDescent="0.35">
      <c r="A1155" s="714"/>
      <c r="B1155" s="714"/>
      <c r="C1155" s="3" t="s">
        <v>146</v>
      </c>
      <c r="D1155" s="4">
        <v>300417.15999999997</v>
      </c>
      <c r="E1155" s="4">
        <v>327006.92</v>
      </c>
      <c r="F1155" s="19">
        <v>349516.66</v>
      </c>
      <c r="G1155" s="10">
        <v>388055</v>
      </c>
      <c r="H1155" s="24">
        <f t="shared" ref="H1155:H1186" si="116">ROUND(F1155/9*12,0)</f>
        <v>466022</v>
      </c>
      <c r="I1155" s="29">
        <f t="shared" ref="I1155:I1186" si="117">H1155/G1155</f>
        <v>1.2009173957299868</v>
      </c>
      <c r="J1155" s="4">
        <v>449630</v>
      </c>
      <c r="K1155" s="59"/>
      <c r="L1155" s="53">
        <f t="shared" ref="L1155:L1184" si="118">J1155-K1155</f>
        <v>449630</v>
      </c>
    </row>
    <row r="1156" spans="1:12" ht="12.75" customHeight="1" x14ac:dyDescent="0.35">
      <c r="A1156" s="714"/>
      <c r="B1156" s="714"/>
      <c r="C1156" s="3" t="s">
        <v>147</v>
      </c>
      <c r="D1156" s="4">
        <v>0</v>
      </c>
      <c r="E1156" s="4">
        <v>2503.0500000000002</v>
      </c>
      <c r="F1156" s="19">
        <v>201</v>
      </c>
      <c r="G1156" s="10">
        <v>0</v>
      </c>
      <c r="H1156" s="24">
        <f t="shared" si="116"/>
        <v>268</v>
      </c>
      <c r="I1156" s="29" t="e">
        <f t="shared" si="117"/>
        <v>#DIV/0!</v>
      </c>
      <c r="J1156" s="4">
        <v>0</v>
      </c>
      <c r="K1156" s="59"/>
      <c r="L1156" s="53">
        <f t="shared" si="118"/>
        <v>0</v>
      </c>
    </row>
    <row r="1157" spans="1:12" ht="12.75" customHeight="1" x14ac:dyDescent="0.35">
      <c r="A1157" s="714"/>
      <c r="B1157" s="714"/>
      <c r="C1157" s="3" t="s">
        <v>148</v>
      </c>
      <c r="D1157" s="4">
        <v>906.17</v>
      </c>
      <c r="E1157" s="4">
        <v>417.97</v>
      </c>
      <c r="F1157" s="19">
        <v>830.84</v>
      </c>
      <c r="G1157" s="10">
        <v>0</v>
      </c>
      <c r="H1157" s="24">
        <f t="shared" si="116"/>
        <v>1108</v>
      </c>
      <c r="I1157" s="29" t="e">
        <f t="shared" si="117"/>
        <v>#DIV/0!</v>
      </c>
      <c r="J1157" s="4">
        <v>0</v>
      </c>
      <c r="K1157" s="59"/>
      <c r="L1157" s="53">
        <f t="shared" si="118"/>
        <v>0</v>
      </c>
    </row>
    <row r="1158" spans="1:12" ht="12.75" customHeight="1" x14ac:dyDescent="0.35">
      <c r="A1158" s="714"/>
      <c r="B1158" s="714"/>
      <c r="C1158" s="3" t="s">
        <v>187</v>
      </c>
      <c r="D1158" s="4">
        <v>0</v>
      </c>
      <c r="E1158" s="4">
        <v>60412.5</v>
      </c>
      <c r="F1158" s="19">
        <v>0</v>
      </c>
      <c r="G1158" s="10">
        <v>0</v>
      </c>
      <c r="H1158" s="24">
        <f t="shared" si="116"/>
        <v>0</v>
      </c>
      <c r="I1158" s="29" t="e">
        <f t="shared" si="117"/>
        <v>#DIV/0!</v>
      </c>
      <c r="J1158" s="4">
        <v>0</v>
      </c>
      <c r="K1158" s="59"/>
      <c r="L1158" s="53">
        <f t="shared" si="118"/>
        <v>0</v>
      </c>
    </row>
    <row r="1159" spans="1:12" ht="12.75" customHeight="1" x14ac:dyDescent="0.35">
      <c r="A1159" s="714"/>
      <c r="B1159" s="714"/>
      <c r="C1159" s="3" t="s">
        <v>150</v>
      </c>
      <c r="D1159" s="4">
        <v>36454</v>
      </c>
      <c r="E1159" s="4">
        <v>30452.5</v>
      </c>
      <c r="F1159" s="19">
        <v>21852</v>
      </c>
      <c r="G1159" s="10">
        <v>60000</v>
      </c>
      <c r="H1159" s="24">
        <f t="shared" si="116"/>
        <v>29136</v>
      </c>
      <c r="I1159" s="29">
        <f t="shared" si="117"/>
        <v>0.48559999999999998</v>
      </c>
      <c r="J1159" s="4">
        <v>60000</v>
      </c>
      <c r="K1159" s="59"/>
      <c r="L1159" s="53">
        <f t="shared" si="118"/>
        <v>60000</v>
      </c>
    </row>
    <row r="1160" spans="1:12" ht="12.75" customHeight="1" x14ac:dyDescent="0.35">
      <c r="A1160" s="714"/>
      <c r="B1160" s="714"/>
      <c r="C1160" s="3" t="s">
        <v>151</v>
      </c>
      <c r="D1160" s="4">
        <v>18868.95</v>
      </c>
      <c r="E1160" s="4">
        <v>26260.85</v>
      </c>
      <c r="F1160" s="19">
        <v>22993.09</v>
      </c>
      <c r="G1160" s="10">
        <v>30370</v>
      </c>
      <c r="H1160" s="24">
        <f t="shared" si="116"/>
        <v>30657</v>
      </c>
      <c r="I1160" s="29">
        <f t="shared" si="117"/>
        <v>1.0094501152453079</v>
      </c>
      <c r="J1160" s="4">
        <v>35025</v>
      </c>
      <c r="K1160" s="59"/>
      <c r="L1160" s="53">
        <f t="shared" si="118"/>
        <v>35025</v>
      </c>
    </row>
    <row r="1161" spans="1:12" ht="12.75" customHeight="1" x14ac:dyDescent="0.35">
      <c r="A1161" s="714"/>
      <c r="B1161" s="714"/>
      <c r="C1161" s="3" t="s">
        <v>152</v>
      </c>
      <c r="D1161" s="4">
        <v>19604.419999999998</v>
      </c>
      <c r="E1161" s="4">
        <v>36243</v>
      </c>
      <c r="F1161" s="19">
        <v>21280.74</v>
      </c>
      <c r="G1161" s="10">
        <v>40456</v>
      </c>
      <c r="H1161" s="24">
        <f t="shared" si="116"/>
        <v>28374</v>
      </c>
      <c r="I1161" s="29">
        <f t="shared" si="117"/>
        <v>0.70135455803836266</v>
      </c>
      <c r="J1161" s="4">
        <v>44814</v>
      </c>
      <c r="K1161" s="59"/>
      <c r="L1161" s="53">
        <f t="shared" si="118"/>
        <v>44814</v>
      </c>
    </row>
    <row r="1162" spans="1:12" ht="12.75" customHeight="1" x14ac:dyDescent="0.35">
      <c r="A1162" s="714"/>
      <c r="B1162" s="714"/>
      <c r="C1162" s="3" t="s">
        <v>153</v>
      </c>
      <c r="D1162" s="4">
        <v>1401.54</v>
      </c>
      <c r="E1162" s="4">
        <v>88.69</v>
      </c>
      <c r="F1162" s="19">
        <v>1025.7</v>
      </c>
      <c r="G1162" s="10">
        <v>0</v>
      </c>
      <c r="H1162" s="24">
        <f t="shared" si="116"/>
        <v>1368</v>
      </c>
      <c r="I1162" s="29" t="e">
        <f t="shared" si="117"/>
        <v>#DIV/0!</v>
      </c>
      <c r="J1162" s="4">
        <v>0</v>
      </c>
      <c r="K1162" s="59"/>
      <c r="L1162" s="53">
        <f t="shared" si="118"/>
        <v>0</v>
      </c>
    </row>
    <row r="1163" spans="1:12" ht="12.75" customHeight="1" x14ac:dyDescent="0.35">
      <c r="A1163" s="714"/>
      <c r="B1163" s="714"/>
      <c r="C1163" s="3" t="s">
        <v>154</v>
      </c>
      <c r="D1163" s="4">
        <v>2025</v>
      </c>
      <c r="E1163" s="4">
        <v>3038</v>
      </c>
      <c r="F1163" s="19">
        <v>0</v>
      </c>
      <c r="G1163" s="10">
        <v>6221</v>
      </c>
      <c r="H1163" s="24">
        <f t="shared" si="116"/>
        <v>0</v>
      </c>
      <c r="I1163" s="29">
        <f t="shared" si="117"/>
        <v>0</v>
      </c>
      <c r="J1163" s="4">
        <v>6406</v>
      </c>
      <c r="K1163" s="59"/>
      <c r="L1163" s="53">
        <f t="shared" si="118"/>
        <v>6406</v>
      </c>
    </row>
    <row r="1164" spans="1:12" ht="12.75" customHeight="1" x14ac:dyDescent="0.35">
      <c r="A1164" s="714"/>
      <c r="B1164" s="714"/>
      <c r="C1164" s="3" t="s">
        <v>155</v>
      </c>
      <c r="D1164" s="4">
        <v>39140.61</v>
      </c>
      <c r="E1164" s="4">
        <v>50325.94</v>
      </c>
      <c r="F1164" s="19">
        <v>43308.639999999999</v>
      </c>
      <c r="G1164" s="10">
        <v>75645</v>
      </c>
      <c r="H1164" s="24">
        <f t="shared" si="116"/>
        <v>57745</v>
      </c>
      <c r="I1164" s="29">
        <f t="shared" si="117"/>
        <v>0.76336836539097097</v>
      </c>
      <c r="J1164" s="4">
        <v>86935</v>
      </c>
      <c r="K1164" s="59"/>
      <c r="L1164" s="53">
        <f t="shared" si="118"/>
        <v>86935</v>
      </c>
    </row>
    <row r="1165" spans="1:12" ht="12.75" customHeight="1" x14ac:dyDescent="0.35">
      <c r="A1165" s="714"/>
      <c r="B1165" s="714"/>
      <c r="C1165" s="3" t="s">
        <v>157</v>
      </c>
      <c r="D1165" s="4">
        <v>1077.42</v>
      </c>
      <c r="E1165" s="4">
        <v>1012.72</v>
      </c>
      <c r="F1165" s="19">
        <v>709.63</v>
      </c>
      <c r="G1165" s="10">
        <v>1068</v>
      </c>
      <c r="H1165" s="24">
        <f t="shared" si="116"/>
        <v>946</v>
      </c>
      <c r="I1165" s="29">
        <f t="shared" si="117"/>
        <v>0.88576779026217234</v>
      </c>
      <c r="J1165" s="4">
        <v>1068</v>
      </c>
      <c r="K1165" s="59"/>
      <c r="L1165" s="53">
        <f t="shared" si="118"/>
        <v>1068</v>
      </c>
    </row>
    <row r="1166" spans="1:12" ht="12.75" customHeight="1" x14ac:dyDescent="0.35">
      <c r="A1166" s="714"/>
      <c r="B1166" s="714"/>
      <c r="C1166" s="3" t="s">
        <v>158</v>
      </c>
      <c r="D1166" s="4">
        <v>0</v>
      </c>
      <c r="E1166" s="4">
        <v>0</v>
      </c>
      <c r="F1166" s="19">
        <v>387.29</v>
      </c>
      <c r="G1166" s="10">
        <v>0</v>
      </c>
      <c r="H1166" s="24">
        <f t="shared" si="116"/>
        <v>516</v>
      </c>
      <c r="I1166" s="29" t="e">
        <f t="shared" si="117"/>
        <v>#DIV/0!</v>
      </c>
      <c r="J1166" s="4">
        <v>0</v>
      </c>
      <c r="K1166" s="59"/>
      <c r="L1166" s="53">
        <f t="shared" si="118"/>
        <v>0</v>
      </c>
    </row>
    <row r="1167" spans="1:12" ht="12.75" customHeight="1" x14ac:dyDescent="0.35">
      <c r="A1167" s="714"/>
      <c r="B1167" s="714"/>
      <c r="C1167" s="3" t="s">
        <v>159</v>
      </c>
      <c r="D1167" s="4">
        <v>0</v>
      </c>
      <c r="E1167" s="4">
        <v>0</v>
      </c>
      <c r="F1167" s="19">
        <v>0</v>
      </c>
      <c r="G1167" s="10">
        <v>1050</v>
      </c>
      <c r="H1167" s="24">
        <f t="shared" si="116"/>
        <v>0</v>
      </c>
      <c r="I1167" s="29">
        <f t="shared" si="117"/>
        <v>0</v>
      </c>
      <c r="J1167" s="4">
        <v>1050</v>
      </c>
      <c r="K1167" s="59"/>
      <c r="L1167" s="53">
        <f t="shared" si="118"/>
        <v>1050</v>
      </c>
    </row>
    <row r="1168" spans="1:12" ht="12.75" customHeight="1" x14ac:dyDescent="0.35">
      <c r="A1168" s="714"/>
      <c r="B1168" s="714"/>
      <c r="C1168" s="3" t="s">
        <v>160</v>
      </c>
      <c r="D1168" s="4">
        <v>1195</v>
      </c>
      <c r="E1168" s="4">
        <v>1195</v>
      </c>
      <c r="F1168" s="19">
        <v>0</v>
      </c>
      <c r="G1168" s="10">
        <v>0</v>
      </c>
      <c r="H1168" s="24">
        <f t="shared" si="116"/>
        <v>0</v>
      </c>
      <c r="I1168" s="29" t="e">
        <f t="shared" si="117"/>
        <v>#DIV/0!</v>
      </c>
      <c r="J1168" s="4">
        <v>0</v>
      </c>
      <c r="K1168" s="59"/>
      <c r="L1168" s="53">
        <f t="shared" si="118"/>
        <v>0</v>
      </c>
    </row>
    <row r="1169" spans="1:12" ht="12.75" customHeight="1" x14ac:dyDescent="0.35">
      <c r="A1169" s="714"/>
      <c r="B1169" s="714"/>
      <c r="C1169" s="3" t="s">
        <v>161</v>
      </c>
      <c r="D1169" s="4">
        <v>6588</v>
      </c>
      <c r="E1169" s="4">
        <v>5257</v>
      </c>
      <c r="F1169" s="19">
        <v>0</v>
      </c>
      <c r="G1169" s="10">
        <v>0</v>
      </c>
      <c r="H1169" s="24">
        <f t="shared" si="116"/>
        <v>0</v>
      </c>
      <c r="I1169" s="29" t="e">
        <f t="shared" si="117"/>
        <v>#DIV/0!</v>
      </c>
      <c r="J1169" s="4">
        <v>0</v>
      </c>
      <c r="K1169" s="59"/>
      <c r="L1169" s="53">
        <f t="shared" si="118"/>
        <v>0</v>
      </c>
    </row>
    <row r="1170" spans="1:12" ht="12.75" customHeight="1" x14ac:dyDescent="0.35">
      <c r="A1170" s="714"/>
      <c r="B1170" s="714"/>
      <c r="C1170" s="3" t="s">
        <v>162</v>
      </c>
      <c r="D1170" s="4">
        <v>4762.2</v>
      </c>
      <c r="E1170" s="4">
        <v>5893.17</v>
      </c>
      <c r="F1170" s="19">
        <v>5272.39</v>
      </c>
      <c r="G1170" s="10">
        <v>6334</v>
      </c>
      <c r="H1170" s="24">
        <f t="shared" si="116"/>
        <v>7030</v>
      </c>
      <c r="I1170" s="29">
        <f t="shared" si="117"/>
        <v>1.1098831701926113</v>
      </c>
      <c r="J1170" s="4">
        <v>6801</v>
      </c>
      <c r="K1170" s="59"/>
      <c r="L1170" s="53">
        <f t="shared" si="118"/>
        <v>6801</v>
      </c>
    </row>
    <row r="1171" spans="1:12" ht="12.75" customHeight="1" x14ac:dyDescent="0.35">
      <c r="A1171" s="714"/>
      <c r="B1171" s="714"/>
      <c r="C1171" s="3" t="s">
        <v>164</v>
      </c>
      <c r="D1171" s="4">
        <v>78137.679999999993</v>
      </c>
      <c r="E1171" s="4">
        <v>81655.289999999994</v>
      </c>
      <c r="F1171" s="19">
        <v>62059.21</v>
      </c>
      <c r="G1171" s="10">
        <v>82000</v>
      </c>
      <c r="H1171" s="24">
        <f t="shared" si="116"/>
        <v>82746</v>
      </c>
      <c r="I1171" s="29">
        <f t="shared" si="117"/>
        <v>1.0090975609756097</v>
      </c>
      <c r="J1171" s="4">
        <v>84000</v>
      </c>
      <c r="K1171" s="59"/>
      <c r="L1171" s="53">
        <f t="shared" si="118"/>
        <v>84000</v>
      </c>
    </row>
    <row r="1172" spans="1:12" ht="12.75" customHeight="1" x14ac:dyDescent="0.35">
      <c r="A1172" s="714"/>
      <c r="B1172" s="714"/>
      <c r="C1172" s="3" t="s">
        <v>168</v>
      </c>
      <c r="D1172" s="4">
        <v>137.41</v>
      </c>
      <c r="E1172" s="4">
        <v>605.35</v>
      </c>
      <c r="F1172" s="19">
        <v>30.22</v>
      </c>
      <c r="G1172" s="10">
        <v>150</v>
      </c>
      <c r="H1172" s="24">
        <f t="shared" si="116"/>
        <v>40</v>
      </c>
      <c r="I1172" s="29">
        <f t="shared" si="117"/>
        <v>0.26666666666666666</v>
      </c>
      <c r="J1172" s="4">
        <v>150</v>
      </c>
      <c r="K1172" s="59"/>
      <c r="L1172" s="53">
        <f t="shared" si="118"/>
        <v>150</v>
      </c>
    </row>
    <row r="1173" spans="1:12" ht="12.75" customHeight="1" x14ac:dyDescent="0.35">
      <c r="A1173" s="714"/>
      <c r="B1173" s="714"/>
      <c r="C1173" s="3" t="s">
        <v>169</v>
      </c>
      <c r="D1173" s="4">
        <v>3840.1</v>
      </c>
      <c r="E1173" s="4">
        <v>3637.46</v>
      </c>
      <c r="F1173" s="19">
        <v>3056.71</v>
      </c>
      <c r="G1173" s="10">
        <v>6600</v>
      </c>
      <c r="H1173" s="24">
        <f t="shared" si="116"/>
        <v>4076</v>
      </c>
      <c r="I1173" s="29">
        <f t="shared" si="117"/>
        <v>0.61757575757575756</v>
      </c>
      <c r="J1173" s="4">
        <v>6600</v>
      </c>
      <c r="K1173" s="59"/>
      <c r="L1173" s="53">
        <f t="shared" si="118"/>
        <v>6600</v>
      </c>
    </row>
    <row r="1174" spans="1:12" ht="12.75" customHeight="1" x14ac:dyDescent="0.35">
      <c r="A1174" s="714"/>
      <c r="B1174" s="714"/>
      <c r="C1174" s="3" t="s">
        <v>170</v>
      </c>
      <c r="D1174" s="4">
        <v>12016.85</v>
      </c>
      <c r="E1174" s="4">
        <v>5695.65</v>
      </c>
      <c r="F1174" s="19">
        <v>8577.17</v>
      </c>
      <c r="G1174" s="10">
        <v>15000</v>
      </c>
      <c r="H1174" s="24">
        <f t="shared" si="116"/>
        <v>11436</v>
      </c>
      <c r="I1174" s="29">
        <f t="shared" si="117"/>
        <v>0.76239999999999997</v>
      </c>
      <c r="J1174" s="4">
        <v>15000</v>
      </c>
      <c r="K1174" s="59"/>
      <c r="L1174" s="53">
        <f t="shared" si="118"/>
        <v>15000</v>
      </c>
    </row>
    <row r="1175" spans="1:12" ht="12.75" customHeight="1" x14ac:dyDescent="0.35">
      <c r="A1175" s="714"/>
      <c r="B1175" s="714"/>
      <c r="C1175" s="3" t="s">
        <v>171</v>
      </c>
      <c r="D1175" s="4">
        <v>65</v>
      </c>
      <c r="E1175" s="4">
        <v>390</v>
      </c>
      <c r="F1175" s="19">
        <v>390</v>
      </c>
      <c r="G1175" s="10">
        <v>600</v>
      </c>
      <c r="H1175" s="24">
        <f t="shared" si="116"/>
        <v>520</v>
      </c>
      <c r="I1175" s="29">
        <f t="shared" si="117"/>
        <v>0.8666666666666667</v>
      </c>
      <c r="J1175" s="4">
        <v>600</v>
      </c>
      <c r="K1175" s="59"/>
      <c r="L1175" s="53">
        <f t="shared" si="118"/>
        <v>600</v>
      </c>
    </row>
    <row r="1176" spans="1:12" ht="12.75" customHeight="1" x14ac:dyDescent="0.35">
      <c r="A1176" s="714"/>
      <c r="B1176" s="714"/>
      <c r="C1176" s="3" t="s">
        <v>177</v>
      </c>
      <c r="D1176" s="4">
        <v>8691.1200000000008</v>
      </c>
      <c r="E1176" s="4">
        <v>5448.16</v>
      </c>
      <c r="F1176" s="19">
        <v>3768.33</v>
      </c>
      <c r="G1176" s="10">
        <v>7000</v>
      </c>
      <c r="H1176" s="24">
        <f t="shared" si="116"/>
        <v>5024</v>
      </c>
      <c r="I1176" s="29">
        <f t="shared" si="117"/>
        <v>0.71771428571428575</v>
      </c>
      <c r="J1176" s="4">
        <v>7000</v>
      </c>
      <c r="K1176" s="59"/>
      <c r="L1176" s="53">
        <f t="shared" si="118"/>
        <v>7000</v>
      </c>
    </row>
    <row r="1177" spans="1:12" ht="12.75" customHeight="1" x14ac:dyDescent="0.35">
      <c r="A1177" s="714"/>
      <c r="B1177" s="714"/>
      <c r="C1177" s="3" t="s">
        <v>178</v>
      </c>
      <c r="D1177" s="4">
        <v>0</v>
      </c>
      <c r="E1177" s="4">
        <v>119.99</v>
      </c>
      <c r="F1177" s="19">
        <v>79.989999999999995</v>
      </c>
      <c r="G1177" s="10">
        <v>120</v>
      </c>
      <c r="H1177" s="24">
        <f t="shared" si="116"/>
        <v>107</v>
      </c>
      <c r="I1177" s="29">
        <f t="shared" si="117"/>
        <v>0.89166666666666672</v>
      </c>
      <c r="J1177" s="4">
        <v>120</v>
      </c>
      <c r="K1177" s="59"/>
      <c r="L1177" s="53">
        <f t="shared" si="118"/>
        <v>120</v>
      </c>
    </row>
    <row r="1178" spans="1:12" ht="12.75" customHeight="1" x14ac:dyDescent="0.35">
      <c r="A1178" s="714"/>
      <c r="B1178" s="714"/>
      <c r="C1178" s="3" t="s">
        <v>179</v>
      </c>
      <c r="D1178" s="4">
        <v>170549.78</v>
      </c>
      <c r="E1178" s="4">
        <v>49373.3</v>
      </c>
      <c r="F1178" s="19">
        <v>38024.480000000003</v>
      </c>
      <c r="G1178" s="10">
        <v>60000</v>
      </c>
      <c r="H1178" s="24">
        <f t="shared" si="116"/>
        <v>50699</v>
      </c>
      <c r="I1178" s="29">
        <f t="shared" si="117"/>
        <v>0.84498333333333331</v>
      </c>
      <c r="J1178" s="4">
        <v>60000</v>
      </c>
      <c r="K1178" s="59"/>
      <c r="L1178" s="53">
        <f t="shared" si="118"/>
        <v>60000</v>
      </c>
    </row>
    <row r="1179" spans="1:12" ht="12.75" customHeight="1" x14ac:dyDescent="0.35">
      <c r="A1179" s="714"/>
      <c r="B1179" s="714"/>
      <c r="C1179" s="3" t="s">
        <v>181</v>
      </c>
      <c r="D1179" s="4">
        <v>63809.83</v>
      </c>
      <c r="E1179" s="4">
        <v>68722.75</v>
      </c>
      <c r="F1179" s="19">
        <v>55902.69</v>
      </c>
      <c r="G1179" s="10">
        <v>74000</v>
      </c>
      <c r="H1179" s="24">
        <f t="shared" si="116"/>
        <v>74537</v>
      </c>
      <c r="I1179" s="29">
        <f t="shared" si="117"/>
        <v>1.0072567567567567</v>
      </c>
      <c r="J1179" s="4">
        <v>96000</v>
      </c>
      <c r="K1179" s="59"/>
      <c r="L1179" s="53">
        <f t="shared" si="118"/>
        <v>96000</v>
      </c>
    </row>
    <row r="1180" spans="1:12" ht="12.75" customHeight="1" x14ac:dyDescent="0.35">
      <c r="A1180" s="714"/>
      <c r="B1180" s="714"/>
      <c r="C1180" s="3" t="s">
        <v>216</v>
      </c>
      <c r="D1180" s="4">
        <v>90210.87</v>
      </c>
      <c r="E1180" s="4">
        <v>99859.21</v>
      </c>
      <c r="F1180" s="19">
        <v>84741.11</v>
      </c>
      <c r="G1180" s="10">
        <v>105000</v>
      </c>
      <c r="H1180" s="24">
        <f t="shared" si="116"/>
        <v>112988</v>
      </c>
      <c r="I1180" s="29">
        <f t="shared" si="117"/>
        <v>1.0760761904761904</v>
      </c>
      <c r="J1180" s="4">
        <v>110000</v>
      </c>
      <c r="K1180" s="59"/>
      <c r="L1180" s="53">
        <f t="shared" si="118"/>
        <v>110000</v>
      </c>
    </row>
    <row r="1181" spans="1:12" ht="12.75" customHeight="1" x14ac:dyDescent="0.35">
      <c r="A1181" s="714"/>
      <c r="B1181" s="714"/>
      <c r="C1181" s="3" t="s">
        <v>266</v>
      </c>
      <c r="D1181" s="4">
        <v>0</v>
      </c>
      <c r="E1181" s="4">
        <v>0</v>
      </c>
      <c r="F1181" s="19">
        <v>135.03</v>
      </c>
      <c r="G1181" s="10">
        <v>0</v>
      </c>
      <c r="H1181" s="24">
        <f t="shared" si="116"/>
        <v>180</v>
      </c>
      <c r="I1181" s="29" t="e">
        <f t="shared" si="117"/>
        <v>#DIV/0!</v>
      </c>
      <c r="J1181" s="4">
        <v>0</v>
      </c>
      <c r="K1181" s="59"/>
      <c r="L1181" s="53">
        <f t="shared" si="118"/>
        <v>0</v>
      </c>
    </row>
    <row r="1182" spans="1:12" ht="12.75" customHeight="1" x14ac:dyDescent="0.35">
      <c r="A1182" s="714"/>
      <c r="B1182" s="714"/>
      <c r="C1182" s="3" t="s">
        <v>183</v>
      </c>
      <c r="D1182" s="4">
        <v>8500</v>
      </c>
      <c r="E1182" s="4">
        <v>10500</v>
      </c>
      <c r="F1182" s="19">
        <v>0</v>
      </c>
      <c r="G1182" s="10">
        <v>0</v>
      </c>
      <c r="H1182" s="24">
        <f t="shared" si="116"/>
        <v>0</v>
      </c>
      <c r="I1182" s="29" t="e">
        <f t="shared" si="117"/>
        <v>#DIV/0!</v>
      </c>
      <c r="J1182" s="4">
        <v>0</v>
      </c>
      <c r="K1182" s="59"/>
      <c r="L1182" s="53">
        <f t="shared" si="118"/>
        <v>0</v>
      </c>
    </row>
    <row r="1183" spans="1:12" ht="12.75" customHeight="1" x14ac:dyDescent="0.35">
      <c r="A1183" s="714"/>
      <c r="B1183" s="714"/>
      <c r="C1183" s="3" t="s">
        <v>292</v>
      </c>
      <c r="D1183" s="4">
        <v>4024.83</v>
      </c>
      <c r="E1183" s="4">
        <v>7602.25</v>
      </c>
      <c r="F1183" s="19">
        <v>1347.75</v>
      </c>
      <c r="G1183" s="10">
        <v>3000</v>
      </c>
      <c r="H1183" s="24">
        <f t="shared" si="116"/>
        <v>1797</v>
      </c>
      <c r="I1183" s="29">
        <f t="shared" si="117"/>
        <v>0.59899999999999998</v>
      </c>
      <c r="J1183" s="4">
        <v>3000</v>
      </c>
      <c r="K1183" s="59"/>
      <c r="L1183" s="53">
        <f t="shared" si="118"/>
        <v>3000</v>
      </c>
    </row>
    <row r="1184" spans="1:12" ht="12.75" customHeight="1" x14ac:dyDescent="0.35">
      <c r="A1184" s="714"/>
      <c r="B1184" s="714"/>
      <c r="C1184" s="3" t="s">
        <v>201</v>
      </c>
      <c r="D1184" s="4">
        <v>40518.639999999999</v>
      </c>
      <c r="E1184" s="4">
        <v>91087.039999999994</v>
      </c>
      <c r="F1184" s="19">
        <v>29815.38</v>
      </c>
      <c r="G1184" s="10">
        <v>120000</v>
      </c>
      <c r="H1184" s="24">
        <f t="shared" si="116"/>
        <v>39754</v>
      </c>
      <c r="I1184" s="29">
        <f t="shared" si="117"/>
        <v>0.33128333333333332</v>
      </c>
      <c r="J1184" s="4">
        <v>99000</v>
      </c>
      <c r="K1184" s="59"/>
      <c r="L1184" s="53">
        <f t="shared" si="118"/>
        <v>99000</v>
      </c>
    </row>
    <row r="1185" spans="1:12" ht="12.75" customHeight="1" x14ac:dyDescent="0.35">
      <c r="A1185" s="714"/>
      <c r="B1185" s="719" t="s">
        <v>143</v>
      </c>
      <c r="C1185" s="714"/>
      <c r="D1185" s="7">
        <v>912942.58</v>
      </c>
      <c r="E1185" s="7">
        <v>974803.76</v>
      </c>
      <c r="F1185" s="20">
        <v>755306.05</v>
      </c>
      <c r="G1185" s="11">
        <v>1082669</v>
      </c>
      <c r="H1185" s="25">
        <f t="shared" si="116"/>
        <v>1007075</v>
      </c>
      <c r="I1185" s="30">
        <f t="shared" si="117"/>
        <v>0.93017810614324414</v>
      </c>
      <c r="J1185" s="7">
        <v>1173199</v>
      </c>
      <c r="K1185" s="54">
        <f>SUM(K1155:K1184)</f>
        <v>0</v>
      </c>
      <c r="L1185" s="54">
        <f>SUM(L1155:L1184)</f>
        <v>1173199</v>
      </c>
    </row>
    <row r="1186" spans="1:12" ht="12.75" customHeight="1" thickBot="1" x14ac:dyDescent="0.4">
      <c r="A1186" s="719" t="s">
        <v>293</v>
      </c>
      <c r="B1186" s="714"/>
      <c r="C1186" s="714"/>
      <c r="D1186" s="8">
        <v>-912942.58</v>
      </c>
      <c r="E1186" s="8">
        <v>-974803.76</v>
      </c>
      <c r="F1186" s="21">
        <v>-755306.05</v>
      </c>
      <c r="G1186" s="12">
        <v>-1082669</v>
      </c>
      <c r="H1186" s="26">
        <f t="shared" si="116"/>
        <v>-1007075</v>
      </c>
      <c r="I1186" s="31">
        <f t="shared" si="117"/>
        <v>0.93017810614324414</v>
      </c>
      <c r="J1186" s="8">
        <v>-1173199</v>
      </c>
      <c r="K1186" s="55">
        <f>-K1185</f>
        <v>0</v>
      </c>
      <c r="L1186" s="55">
        <f>-L1185</f>
        <v>-1173199</v>
      </c>
    </row>
    <row r="1187" spans="1:12" ht="12.75" customHeight="1" thickTop="1" x14ac:dyDescent="0.35">
      <c r="A1187" s="722" t="s">
        <v>294</v>
      </c>
      <c r="B1187" s="714"/>
      <c r="C1187" s="714"/>
      <c r="D1187" s="714"/>
      <c r="E1187" s="714"/>
      <c r="F1187" s="714"/>
      <c r="G1187" s="714"/>
      <c r="H1187" s="714"/>
      <c r="I1187" s="714"/>
      <c r="J1187" s="714"/>
      <c r="K1187" s="714"/>
      <c r="L1187" s="714"/>
    </row>
    <row r="1188" spans="1:12" ht="12.75" customHeight="1" x14ac:dyDescent="0.35">
      <c r="A1188" s="714"/>
      <c r="B1188" s="722" t="s">
        <v>141</v>
      </c>
      <c r="C1188" s="714"/>
      <c r="D1188" s="714"/>
      <c r="E1188" s="714"/>
      <c r="F1188" s="714"/>
      <c r="G1188" s="714"/>
      <c r="H1188" s="714"/>
      <c r="I1188" s="714"/>
      <c r="J1188" s="714"/>
      <c r="K1188" s="714"/>
      <c r="L1188" s="714"/>
    </row>
    <row r="1189" spans="1:12" s="49" customFormat="1" ht="12.75" customHeight="1" x14ac:dyDescent="0.35">
      <c r="A1189" s="714"/>
      <c r="B1189" s="714"/>
      <c r="C1189" s="46" t="s">
        <v>151</v>
      </c>
      <c r="D1189" s="47">
        <v>0</v>
      </c>
      <c r="E1189" s="47">
        <v>30716</v>
      </c>
      <c r="F1189" s="47">
        <v>-413329.96</v>
      </c>
      <c r="G1189" s="47">
        <v>0</v>
      </c>
      <c r="H1189" s="47">
        <f t="shared" ref="H1189:H1200" si="119">ROUND(F1189/9*12,0)</f>
        <v>-551107</v>
      </c>
      <c r="I1189" s="48" t="e">
        <f t="shared" ref="I1189:I1200" si="120">H1189/G1189</f>
        <v>#DIV/0!</v>
      </c>
      <c r="J1189" s="47">
        <v>0</v>
      </c>
      <c r="K1189" s="59"/>
      <c r="L1189" s="53">
        <f t="shared" ref="L1189:L1198" si="121">J1189-K1189</f>
        <v>0</v>
      </c>
    </row>
    <row r="1190" spans="1:12" ht="12.75" customHeight="1" x14ac:dyDescent="0.35">
      <c r="A1190" s="714"/>
      <c r="B1190" s="714"/>
      <c r="C1190" s="3" t="s">
        <v>167</v>
      </c>
      <c r="D1190" s="4">
        <v>10940.56</v>
      </c>
      <c r="E1190" s="4">
        <v>6314.42</v>
      </c>
      <c r="F1190" s="19">
        <v>7843.13</v>
      </c>
      <c r="G1190" s="10">
        <v>7000</v>
      </c>
      <c r="H1190" s="24">
        <f t="shared" si="119"/>
        <v>10458</v>
      </c>
      <c r="I1190" s="29">
        <f t="shared" si="120"/>
        <v>1.494</v>
      </c>
      <c r="J1190" s="4">
        <v>7000</v>
      </c>
      <c r="K1190" s="59"/>
      <c r="L1190" s="53">
        <f t="shared" si="121"/>
        <v>7000</v>
      </c>
    </row>
    <row r="1191" spans="1:12" ht="12.75" customHeight="1" x14ac:dyDescent="0.35">
      <c r="A1191" s="714"/>
      <c r="B1191" s="714"/>
      <c r="C1191" s="3" t="s">
        <v>168</v>
      </c>
      <c r="D1191" s="4">
        <v>10551.49</v>
      </c>
      <c r="E1191" s="4">
        <v>11732.04</v>
      </c>
      <c r="F1191" s="19">
        <v>8773</v>
      </c>
      <c r="G1191" s="10">
        <v>12000</v>
      </c>
      <c r="H1191" s="24">
        <f t="shared" si="119"/>
        <v>11697</v>
      </c>
      <c r="I1191" s="29">
        <f t="shared" si="120"/>
        <v>0.97475000000000001</v>
      </c>
      <c r="J1191" s="4">
        <v>12000</v>
      </c>
      <c r="K1191" s="59"/>
      <c r="L1191" s="53">
        <f t="shared" si="121"/>
        <v>12000</v>
      </c>
    </row>
    <row r="1192" spans="1:12" ht="12.75" customHeight="1" x14ac:dyDescent="0.35">
      <c r="A1192" s="714"/>
      <c r="B1192" s="714"/>
      <c r="C1192" s="3" t="s">
        <v>176</v>
      </c>
      <c r="D1192" s="4">
        <v>1094.25</v>
      </c>
      <c r="E1192" s="4">
        <v>563.85</v>
      </c>
      <c r="F1192" s="19">
        <v>477</v>
      </c>
      <c r="G1192" s="10">
        <v>1200</v>
      </c>
      <c r="H1192" s="24">
        <f t="shared" si="119"/>
        <v>636</v>
      </c>
      <c r="I1192" s="29">
        <f t="shared" si="120"/>
        <v>0.53</v>
      </c>
      <c r="J1192" s="4">
        <v>1200</v>
      </c>
      <c r="K1192" s="59"/>
      <c r="L1192" s="53">
        <f t="shared" si="121"/>
        <v>1200</v>
      </c>
    </row>
    <row r="1193" spans="1:12" ht="12.75" customHeight="1" x14ac:dyDescent="0.35">
      <c r="A1193" s="714"/>
      <c r="B1193" s="714"/>
      <c r="C1193" s="3" t="s">
        <v>177</v>
      </c>
      <c r="D1193" s="4">
        <v>576.75</v>
      </c>
      <c r="E1193" s="4">
        <v>5800.51</v>
      </c>
      <c r="F1193" s="19">
        <v>3470.17</v>
      </c>
      <c r="G1193" s="10">
        <v>2500</v>
      </c>
      <c r="H1193" s="24">
        <f t="shared" si="119"/>
        <v>4627</v>
      </c>
      <c r="I1193" s="29">
        <f t="shared" si="120"/>
        <v>1.8508</v>
      </c>
      <c r="J1193" s="4">
        <v>2500</v>
      </c>
      <c r="K1193" s="59"/>
      <c r="L1193" s="53">
        <f t="shared" si="121"/>
        <v>2500</v>
      </c>
    </row>
    <row r="1194" spans="1:12" ht="12.75" customHeight="1" x14ac:dyDescent="0.35">
      <c r="A1194" s="714"/>
      <c r="B1194" s="714"/>
      <c r="C1194" s="3" t="s">
        <v>295</v>
      </c>
      <c r="D1194" s="4">
        <v>0</v>
      </c>
      <c r="E1194" s="4">
        <v>0</v>
      </c>
      <c r="F1194" s="19">
        <v>71658.399999999994</v>
      </c>
      <c r="G1194" s="10">
        <v>0</v>
      </c>
      <c r="H1194" s="24">
        <f t="shared" si="119"/>
        <v>95545</v>
      </c>
      <c r="I1194" s="29" t="e">
        <f t="shared" si="120"/>
        <v>#DIV/0!</v>
      </c>
      <c r="J1194" s="4">
        <v>0</v>
      </c>
      <c r="K1194" s="59"/>
      <c r="L1194" s="53">
        <f t="shared" si="121"/>
        <v>0</v>
      </c>
    </row>
    <row r="1195" spans="1:12" ht="12.75" customHeight="1" x14ac:dyDescent="0.35">
      <c r="A1195" s="714"/>
      <c r="B1195" s="714"/>
      <c r="C1195" s="3" t="s">
        <v>179</v>
      </c>
      <c r="D1195" s="4">
        <v>73897.23</v>
      </c>
      <c r="E1195" s="4">
        <v>70355.69</v>
      </c>
      <c r="F1195" s="19">
        <v>16490</v>
      </c>
      <c r="G1195" s="10">
        <v>73000</v>
      </c>
      <c r="H1195" s="24">
        <f t="shared" si="119"/>
        <v>21987</v>
      </c>
      <c r="I1195" s="29">
        <f t="shared" si="120"/>
        <v>0.30119178082191783</v>
      </c>
      <c r="J1195" s="4">
        <v>73000</v>
      </c>
      <c r="K1195" s="59"/>
      <c r="L1195" s="53">
        <f t="shared" si="121"/>
        <v>73000</v>
      </c>
    </row>
    <row r="1196" spans="1:12" ht="12.75" customHeight="1" x14ac:dyDescent="0.35">
      <c r="A1196" s="714"/>
      <c r="B1196" s="714"/>
      <c r="C1196" s="3" t="s">
        <v>180</v>
      </c>
      <c r="D1196" s="4">
        <v>113433</v>
      </c>
      <c r="E1196" s="4">
        <v>21909.68</v>
      </c>
      <c r="F1196" s="19">
        <v>77641.73</v>
      </c>
      <c r="G1196" s="10">
        <v>219000</v>
      </c>
      <c r="H1196" s="24">
        <f t="shared" si="119"/>
        <v>103522</v>
      </c>
      <c r="I1196" s="29">
        <f t="shared" si="120"/>
        <v>0.47270319634703195</v>
      </c>
      <c r="J1196" s="4">
        <v>200000</v>
      </c>
      <c r="K1196" s="59"/>
      <c r="L1196" s="53">
        <f t="shared" si="121"/>
        <v>200000</v>
      </c>
    </row>
    <row r="1197" spans="1:12" ht="12.75" customHeight="1" x14ac:dyDescent="0.35">
      <c r="A1197" s="714"/>
      <c r="B1197" s="714"/>
      <c r="C1197" s="3" t="s">
        <v>142</v>
      </c>
      <c r="D1197" s="4">
        <v>2702.71</v>
      </c>
      <c r="E1197" s="4">
        <v>2708.95</v>
      </c>
      <c r="F1197" s="19">
        <v>8886.24</v>
      </c>
      <c r="G1197" s="10">
        <v>2800</v>
      </c>
      <c r="H1197" s="24">
        <f t="shared" si="119"/>
        <v>11848</v>
      </c>
      <c r="I1197" s="29">
        <f t="shared" si="120"/>
        <v>4.2314285714285713</v>
      </c>
      <c r="J1197" s="4">
        <v>2800</v>
      </c>
      <c r="K1197" s="59"/>
      <c r="L1197" s="53">
        <f t="shared" si="121"/>
        <v>2800</v>
      </c>
    </row>
    <row r="1198" spans="1:12" ht="12.75" customHeight="1" x14ac:dyDescent="0.35">
      <c r="A1198" s="714"/>
      <c r="B1198" s="714"/>
      <c r="C1198" s="3" t="s">
        <v>213</v>
      </c>
      <c r="D1198" s="4">
        <v>0</v>
      </c>
      <c r="E1198" s="4">
        <v>0</v>
      </c>
      <c r="F1198" s="19">
        <v>99847.92</v>
      </c>
      <c r="G1198" s="10">
        <v>0</v>
      </c>
      <c r="H1198" s="24">
        <f t="shared" si="119"/>
        <v>133131</v>
      </c>
      <c r="I1198" s="29" t="e">
        <f t="shared" si="120"/>
        <v>#DIV/0!</v>
      </c>
      <c r="J1198" s="4">
        <v>0</v>
      </c>
      <c r="K1198" s="59"/>
      <c r="L1198" s="53">
        <f t="shared" si="121"/>
        <v>0</v>
      </c>
    </row>
    <row r="1199" spans="1:12" ht="12.75" customHeight="1" x14ac:dyDescent="0.35">
      <c r="A1199" s="714"/>
      <c r="B1199" s="719" t="s">
        <v>143</v>
      </c>
      <c r="C1199" s="714"/>
      <c r="D1199" s="7">
        <v>213195.99</v>
      </c>
      <c r="E1199" s="7">
        <v>150101.14000000001</v>
      </c>
      <c r="F1199" s="20">
        <v>-118242.37</v>
      </c>
      <c r="G1199" s="11">
        <v>317500</v>
      </c>
      <c r="H1199" s="25">
        <f t="shared" si="119"/>
        <v>-157656</v>
      </c>
      <c r="I1199" s="30">
        <f t="shared" si="120"/>
        <v>-0.4965543307086614</v>
      </c>
      <c r="J1199" s="7">
        <v>298500</v>
      </c>
      <c r="K1199" s="54">
        <f>SUM(K1189:K1198)</f>
        <v>0</v>
      </c>
      <c r="L1199" s="54">
        <f>SUM(L1189:L1198)</f>
        <v>298500</v>
      </c>
    </row>
    <row r="1200" spans="1:12" ht="12.75" customHeight="1" thickBot="1" x14ac:dyDescent="0.4">
      <c r="A1200" s="719" t="s">
        <v>296</v>
      </c>
      <c r="B1200" s="714"/>
      <c r="C1200" s="714"/>
      <c r="D1200" s="8">
        <v>-213195.99</v>
      </c>
      <c r="E1200" s="8">
        <v>-150101.14000000001</v>
      </c>
      <c r="F1200" s="21">
        <v>118242.37</v>
      </c>
      <c r="G1200" s="12">
        <v>-317500</v>
      </c>
      <c r="H1200" s="26">
        <f t="shared" si="119"/>
        <v>157656</v>
      </c>
      <c r="I1200" s="31">
        <f t="shared" si="120"/>
        <v>-0.4965543307086614</v>
      </c>
      <c r="J1200" s="8">
        <v>-298500</v>
      </c>
      <c r="K1200" s="55">
        <f>-K1199</f>
        <v>0</v>
      </c>
      <c r="L1200" s="55">
        <f>-L1199</f>
        <v>-298500</v>
      </c>
    </row>
    <row r="1201" spans="1:12" ht="12.75" customHeight="1" thickTop="1" x14ac:dyDescent="0.35">
      <c r="A1201" s="75"/>
      <c r="D1201" s="6"/>
      <c r="E1201" s="6"/>
      <c r="F1201" s="22"/>
      <c r="G1201" s="13"/>
      <c r="H1201" s="27"/>
      <c r="I1201" s="71"/>
      <c r="J1201" s="6"/>
      <c r="K1201" s="72"/>
      <c r="L1201" s="72"/>
    </row>
    <row r="1202" spans="1:12" ht="12.75" customHeight="1" x14ac:dyDescent="0.35">
      <c r="A1202" s="75"/>
      <c r="D1202" s="6"/>
      <c r="E1202" s="6"/>
      <c r="F1202" s="22"/>
      <c r="G1202" s="13"/>
      <c r="H1202" s="27"/>
      <c r="I1202" s="71"/>
      <c r="J1202" s="6"/>
      <c r="K1202" s="72"/>
      <c r="L1202" s="72"/>
    </row>
    <row r="1203" spans="1:12" ht="12.75" customHeight="1" x14ac:dyDescent="0.35">
      <c r="A1203" s="75"/>
      <c r="D1203" s="6"/>
      <c r="E1203" s="6"/>
      <c r="F1203" s="22"/>
      <c r="G1203" s="13"/>
      <c r="H1203" s="27"/>
      <c r="I1203" s="71"/>
      <c r="J1203" s="6"/>
      <c r="K1203" s="72"/>
      <c r="L1203" s="72"/>
    </row>
    <row r="1204" spans="1:12" s="77" customFormat="1" ht="33.700000000000003" customHeight="1" x14ac:dyDescent="0.35">
      <c r="A1204" s="739" t="s">
        <v>306</v>
      </c>
      <c r="B1204" s="740"/>
      <c r="C1204" s="740"/>
      <c r="D1204" s="73">
        <f>SUM(D195,D227,D252,D280,D310,D318,D324,D362,D389,D426,D438,D477,D511,D548,D572,D581,D588,D596,D605,D614,D629,D654,D675,D682,D690,D698,D706,D725,D742,D755,D773,D779,D804,D815,D849,D879,D918,D940,D962,D992,D1013,D1046,D1055,D1082,D1117,D1151,D1185,D1199)</f>
        <v>35686913.040000007</v>
      </c>
      <c r="E1204" s="73">
        <f t="shared" ref="E1204:L1204" si="122">SUM(E195,E227,E252,E280,E310,E318,E324,E362,E389,E426,E438,E477,E511,E548,E572,E581,E588,E596,E605,E614,E629,E654,E675,E682,E690,E698,E706,E725,E742,E755,E773,E779,E804,E815,E849,E879,E918,E940,E962,E992,E1013,E1046,E1055,E1082,E1117,E1151,E1185,E1199)</f>
        <v>37009084.409999989</v>
      </c>
      <c r="F1204" s="73">
        <f t="shared" si="122"/>
        <v>27466530.300000016</v>
      </c>
      <c r="G1204" s="73">
        <f t="shared" si="122"/>
        <v>41455563.990000002</v>
      </c>
      <c r="H1204" s="73">
        <f t="shared" si="122"/>
        <v>36622040</v>
      </c>
      <c r="I1204" s="73"/>
      <c r="J1204" s="73">
        <f t="shared" si="122"/>
        <v>43460376</v>
      </c>
      <c r="K1204" s="73">
        <f t="shared" si="122"/>
        <v>442700</v>
      </c>
      <c r="L1204" s="73">
        <f t="shared" si="122"/>
        <v>43017676</v>
      </c>
    </row>
    <row r="1205" spans="1:12" ht="12.75" customHeight="1" x14ac:dyDescent="0.35">
      <c r="A1205" s="75"/>
      <c r="D1205" s="6"/>
      <c r="E1205" s="6"/>
      <c r="F1205" s="22"/>
      <c r="G1205" s="13"/>
      <c r="H1205" s="27"/>
      <c r="I1205" s="32"/>
      <c r="J1205" s="6"/>
      <c r="K1205" s="64"/>
      <c r="L1205" s="56"/>
    </row>
    <row r="1206" spans="1:12" ht="12.75" customHeight="1" x14ac:dyDescent="0.35">
      <c r="A1206" s="741">
        <v>43968</v>
      </c>
      <c r="B1206" s="714"/>
      <c r="C1206" s="714"/>
      <c r="D1206" s="714"/>
      <c r="E1206" s="714"/>
      <c r="F1206" s="714"/>
      <c r="G1206" s="742">
        <v>0.45476851000000001</v>
      </c>
      <c r="H1206" s="742"/>
      <c r="I1206" s="742"/>
      <c r="J1206" s="714"/>
      <c r="K1206" s="714"/>
      <c r="L1206" s="714"/>
    </row>
  </sheetData>
  <autoFilter ref="A12:L1200" xr:uid="{434D1D17-1444-4E3A-95DD-020C14314406}"/>
  <mergeCells count="309">
    <mergeCell ref="A1200:C1200"/>
    <mergeCell ref="A1204:C1204"/>
    <mergeCell ref="A1206:F1206"/>
    <mergeCell ref="G1206:L1206"/>
    <mergeCell ref="A1187:L1187"/>
    <mergeCell ref="A1188:A1195"/>
    <mergeCell ref="B1188:L1188"/>
    <mergeCell ref="B1189:B1195"/>
    <mergeCell ref="A1196:A1199"/>
    <mergeCell ref="B1196:B1198"/>
    <mergeCell ref="B1199:C1199"/>
    <mergeCell ref="A1153:L1153"/>
    <mergeCell ref="A1154:A1185"/>
    <mergeCell ref="B1154:L1154"/>
    <mergeCell ref="B1155:B1184"/>
    <mergeCell ref="B1185:C1185"/>
    <mergeCell ref="A1186:C1186"/>
    <mergeCell ref="A1119:L1119"/>
    <mergeCell ref="A1120:A1151"/>
    <mergeCell ref="B1120:L1120"/>
    <mergeCell ref="B1121:B1150"/>
    <mergeCell ref="B1151:C1151"/>
    <mergeCell ref="A1152:C1152"/>
    <mergeCell ref="A1084:L1084"/>
    <mergeCell ref="A1085:A1117"/>
    <mergeCell ref="B1085:L1085"/>
    <mergeCell ref="B1086:B1116"/>
    <mergeCell ref="B1117:C1117"/>
    <mergeCell ref="A1118:C1118"/>
    <mergeCell ref="A1057:L1057"/>
    <mergeCell ref="A1058:A1082"/>
    <mergeCell ref="B1058:L1058"/>
    <mergeCell ref="B1059:B1081"/>
    <mergeCell ref="B1082:C1082"/>
    <mergeCell ref="A1083:C1083"/>
    <mergeCell ref="A1048:L1048"/>
    <mergeCell ref="A1049:A1055"/>
    <mergeCell ref="B1049:L1049"/>
    <mergeCell ref="B1050:B1054"/>
    <mergeCell ref="B1055:C1055"/>
    <mergeCell ref="A1056:C1056"/>
    <mergeCell ref="A1015:L1015"/>
    <mergeCell ref="A1016:A1046"/>
    <mergeCell ref="B1016:L1016"/>
    <mergeCell ref="B1017:B1045"/>
    <mergeCell ref="B1046:C1046"/>
    <mergeCell ref="A1047:C1047"/>
    <mergeCell ref="A994:L994"/>
    <mergeCell ref="A995:A1013"/>
    <mergeCell ref="B995:L995"/>
    <mergeCell ref="B996:B1012"/>
    <mergeCell ref="B1013:C1013"/>
    <mergeCell ref="A1014:C1014"/>
    <mergeCell ref="A964:L964"/>
    <mergeCell ref="A965:A992"/>
    <mergeCell ref="B965:L965"/>
    <mergeCell ref="B966:B991"/>
    <mergeCell ref="B992:C992"/>
    <mergeCell ref="A993:C993"/>
    <mergeCell ref="A942:L942"/>
    <mergeCell ref="A943:A962"/>
    <mergeCell ref="B943:L943"/>
    <mergeCell ref="B944:B961"/>
    <mergeCell ref="B962:C962"/>
    <mergeCell ref="A963:C963"/>
    <mergeCell ref="A920:L920"/>
    <mergeCell ref="A921:A940"/>
    <mergeCell ref="B921:L921"/>
    <mergeCell ref="B922:B939"/>
    <mergeCell ref="B940:C940"/>
    <mergeCell ref="A941:C941"/>
    <mergeCell ref="A881:L881"/>
    <mergeCell ref="A882:A918"/>
    <mergeCell ref="B882:L882"/>
    <mergeCell ref="B883:B917"/>
    <mergeCell ref="B918:C918"/>
    <mergeCell ref="A919:C919"/>
    <mergeCell ref="A851:L851"/>
    <mergeCell ref="A852:A879"/>
    <mergeCell ref="B852:L852"/>
    <mergeCell ref="B853:B878"/>
    <mergeCell ref="B879:C879"/>
    <mergeCell ref="A880:C880"/>
    <mergeCell ref="A817:L817"/>
    <mergeCell ref="A818:A849"/>
    <mergeCell ref="B818:L818"/>
    <mergeCell ref="B819:B848"/>
    <mergeCell ref="B849:C849"/>
    <mergeCell ref="A850:C850"/>
    <mergeCell ref="A806:L806"/>
    <mergeCell ref="A807:A815"/>
    <mergeCell ref="B807:L807"/>
    <mergeCell ref="B808:B814"/>
    <mergeCell ref="B815:C815"/>
    <mergeCell ref="A816:C816"/>
    <mergeCell ref="A781:L781"/>
    <mergeCell ref="A782:A804"/>
    <mergeCell ref="B782:L782"/>
    <mergeCell ref="B783:B803"/>
    <mergeCell ref="B804:C804"/>
    <mergeCell ref="A805:C805"/>
    <mergeCell ref="A775:L775"/>
    <mergeCell ref="A776:A779"/>
    <mergeCell ref="B776:L776"/>
    <mergeCell ref="B777:B778"/>
    <mergeCell ref="B779:C779"/>
    <mergeCell ref="A780:C780"/>
    <mergeCell ref="A757:L757"/>
    <mergeCell ref="A758:A773"/>
    <mergeCell ref="B758:L758"/>
    <mergeCell ref="B759:B772"/>
    <mergeCell ref="B773:C773"/>
    <mergeCell ref="A774:C774"/>
    <mergeCell ref="A744:L744"/>
    <mergeCell ref="A745:A755"/>
    <mergeCell ref="B745:L745"/>
    <mergeCell ref="B746:B754"/>
    <mergeCell ref="B755:C755"/>
    <mergeCell ref="A756:C756"/>
    <mergeCell ref="A727:L727"/>
    <mergeCell ref="A728:A742"/>
    <mergeCell ref="B728:L728"/>
    <mergeCell ref="B729:B741"/>
    <mergeCell ref="B742:C742"/>
    <mergeCell ref="A743:C743"/>
    <mergeCell ref="A708:L708"/>
    <mergeCell ref="A709:A725"/>
    <mergeCell ref="B709:L709"/>
    <mergeCell ref="B710:B724"/>
    <mergeCell ref="B725:C725"/>
    <mergeCell ref="A726:C726"/>
    <mergeCell ref="A700:L700"/>
    <mergeCell ref="A701:A706"/>
    <mergeCell ref="B701:L701"/>
    <mergeCell ref="B702:B705"/>
    <mergeCell ref="B706:C706"/>
    <mergeCell ref="A707:C707"/>
    <mergeCell ref="A692:L692"/>
    <mergeCell ref="A693:A698"/>
    <mergeCell ref="B693:L693"/>
    <mergeCell ref="B694:B697"/>
    <mergeCell ref="B698:C698"/>
    <mergeCell ref="A699:C699"/>
    <mergeCell ref="A684:L684"/>
    <mergeCell ref="A685:A690"/>
    <mergeCell ref="B685:L685"/>
    <mergeCell ref="B686:B689"/>
    <mergeCell ref="B690:C690"/>
    <mergeCell ref="A691:C691"/>
    <mergeCell ref="A677:L677"/>
    <mergeCell ref="A678:A682"/>
    <mergeCell ref="B678:L678"/>
    <mergeCell ref="B679:B681"/>
    <mergeCell ref="B682:C682"/>
    <mergeCell ref="A683:C683"/>
    <mergeCell ref="A656:L656"/>
    <mergeCell ref="A657:A675"/>
    <mergeCell ref="B657:L657"/>
    <mergeCell ref="B658:B674"/>
    <mergeCell ref="B675:C675"/>
    <mergeCell ref="A676:C676"/>
    <mergeCell ref="A631:L631"/>
    <mergeCell ref="A632:A654"/>
    <mergeCell ref="B632:L632"/>
    <mergeCell ref="B633:B653"/>
    <mergeCell ref="B654:C654"/>
    <mergeCell ref="A655:C655"/>
    <mergeCell ref="A616:L616"/>
    <mergeCell ref="A617:A629"/>
    <mergeCell ref="B617:L617"/>
    <mergeCell ref="B618:B628"/>
    <mergeCell ref="B629:C629"/>
    <mergeCell ref="A630:C630"/>
    <mergeCell ref="A607:L607"/>
    <mergeCell ref="A608:A614"/>
    <mergeCell ref="B608:L608"/>
    <mergeCell ref="B609:B613"/>
    <mergeCell ref="B614:C614"/>
    <mergeCell ref="A615:C615"/>
    <mergeCell ref="A598:L598"/>
    <mergeCell ref="A599:A605"/>
    <mergeCell ref="B599:L599"/>
    <mergeCell ref="B600:B604"/>
    <mergeCell ref="B605:C605"/>
    <mergeCell ref="A606:C606"/>
    <mergeCell ref="A589:C589"/>
    <mergeCell ref="A590:A596"/>
    <mergeCell ref="B590:L590"/>
    <mergeCell ref="B591:B595"/>
    <mergeCell ref="B596:C596"/>
    <mergeCell ref="A597:C597"/>
    <mergeCell ref="A582:C582"/>
    <mergeCell ref="A583:L583"/>
    <mergeCell ref="A584:A588"/>
    <mergeCell ref="B584:L584"/>
    <mergeCell ref="B585:B587"/>
    <mergeCell ref="B588:C588"/>
    <mergeCell ref="A573:C573"/>
    <mergeCell ref="A574:L574"/>
    <mergeCell ref="A575:A577"/>
    <mergeCell ref="B575:L575"/>
    <mergeCell ref="B576:B577"/>
    <mergeCell ref="A578:A581"/>
    <mergeCell ref="B578:B580"/>
    <mergeCell ref="B581:C581"/>
    <mergeCell ref="A549:C549"/>
    <mergeCell ref="A550:L550"/>
    <mergeCell ref="A551:A572"/>
    <mergeCell ref="B551:L551"/>
    <mergeCell ref="B552:B571"/>
    <mergeCell ref="B572:C572"/>
    <mergeCell ref="A512:C512"/>
    <mergeCell ref="A513:L513"/>
    <mergeCell ref="A514:A548"/>
    <mergeCell ref="B514:L514"/>
    <mergeCell ref="B515:B547"/>
    <mergeCell ref="B548:C548"/>
    <mergeCell ref="A478:C478"/>
    <mergeCell ref="A479:L479"/>
    <mergeCell ref="A480:A511"/>
    <mergeCell ref="B480:L480"/>
    <mergeCell ref="B481:B510"/>
    <mergeCell ref="B511:C511"/>
    <mergeCell ref="A439:C439"/>
    <mergeCell ref="A440:L440"/>
    <mergeCell ref="A441:A477"/>
    <mergeCell ref="B441:L441"/>
    <mergeCell ref="B442:B476"/>
    <mergeCell ref="B477:C477"/>
    <mergeCell ref="A427:C427"/>
    <mergeCell ref="A428:L428"/>
    <mergeCell ref="A429:A438"/>
    <mergeCell ref="B429:L429"/>
    <mergeCell ref="B430:B437"/>
    <mergeCell ref="B438:C438"/>
    <mergeCell ref="A390:C390"/>
    <mergeCell ref="A391:L391"/>
    <mergeCell ref="A392:A426"/>
    <mergeCell ref="B392:L392"/>
    <mergeCell ref="B393:B425"/>
    <mergeCell ref="B426:C426"/>
    <mergeCell ref="A363:C363"/>
    <mergeCell ref="A364:L364"/>
    <mergeCell ref="A365:A389"/>
    <mergeCell ref="B365:L365"/>
    <mergeCell ref="B366:B388"/>
    <mergeCell ref="B389:C389"/>
    <mergeCell ref="A325:C325"/>
    <mergeCell ref="A329:L329"/>
    <mergeCell ref="A330:A362"/>
    <mergeCell ref="B330:L330"/>
    <mergeCell ref="B331:B361"/>
    <mergeCell ref="B362:C362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0BC9-258E-42CC-B309-FAB4E293E82E}">
  <sheetPr>
    <tabColor rgb="FF92D050"/>
  </sheetPr>
  <dimension ref="A1:L1203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76" bestFit="1" customWidth="1"/>
    <col min="2" max="2" width="16.3984375" style="76" customWidth="1"/>
    <col min="3" max="3" width="49.1328125" style="76" bestFit="1" customWidth="1"/>
    <col min="4" max="5" width="14.3984375" style="76" bestFit="1" customWidth="1"/>
    <col min="6" max="6" width="15.59765625" style="18" customWidth="1"/>
    <col min="7" max="7" width="14.3984375" style="9" bestFit="1" customWidth="1"/>
    <col min="8" max="8" width="14.3984375" style="23" bestFit="1" customWidth="1"/>
    <col min="9" max="9" width="17.06640625" style="28" customWidth="1"/>
    <col min="10" max="10" width="14.3984375" style="76" bestFit="1" customWidth="1"/>
    <col min="11" max="11" width="21.59765625" style="57" customWidth="1"/>
    <col min="12" max="12" width="21.6640625" style="50" customWidth="1"/>
    <col min="13" max="16384" width="9.265625" style="76"/>
  </cols>
  <sheetData>
    <row r="1" spans="1:12" ht="12.75" customHeight="1" x14ac:dyDescent="0.35">
      <c r="A1" s="714"/>
      <c r="F1" s="743" t="s">
        <v>302</v>
      </c>
      <c r="H1" s="744" t="s">
        <v>303</v>
      </c>
      <c r="K1" s="745" t="s">
        <v>307</v>
      </c>
    </row>
    <row r="2" spans="1:12" ht="12.75" customHeight="1" x14ac:dyDescent="0.35">
      <c r="A2" s="714"/>
      <c r="F2" s="743"/>
      <c r="H2" s="744"/>
      <c r="K2" s="745"/>
    </row>
    <row r="3" spans="1:12" ht="12.75" customHeight="1" x14ac:dyDescent="0.35">
      <c r="A3" s="714"/>
      <c r="F3" s="743"/>
      <c r="H3" s="744"/>
      <c r="K3" s="745"/>
    </row>
    <row r="4" spans="1:12" ht="12.75" customHeight="1" x14ac:dyDescent="0.35">
      <c r="A4" s="714"/>
      <c r="F4" s="743"/>
      <c r="H4" s="744"/>
      <c r="K4" s="745"/>
    </row>
    <row r="5" spans="1:12" ht="12.75" customHeight="1" x14ac:dyDescent="0.35">
      <c r="A5" s="714"/>
      <c r="F5" s="743"/>
      <c r="H5" s="744"/>
      <c r="K5" s="745"/>
    </row>
    <row r="6" spans="1:12" ht="12.75" customHeight="1" x14ac:dyDescent="0.35">
      <c r="A6" s="714"/>
      <c r="F6" s="743"/>
      <c r="H6" s="744"/>
      <c r="K6" s="745"/>
    </row>
    <row r="7" spans="1:12" ht="12.75" customHeight="1" x14ac:dyDescent="0.35">
      <c r="A7" s="714"/>
      <c r="F7" s="743"/>
      <c r="H7" s="744"/>
      <c r="K7" s="745"/>
    </row>
    <row r="8" spans="1:12" ht="27.75" customHeight="1" x14ac:dyDescent="0.35">
      <c r="A8" s="714"/>
      <c r="B8" s="1" t="s">
        <v>0</v>
      </c>
      <c r="F8" s="743"/>
      <c r="H8" s="744"/>
      <c r="K8" s="745"/>
    </row>
    <row r="9" spans="1:12" ht="25.5" customHeight="1" x14ac:dyDescent="0.35">
      <c r="A9" s="714"/>
      <c r="B9" s="2" t="s">
        <v>1</v>
      </c>
      <c r="F9" s="743"/>
      <c r="H9" s="744"/>
      <c r="K9" s="745"/>
    </row>
    <row r="10" spans="1:12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</row>
    <row r="11" spans="1:12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</row>
    <row r="12" spans="1:12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</row>
    <row r="15" spans="1:12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</row>
    <row r="16" spans="1:12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</row>
    <row r="150" spans="1:12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78" customFormat="1" ht="23.75" hidden="1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</row>
    <row r="155" spans="1:12" ht="13.15" hidden="1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</row>
    <row r="156" spans="1:12" hidden="1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hidden="1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hidden="1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hidden="1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hidden="1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hidden="1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hidden="1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hidden="1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hidden="1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hidden="1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hidden="1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hidden="1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hidden="1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hidden="1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hidden="1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hidden="1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hidden="1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hidden="1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hidden="1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hidden="1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hidden="1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hidden="1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hidden="1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hidden="1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hidden="1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hidden="1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hidden="1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hidden="1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hidden="1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hidden="1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hidden="1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hidden="1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hidden="1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hidden="1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hidden="1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hidden="1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hidden="1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hidden="1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hidden="1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3.15" hidden="1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3.5" hidden="1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78" customFormat="1" ht="14" hidden="1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</row>
    <row r="198" spans="1:12" ht="13.15" hidden="1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</row>
    <row r="199" spans="1:12" hidden="1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hidden="1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hidden="1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hidden="1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hidden="1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hidden="1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hidden="1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hidden="1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hidden="1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hidden="1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hidden="1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hidden="1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hidden="1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hidden="1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hidden="1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hidden="1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hidden="1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hidden="1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hidden="1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hidden="1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hidden="1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hidden="1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hidden="1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hidden="1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hidden="1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hidden="1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hidden="1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hidden="1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3.15" hidden="1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3.5" hidden="1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ht="13.5" hidden="1" thickTop="1" x14ac:dyDescent="0.35">
      <c r="A229" s="722" t="s">
        <v>189</v>
      </c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</row>
    <row r="230" spans="1:12" ht="13.15" hidden="1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</row>
    <row r="231" spans="1:12" hidden="1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hidden="1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hidden="1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hidden="1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hidden="1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hidden="1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hidden="1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hidden="1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hidden="1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hidden="1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hidden="1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hidden="1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hidden="1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hidden="1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hidden="1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hidden="1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hidden="1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hidden="1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hidden="1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hidden="1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hidden="1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3.15" hidden="1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3.5" hidden="1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ht="13.5" hidden="1" thickTop="1" x14ac:dyDescent="0.35">
      <c r="A254" s="722" t="s">
        <v>191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</row>
    <row r="255" spans="1:12" ht="13.15" hidden="1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</row>
    <row r="256" spans="1:12" hidden="1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hidden="1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hidden="1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hidden="1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hidden="1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hidden="1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hidden="1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hidden="1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hidden="1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hidden="1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hidden="1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hidden="1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hidden="1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hidden="1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hidden="1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hidden="1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hidden="1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hidden="1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hidden="1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hidden="1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hidden="1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hidden="1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hidden="1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hidden="1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3.15" hidden="1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3.5" hidden="1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ht="13.5" hidden="1" thickTop="1" x14ac:dyDescent="0.35">
      <c r="A282" s="722" t="s">
        <v>193</v>
      </c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</row>
    <row r="283" spans="1:12" ht="13.15" hidden="1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</row>
    <row r="284" spans="1:12" hidden="1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hidden="1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hidden="1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hidden="1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hidden="1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hidden="1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hidden="1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hidden="1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hidden="1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hidden="1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hidden="1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hidden="1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hidden="1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hidden="1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hidden="1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hidden="1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hidden="1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hidden="1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hidden="1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hidden="1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hidden="1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hidden="1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hidden="1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hidden="1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hidden="1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hidden="1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3.15" hidden="1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3.5" hidden="1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ht="13.5" hidden="1" thickTop="1" x14ac:dyDescent="0.35">
      <c r="A312" s="722" t="s">
        <v>195</v>
      </c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</row>
    <row r="313" spans="1:12" ht="13.15" hidden="1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</row>
    <row r="314" spans="1:12" ht="12.75" hidden="1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hidden="1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hidden="1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hidden="1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3.15" hidden="1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3.5" hidden="1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ht="13.5" hidden="1" thickTop="1" x14ac:dyDescent="0.35">
      <c r="A320" s="722" t="s">
        <v>197</v>
      </c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</row>
    <row r="321" spans="1:12" ht="13.15" hidden="1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</row>
    <row r="322" spans="1:12" ht="12.75" hidden="1" customHeight="1" x14ac:dyDescent="0.35">
      <c r="A322" s="714"/>
      <c r="B322" s="714"/>
    </row>
    <row r="323" spans="1:12" hidden="1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3.15" hidden="1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3.5" hidden="1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ht="13.15" x14ac:dyDescent="0.35">
      <c r="A326" s="722" t="s">
        <v>199</v>
      </c>
      <c r="B326" s="714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</row>
    <row r="327" spans="1:12" ht="13.15" x14ac:dyDescent="0.35">
      <c r="A327" s="714"/>
      <c r="B327" s="722" t="s">
        <v>141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</row>
    <row r="328" spans="1:12" x14ac:dyDescent="0.35">
      <c r="A328" s="714"/>
      <c r="B328" s="714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4">
        <v>298177</v>
      </c>
      <c r="K328" s="59"/>
      <c r="L328" s="53">
        <f t="shared" ref="L328:L358" si="19">J328-K328</f>
        <v>298177</v>
      </c>
    </row>
    <row r="329" spans="1:12" x14ac:dyDescent="0.35">
      <c r="A329" s="714"/>
      <c r="B329" s="714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4">
        <v>0</v>
      </c>
      <c r="K329" s="59"/>
      <c r="L329" s="53">
        <f t="shared" si="19"/>
        <v>0</v>
      </c>
    </row>
    <row r="330" spans="1:12" x14ac:dyDescent="0.35">
      <c r="A330" s="714"/>
      <c r="B330" s="714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4">
        <v>30684</v>
      </c>
      <c r="K330" s="59"/>
      <c r="L330" s="53">
        <f t="shared" si="19"/>
        <v>30684</v>
      </c>
    </row>
    <row r="331" spans="1:12" x14ac:dyDescent="0.35">
      <c r="A331" s="714"/>
      <c r="B331" s="714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4">
        <v>27824</v>
      </c>
      <c r="K331" s="59"/>
      <c r="L331" s="53">
        <f t="shared" si="19"/>
        <v>27824</v>
      </c>
    </row>
    <row r="332" spans="1:12" x14ac:dyDescent="0.35">
      <c r="A332" s="714"/>
      <c r="B332" s="714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4">
        <v>3942</v>
      </c>
      <c r="K332" s="59"/>
      <c r="L332" s="53">
        <f t="shared" si="19"/>
        <v>3942</v>
      </c>
    </row>
    <row r="333" spans="1:12" x14ac:dyDescent="0.35">
      <c r="A333" s="714"/>
      <c r="B333" s="714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4">
        <v>51726</v>
      </c>
      <c r="K333" s="59"/>
      <c r="L333" s="53">
        <f t="shared" si="19"/>
        <v>51726</v>
      </c>
    </row>
    <row r="334" spans="1:12" x14ac:dyDescent="0.35">
      <c r="A334" s="714"/>
      <c r="B334" s="714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4">
        <v>0</v>
      </c>
      <c r="K334" s="59"/>
      <c r="L334" s="53">
        <f t="shared" si="19"/>
        <v>0</v>
      </c>
    </row>
    <row r="335" spans="1:12" x14ac:dyDescent="0.35">
      <c r="A335" s="714"/>
      <c r="B335" s="714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4">
        <v>755</v>
      </c>
      <c r="K335" s="59"/>
      <c r="L335" s="53">
        <f t="shared" si="19"/>
        <v>755</v>
      </c>
    </row>
    <row r="336" spans="1:12" x14ac:dyDescent="0.35">
      <c r="A336" s="714"/>
      <c r="B336" s="714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4">
        <v>0</v>
      </c>
      <c r="K336" s="59"/>
      <c r="L336" s="53">
        <f t="shared" si="19"/>
        <v>0</v>
      </c>
    </row>
    <row r="337" spans="1:12" x14ac:dyDescent="0.35">
      <c r="A337" s="714"/>
      <c r="B337" s="714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4">
        <v>0</v>
      </c>
      <c r="K337" s="59"/>
      <c r="L337" s="53">
        <f t="shared" si="19"/>
        <v>0</v>
      </c>
    </row>
    <row r="338" spans="1:12" x14ac:dyDescent="0.35">
      <c r="A338" s="714"/>
      <c r="B338" s="714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4">
        <v>0</v>
      </c>
      <c r="K338" s="59"/>
      <c r="L338" s="53">
        <f t="shared" si="19"/>
        <v>0</v>
      </c>
    </row>
    <row r="339" spans="1:12" x14ac:dyDescent="0.35">
      <c r="A339" s="714"/>
      <c r="B339" s="714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4">
        <v>0</v>
      </c>
      <c r="K339" s="59"/>
      <c r="L339" s="53">
        <f t="shared" si="19"/>
        <v>0</v>
      </c>
    </row>
    <row r="340" spans="1:12" x14ac:dyDescent="0.35">
      <c r="A340" s="714"/>
      <c r="B340" s="714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4">
        <v>4385</v>
      </c>
      <c r="K340" s="59"/>
      <c r="L340" s="53">
        <f t="shared" si="19"/>
        <v>4385</v>
      </c>
    </row>
    <row r="341" spans="1:12" x14ac:dyDescent="0.35">
      <c r="A341" s="714"/>
      <c r="B341" s="714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4">
        <v>111000</v>
      </c>
      <c r="K341" s="59"/>
      <c r="L341" s="53">
        <f t="shared" si="19"/>
        <v>111000</v>
      </c>
    </row>
    <row r="342" spans="1:12" x14ac:dyDescent="0.35">
      <c r="A342" s="714"/>
      <c r="B342" s="714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4">
        <v>360</v>
      </c>
      <c r="K342" s="59"/>
      <c r="L342" s="53">
        <f t="shared" si="19"/>
        <v>360</v>
      </c>
    </row>
    <row r="343" spans="1:12" x14ac:dyDescent="0.35">
      <c r="A343" s="714"/>
      <c r="B343" s="714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4">
        <v>9400</v>
      </c>
      <c r="K343" s="59"/>
      <c r="L343" s="53">
        <f t="shared" si="19"/>
        <v>9400</v>
      </c>
    </row>
    <row r="344" spans="1:12" x14ac:dyDescent="0.35">
      <c r="A344" s="714"/>
      <c r="B344" s="714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4">
        <v>2000</v>
      </c>
      <c r="K344" s="59"/>
      <c r="L344" s="53">
        <f t="shared" si="19"/>
        <v>2000</v>
      </c>
    </row>
    <row r="345" spans="1:12" x14ac:dyDescent="0.35">
      <c r="A345" s="714"/>
      <c r="B345" s="714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4">
        <v>0</v>
      </c>
      <c r="K345" s="59"/>
      <c r="L345" s="53">
        <f t="shared" si="19"/>
        <v>0</v>
      </c>
    </row>
    <row r="346" spans="1:12" x14ac:dyDescent="0.35">
      <c r="A346" s="714"/>
      <c r="B346" s="714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4">
        <v>12500</v>
      </c>
      <c r="K346" s="59">
        <v>10000</v>
      </c>
      <c r="L346" s="53">
        <f t="shared" si="19"/>
        <v>2500</v>
      </c>
    </row>
    <row r="347" spans="1:12" x14ac:dyDescent="0.35">
      <c r="A347" s="714"/>
      <c r="B347" s="714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4">
        <v>400</v>
      </c>
      <c r="K347" s="59"/>
      <c r="L347" s="53">
        <f t="shared" si="19"/>
        <v>400</v>
      </c>
    </row>
    <row r="348" spans="1:12" x14ac:dyDescent="0.35">
      <c r="A348" s="714"/>
      <c r="B348" s="714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4">
        <v>1500</v>
      </c>
      <c r="K348" s="59"/>
      <c r="L348" s="53">
        <f t="shared" si="19"/>
        <v>1500</v>
      </c>
    </row>
    <row r="349" spans="1:12" x14ac:dyDescent="0.35">
      <c r="A349" s="714"/>
      <c r="B349" s="714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4">
        <v>1700</v>
      </c>
      <c r="K349" s="59"/>
      <c r="L349" s="53">
        <f t="shared" si="19"/>
        <v>1700</v>
      </c>
    </row>
    <row r="350" spans="1:12" x14ac:dyDescent="0.35">
      <c r="A350" s="714"/>
      <c r="B350" s="714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4">
        <v>0</v>
      </c>
      <c r="K350" s="59"/>
      <c r="L350" s="53">
        <f t="shared" si="19"/>
        <v>0</v>
      </c>
    </row>
    <row r="351" spans="1:12" x14ac:dyDescent="0.35">
      <c r="A351" s="714"/>
      <c r="B351" s="714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4">
        <v>50000</v>
      </c>
      <c r="K351" s="59"/>
      <c r="L351" s="53">
        <f t="shared" si="19"/>
        <v>50000</v>
      </c>
    </row>
    <row r="352" spans="1:12" x14ac:dyDescent="0.35">
      <c r="A352" s="714"/>
      <c r="B352" s="714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4">
        <v>7000</v>
      </c>
      <c r="K352" s="59"/>
      <c r="L352" s="53">
        <f t="shared" si="19"/>
        <v>7000</v>
      </c>
    </row>
    <row r="353" spans="1:12" x14ac:dyDescent="0.35">
      <c r="A353" s="714"/>
      <c r="B353" s="714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4">
        <v>60</v>
      </c>
      <c r="K353" s="59"/>
      <c r="L353" s="53">
        <f t="shared" si="19"/>
        <v>60</v>
      </c>
    </row>
    <row r="354" spans="1:12" x14ac:dyDescent="0.35">
      <c r="A354" s="714"/>
      <c r="B354" s="714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4">
        <v>600</v>
      </c>
      <c r="K354" s="59"/>
      <c r="L354" s="53">
        <f t="shared" si="19"/>
        <v>600</v>
      </c>
    </row>
    <row r="355" spans="1:12" x14ac:dyDescent="0.35">
      <c r="A355" s="714"/>
      <c r="B355" s="714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4">
        <v>9000</v>
      </c>
      <c r="K355" s="59"/>
      <c r="L355" s="53">
        <f t="shared" si="19"/>
        <v>9000</v>
      </c>
    </row>
    <row r="356" spans="1:12" x14ac:dyDescent="0.35">
      <c r="A356" s="714"/>
      <c r="B356" s="714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4">
        <v>0</v>
      </c>
      <c r="K356" s="59"/>
      <c r="L356" s="53">
        <f t="shared" si="19"/>
        <v>0</v>
      </c>
    </row>
    <row r="357" spans="1:12" x14ac:dyDescent="0.35">
      <c r="A357" s="714"/>
      <c r="B357" s="714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4">
        <v>0</v>
      </c>
      <c r="K357" s="59"/>
      <c r="L357" s="53">
        <f t="shared" si="19"/>
        <v>0</v>
      </c>
    </row>
    <row r="358" spans="1:12" x14ac:dyDescent="0.35">
      <c r="A358" s="714"/>
      <c r="B358" s="714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4">
        <v>0</v>
      </c>
      <c r="K358" s="59"/>
      <c r="L358" s="53">
        <f t="shared" si="19"/>
        <v>0</v>
      </c>
    </row>
    <row r="359" spans="1:12" ht="13.15" x14ac:dyDescent="0.35">
      <c r="A359" s="714"/>
      <c r="B359" s="719" t="s">
        <v>143</v>
      </c>
      <c r="C359" s="714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7">
        <v>623013</v>
      </c>
      <c r="K359" s="54">
        <f>SUM(K328:K358)</f>
        <v>10000</v>
      </c>
      <c r="L359" s="54">
        <f>SUM(L328:L358)</f>
        <v>613013</v>
      </c>
    </row>
    <row r="360" spans="1:12" ht="13.5" thickBot="1" x14ac:dyDescent="0.4">
      <c r="A360" s="719" t="s">
        <v>202</v>
      </c>
      <c r="B360" s="714"/>
      <c r="C360" s="714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8">
        <v>-623013</v>
      </c>
      <c r="K360" s="55">
        <f>-K359</f>
        <v>-10000</v>
      </c>
      <c r="L360" s="55">
        <f>-L359</f>
        <v>-613013</v>
      </c>
    </row>
    <row r="361" spans="1:12" ht="13.5" thickTop="1" x14ac:dyDescent="0.35">
      <c r="A361" s="722" t="s">
        <v>203</v>
      </c>
      <c r="B361" s="714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</row>
    <row r="362" spans="1:12" ht="13.15" x14ac:dyDescent="0.35">
      <c r="A362" s="714"/>
      <c r="B362" s="722" t="s">
        <v>141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</row>
    <row r="363" spans="1:12" x14ac:dyDescent="0.35">
      <c r="A363" s="714"/>
      <c r="B363" s="714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4">
        <v>80471</v>
      </c>
      <c r="K363" s="59"/>
      <c r="L363" s="53">
        <f t="shared" ref="L363:L385" si="22">J363-K363</f>
        <v>80471</v>
      </c>
    </row>
    <row r="364" spans="1:12" x14ac:dyDescent="0.35">
      <c r="A364" s="714"/>
      <c r="B364" s="714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4">
        <v>0</v>
      </c>
      <c r="K364" s="59"/>
      <c r="L364" s="53">
        <f t="shared" si="22"/>
        <v>0</v>
      </c>
    </row>
    <row r="365" spans="1:12" x14ac:dyDescent="0.35">
      <c r="A365" s="714"/>
      <c r="B365" s="714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4">
        <v>2000</v>
      </c>
      <c r="K365" s="59"/>
      <c r="L365" s="53">
        <f t="shared" si="22"/>
        <v>2000</v>
      </c>
    </row>
    <row r="366" spans="1:12" x14ac:dyDescent="0.35">
      <c r="A366" s="714"/>
      <c r="B366" s="714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4">
        <v>6076</v>
      </c>
      <c r="K366" s="59"/>
      <c r="L366" s="53">
        <f t="shared" si="22"/>
        <v>6076</v>
      </c>
    </row>
    <row r="367" spans="1:12" x14ac:dyDescent="0.35">
      <c r="A367" s="714"/>
      <c r="B367" s="714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4">
        <v>13912</v>
      </c>
      <c r="K367" s="59"/>
      <c r="L367" s="53">
        <f t="shared" si="22"/>
        <v>13912</v>
      </c>
    </row>
    <row r="368" spans="1:12" x14ac:dyDescent="0.35">
      <c r="A368" s="714"/>
      <c r="B368" s="714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4">
        <v>1971</v>
      </c>
      <c r="K368" s="59"/>
      <c r="L368" s="53">
        <f t="shared" si="22"/>
        <v>1971</v>
      </c>
    </row>
    <row r="369" spans="1:12" x14ac:dyDescent="0.35">
      <c r="A369" s="714"/>
      <c r="B369" s="714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4">
        <v>21308</v>
      </c>
      <c r="K369" s="59"/>
      <c r="L369" s="53">
        <f t="shared" si="22"/>
        <v>21308</v>
      </c>
    </row>
    <row r="370" spans="1:12" x14ac:dyDescent="0.35">
      <c r="A370" s="714"/>
      <c r="B370" s="714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4">
        <v>390</v>
      </c>
      <c r="K370" s="59"/>
      <c r="L370" s="53">
        <f t="shared" si="22"/>
        <v>390</v>
      </c>
    </row>
    <row r="371" spans="1:12" x14ac:dyDescent="0.35">
      <c r="A371" s="714"/>
      <c r="B371" s="714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4">
        <v>281</v>
      </c>
      <c r="K371" s="59"/>
      <c r="L371" s="53">
        <f t="shared" si="22"/>
        <v>281</v>
      </c>
    </row>
    <row r="372" spans="1:12" x14ac:dyDescent="0.35">
      <c r="A372" s="714"/>
      <c r="B372" s="714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4">
        <v>0</v>
      </c>
      <c r="K372" s="59"/>
      <c r="L372" s="53">
        <f t="shared" si="22"/>
        <v>0</v>
      </c>
    </row>
    <row r="373" spans="1:12" x14ac:dyDescent="0.35">
      <c r="A373" s="714"/>
      <c r="B373" s="714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4">
        <v>0</v>
      </c>
      <c r="K373" s="59"/>
      <c r="L373" s="53">
        <f t="shared" si="22"/>
        <v>0</v>
      </c>
    </row>
    <row r="374" spans="1:12" x14ac:dyDescent="0.35">
      <c r="A374" s="714"/>
      <c r="B374" s="714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4">
        <v>1175</v>
      </c>
      <c r="K374" s="59"/>
      <c r="L374" s="53">
        <f t="shared" si="22"/>
        <v>1175</v>
      </c>
    </row>
    <row r="375" spans="1:12" x14ac:dyDescent="0.35">
      <c r="A375" s="714"/>
      <c r="B375" s="714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4">
        <v>0</v>
      </c>
      <c r="K375" s="59"/>
      <c r="L375" s="53">
        <f t="shared" si="22"/>
        <v>0</v>
      </c>
    </row>
    <row r="376" spans="1:12" x14ac:dyDescent="0.35">
      <c r="A376" s="714"/>
      <c r="B376" s="714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4">
        <v>0</v>
      </c>
      <c r="K376" s="59"/>
      <c r="L376" s="53">
        <f t="shared" si="22"/>
        <v>0</v>
      </c>
    </row>
    <row r="377" spans="1:12" x14ac:dyDescent="0.35">
      <c r="A377" s="714"/>
      <c r="B377" s="714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4">
        <v>2000</v>
      </c>
      <c r="K377" s="59"/>
      <c r="L377" s="53">
        <f t="shared" si="22"/>
        <v>2000</v>
      </c>
    </row>
    <row r="378" spans="1:12" x14ac:dyDescent="0.35">
      <c r="A378" s="714"/>
      <c r="B378" s="714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4">
        <v>2500</v>
      </c>
      <c r="K378" s="59"/>
      <c r="L378" s="53">
        <f t="shared" si="22"/>
        <v>2500</v>
      </c>
    </row>
    <row r="379" spans="1:12" x14ac:dyDescent="0.35">
      <c r="A379" s="714"/>
      <c r="B379" s="714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4">
        <v>42400</v>
      </c>
      <c r="K379" s="59"/>
      <c r="L379" s="53">
        <f t="shared" si="22"/>
        <v>42400</v>
      </c>
    </row>
    <row r="380" spans="1:12" x14ac:dyDescent="0.35">
      <c r="A380" s="714"/>
      <c r="B380" s="714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4">
        <v>1350</v>
      </c>
      <c r="K380" s="59"/>
      <c r="L380" s="53">
        <f t="shared" si="22"/>
        <v>1350</v>
      </c>
    </row>
    <row r="381" spans="1:12" x14ac:dyDescent="0.35">
      <c r="A381" s="714"/>
      <c r="B381" s="714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4">
        <v>4550</v>
      </c>
      <c r="K381" s="59"/>
      <c r="L381" s="53">
        <f t="shared" si="22"/>
        <v>4550</v>
      </c>
    </row>
    <row r="382" spans="1:12" x14ac:dyDescent="0.35">
      <c r="A382" s="714"/>
      <c r="B382" s="714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4">
        <v>4800</v>
      </c>
      <c r="K382" s="59"/>
      <c r="L382" s="53">
        <f t="shared" si="22"/>
        <v>4800</v>
      </c>
    </row>
    <row r="383" spans="1:12" x14ac:dyDescent="0.35">
      <c r="A383" s="714"/>
      <c r="B383" s="714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4">
        <v>30</v>
      </c>
      <c r="K383" s="59"/>
      <c r="L383" s="53">
        <f t="shared" si="22"/>
        <v>30</v>
      </c>
    </row>
    <row r="384" spans="1:12" x14ac:dyDescent="0.35">
      <c r="A384" s="714"/>
      <c r="B384" s="714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4">
        <v>450</v>
      </c>
      <c r="K384" s="59"/>
      <c r="L384" s="53">
        <f t="shared" si="22"/>
        <v>450</v>
      </c>
    </row>
    <row r="385" spans="1:12" x14ac:dyDescent="0.35">
      <c r="A385" s="714"/>
      <c r="B385" s="714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4">
        <v>0</v>
      </c>
      <c r="K385" s="59"/>
      <c r="L385" s="53">
        <f t="shared" si="22"/>
        <v>0</v>
      </c>
    </row>
    <row r="386" spans="1:12" ht="13.15" x14ac:dyDescent="0.35">
      <c r="A386" s="714"/>
      <c r="B386" s="719" t="s">
        <v>143</v>
      </c>
      <c r="C386" s="714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7">
        <v>185664</v>
      </c>
      <c r="K386" s="54">
        <f>SUM(K363:K385)</f>
        <v>0</v>
      </c>
      <c r="L386" s="54">
        <f>SUM(L363:L385)</f>
        <v>185664</v>
      </c>
    </row>
    <row r="387" spans="1:12" ht="13.5" thickBot="1" x14ac:dyDescent="0.4">
      <c r="A387" s="719" t="s">
        <v>204</v>
      </c>
      <c r="B387" s="714"/>
      <c r="C387" s="714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8">
        <v>-185664</v>
      </c>
      <c r="K387" s="55">
        <f>-K386</f>
        <v>0</v>
      </c>
      <c r="L387" s="55">
        <f>-L386</f>
        <v>-185664</v>
      </c>
    </row>
    <row r="388" spans="1:12" ht="13.5" thickTop="1" x14ac:dyDescent="0.35">
      <c r="A388" s="722" t="s">
        <v>205</v>
      </c>
      <c r="B388" s="714"/>
      <c r="C388" s="714"/>
      <c r="D388" s="714"/>
      <c r="E388" s="714"/>
      <c r="F388" s="714"/>
      <c r="G388" s="714"/>
      <c r="H388" s="714"/>
      <c r="I388" s="714"/>
      <c r="J388" s="714"/>
      <c r="K388" s="714"/>
      <c r="L388" s="714"/>
    </row>
    <row r="389" spans="1:12" ht="13.15" x14ac:dyDescent="0.35">
      <c r="A389" s="714"/>
      <c r="B389" s="722" t="s">
        <v>141</v>
      </c>
      <c r="C389" s="714"/>
      <c r="D389" s="714"/>
      <c r="E389" s="714"/>
      <c r="F389" s="714"/>
      <c r="G389" s="714"/>
      <c r="H389" s="714"/>
      <c r="I389" s="714"/>
      <c r="J389" s="714"/>
      <c r="K389" s="714"/>
      <c r="L389" s="714"/>
    </row>
    <row r="390" spans="1:12" x14ac:dyDescent="0.35">
      <c r="A390" s="714"/>
      <c r="B390" s="714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4">
        <v>503346</v>
      </c>
      <c r="K390" s="59">
        <v>120000</v>
      </c>
      <c r="L390" s="53">
        <f t="shared" ref="L390:L422" si="25">J390-K390</f>
        <v>383346</v>
      </c>
    </row>
    <row r="391" spans="1:12" x14ac:dyDescent="0.35">
      <c r="A391" s="714"/>
      <c r="B391" s="714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4">
        <v>0</v>
      </c>
      <c r="K391" s="59"/>
      <c r="L391" s="53">
        <f t="shared" si="25"/>
        <v>0</v>
      </c>
    </row>
    <row r="392" spans="1:12" x14ac:dyDescent="0.35">
      <c r="A392" s="714"/>
      <c r="B392" s="714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4">
        <v>19500</v>
      </c>
      <c r="K392" s="59"/>
      <c r="L392" s="53">
        <f t="shared" si="25"/>
        <v>19500</v>
      </c>
    </row>
    <row r="393" spans="1:12" x14ac:dyDescent="0.35">
      <c r="A393" s="714"/>
      <c r="B393" s="714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4">
        <v>1300</v>
      </c>
      <c r="K393" s="59"/>
      <c r="L393" s="53">
        <f t="shared" si="25"/>
        <v>1300</v>
      </c>
    </row>
    <row r="394" spans="1:12" x14ac:dyDescent="0.35">
      <c r="A394" s="714"/>
      <c r="B394" s="714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4">
        <v>18000</v>
      </c>
      <c r="K394" s="59"/>
      <c r="L394" s="53">
        <f t="shared" si="25"/>
        <v>18000</v>
      </c>
    </row>
    <row r="395" spans="1:12" x14ac:dyDescent="0.35">
      <c r="A395" s="714"/>
      <c r="B395" s="714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4">
        <v>56942</v>
      </c>
      <c r="K395" s="59"/>
      <c r="L395" s="53">
        <f t="shared" si="25"/>
        <v>56942</v>
      </c>
    </row>
    <row r="396" spans="1:12" x14ac:dyDescent="0.35">
      <c r="A396" s="714"/>
      <c r="B396" s="714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4">
        <v>83472</v>
      </c>
      <c r="K396" s="59"/>
      <c r="L396" s="53">
        <f t="shared" si="25"/>
        <v>83472</v>
      </c>
    </row>
    <row r="397" spans="1:12" x14ac:dyDescent="0.35">
      <c r="A397" s="714"/>
      <c r="B397" s="714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4">
        <v>0</v>
      </c>
      <c r="K397" s="59"/>
      <c r="L397" s="53">
        <f t="shared" si="25"/>
        <v>0</v>
      </c>
    </row>
    <row r="398" spans="1:12" x14ac:dyDescent="0.35">
      <c r="A398" s="714"/>
      <c r="B398" s="714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4">
        <v>11826</v>
      </c>
      <c r="K398" s="59"/>
      <c r="L398" s="53">
        <f t="shared" si="25"/>
        <v>11826</v>
      </c>
    </row>
    <row r="399" spans="1:12" x14ac:dyDescent="0.35">
      <c r="A399" s="714"/>
      <c r="B399" s="714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4">
        <v>116830</v>
      </c>
      <c r="K399" s="59"/>
      <c r="L399" s="53">
        <f t="shared" si="25"/>
        <v>116830</v>
      </c>
    </row>
    <row r="400" spans="1:12" x14ac:dyDescent="0.35">
      <c r="A400" s="714"/>
      <c r="B400" s="714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4">
        <v>2882</v>
      </c>
      <c r="K400" s="59"/>
      <c r="L400" s="53">
        <f t="shared" si="25"/>
        <v>2882</v>
      </c>
    </row>
    <row r="401" spans="1:12" x14ac:dyDescent="0.35">
      <c r="A401" s="714"/>
      <c r="B401" s="714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4">
        <v>1826</v>
      </c>
      <c r="K401" s="59"/>
      <c r="L401" s="53">
        <f t="shared" si="25"/>
        <v>1826</v>
      </c>
    </row>
    <row r="402" spans="1:12" x14ac:dyDescent="0.35">
      <c r="A402" s="714"/>
      <c r="B402" s="714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4">
        <v>4200</v>
      </c>
      <c r="K402" s="59"/>
      <c r="L402" s="53">
        <f t="shared" si="25"/>
        <v>4200</v>
      </c>
    </row>
    <row r="403" spans="1:12" x14ac:dyDescent="0.35">
      <c r="A403" s="714"/>
      <c r="B403" s="714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4">
        <v>0</v>
      </c>
      <c r="K403" s="59"/>
      <c r="L403" s="53">
        <f t="shared" si="25"/>
        <v>0</v>
      </c>
    </row>
    <row r="404" spans="1:12" x14ac:dyDescent="0.35">
      <c r="A404" s="714"/>
      <c r="B404" s="714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4">
        <v>0</v>
      </c>
      <c r="K404" s="59"/>
      <c r="L404" s="53">
        <f t="shared" si="25"/>
        <v>0</v>
      </c>
    </row>
    <row r="405" spans="1:12" x14ac:dyDescent="0.35">
      <c r="A405" s="714"/>
      <c r="B405" s="714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4">
        <v>7426</v>
      </c>
      <c r="K405" s="59"/>
      <c r="L405" s="53">
        <f t="shared" si="25"/>
        <v>7426</v>
      </c>
    </row>
    <row r="406" spans="1:12" x14ac:dyDescent="0.35">
      <c r="A406" s="714"/>
      <c r="B406" s="714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4">
        <v>0</v>
      </c>
      <c r="K406" s="59"/>
      <c r="L406" s="53">
        <f t="shared" si="25"/>
        <v>0</v>
      </c>
    </row>
    <row r="407" spans="1:12" x14ac:dyDescent="0.35">
      <c r="A407" s="714"/>
      <c r="B407" s="714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4">
        <v>360</v>
      </c>
      <c r="K407" s="59"/>
      <c r="L407" s="53">
        <f t="shared" si="25"/>
        <v>360</v>
      </c>
    </row>
    <row r="408" spans="1:12" x14ac:dyDescent="0.35">
      <c r="A408" s="714"/>
      <c r="B408" s="714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4">
        <v>0</v>
      </c>
      <c r="K408" s="59"/>
      <c r="L408" s="53">
        <f t="shared" si="25"/>
        <v>0</v>
      </c>
    </row>
    <row r="409" spans="1:12" x14ac:dyDescent="0.35">
      <c r="A409" s="714"/>
      <c r="B409" s="714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4">
        <v>0</v>
      </c>
      <c r="K409" s="59"/>
      <c r="L409" s="53">
        <f t="shared" si="25"/>
        <v>0</v>
      </c>
    </row>
    <row r="410" spans="1:12" x14ac:dyDescent="0.35">
      <c r="A410" s="714"/>
      <c r="B410" s="714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4">
        <v>0</v>
      </c>
      <c r="K410" s="59"/>
      <c r="L410" s="53">
        <f t="shared" si="25"/>
        <v>0</v>
      </c>
    </row>
    <row r="411" spans="1:12" x14ac:dyDescent="0.35">
      <c r="A411" s="714"/>
      <c r="B411" s="714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4">
        <v>5000</v>
      </c>
      <c r="K411" s="59">
        <v>5000</v>
      </c>
      <c r="L411" s="53">
        <f t="shared" si="25"/>
        <v>0</v>
      </c>
    </row>
    <row r="412" spans="1:12" x14ac:dyDescent="0.35">
      <c r="A412" s="714"/>
      <c r="B412" s="714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4">
        <v>0</v>
      </c>
      <c r="K412" s="59"/>
      <c r="L412" s="53">
        <f t="shared" si="25"/>
        <v>0</v>
      </c>
    </row>
    <row r="413" spans="1:12" x14ac:dyDescent="0.35">
      <c r="A413" s="714"/>
      <c r="B413" s="714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4">
        <v>12000</v>
      </c>
      <c r="K413" s="59"/>
      <c r="L413" s="53">
        <f t="shared" si="25"/>
        <v>12000</v>
      </c>
    </row>
    <row r="414" spans="1:12" x14ac:dyDescent="0.35">
      <c r="A414" s="714"/>
      <c r="B414" s="714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4">
        <v>22000</v>
      </c>
      <c r="K414" s="59"/>
      <c r="L414" s="53">
        <f t="shared" si="25"/>
        <v>22000</v>
      </c>
    </row>
    <row r="415" spans="1:12" x14ac:dyDescent="0.35">
      <c r="A415" s="714"/>
      <c r="B415" s="714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4">
        <v>7400</v>
      </c>
      <c r="K415" s="59"/>
      <c r="L415" s="53">
        <f t="shared" si="25"/>
        <v>7400</v>
      </c>
    </row>
    <row r="416" spans="1:12" x14ac:dyDescent="0.35">
      <c r="A416" s="714"/>
      <c r="B416" s="714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4">
        <v>0</v>
      </c>
      <c r="K416" s="59"/>
      <c r="L416" s="53">
        <f t="shared" si="25"/>
        <v>0</v>
      </c>
    </row>
    <row r="417" spans="1:12" x14ac:dyDescent="0.35">
      <c r="A417" s="714"/>
      <c r="B417" s="714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4">
        <v>2000</v>
      </c>
      <c r="K417" s="59"/>
      <c r="L417" s="53">
        <f t="shared" si="25"/>
        <v>2000</v>
      </c>
    </row>
    <row r="418" spans="1:12" x14ac:dyDescent="0.35">
      <c r="A418" s="714"/>
      <c r="B418" s="714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4">
        <v>132000</v>
      </c>
      <c r="K418" s="59">
        <v>10000</v>
      </c>
      <c r="L418" s="53">
        <f t="shared" si="25"/>
        <v>122000</v>
      </c>
    </row>
    <row r="419" spans="1:12" x14ac:dyDescent="0.35">
      <c r="A419" s="714"/>
      <c r="B419" s="714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4">
        <v>180</v>
      </c>
      <c r="K419" s="59"/>
      <c r="L419" s="53">
        <f t="shared" si="25"/>
        <v>180</v>
      </c>
    </row>
    <row r="420" spans="1:12" x14ac:dyDescent="0.35">
      <c r="A420" s="714"/>
      <c r="B420" s="714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4">
        <v>9300</v>
      </c>
      <c r="K420" s="59"/>
      <c r="L420" s="53">
        <f t="shared" si="25"/>
        <v>9300</v>
      </c>
    </row>
    <row r="421" spans="1:12" x14ac:dyDescent="0.35">
      <c r="A421" s="714"/>
      <c r="B421" s="714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4">
        <v>15000</v>
      </c>
      <c r="K421" s="59"/>
      <c r="L421" s="53">
        <f t="shared" si="25"/>
        <v>15000</v>
      </c>
    </row>
    <row r="422" spans="1:12" x14ac:dyDescent="0.35">
      <c r="A422" s="714"/>
      <c r="B422" s="714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4">
        <v>0</v>
      </c>
      <c r="K422" s="59"/>
      <c r="L422" s="53">
        <f t="shared" si="25"/>
        <v>0</v>
      </c>
    </row>
    <row r="423" spans="1:12" ht="13.15" x14ac:dyDescent="0.35">
      <c r="A423" s="714"/>
      <c r="B423" s="719" t="s">
        <v>143</v>
      </c>
      <c r="C423" s="714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7">
        <v>1032790</v>
      </c>
      <c r="K423" s="54">
        <f>SUM(K390:K422)</f>
        <v>135000</v>
      </c>
      <c r="L423" s="54">
        <f>SUM(L390:L422)</f>
        <v>897790</v>
      </c>
    </row>
    <row r="424" spans="1:12" ht="13.5" thickBot="1" x14ac:dyDescent="0.4">
      <c r="A424" s="719" t="s">
        <v>206</v>
      </c>
      <c r="B424" s="714"/>
      <c r="C424" s="714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8">
        <v>-1032790</v>
      </c>
      <c r="K424" s="55">
        <f>-K423</f>
        <v>-135000</v>
      </c>
      <c r="L424" s="55">
        <f>-L423</f>
        <v>-897790</v>
      </c>
    </row>
    <row r="425" spans="1:12" ht="13.5" thickTop="1" x14ac:dyDescent="0.35">
      <c r="A425" s="722" t="s">
        <v>207</v>
      </c>
      <c r="B425" s="722"/>
      <c r="C425" s="722"/>
      <c r="D425" s="722"/>
      <c r="E425" s="722"/>
      <c r="F425" s="722"/>
      <c r="G425" s="722"/>
      <c r="H425" s="722"/>
      <c r="I425" s="722"/>
      <c r="J425" s="722"/>
      <c r="K425" s="722"/>
      <c r="L425" s="722"/>
    </row>
    <row r="426" spans="1:12" ht="13.15" x14ac:dyDescent="0.35">
      <c r="A426" s="714"/>
      <c r="B426" s="722" t="s">
        <v>141</v>
      </c>
      <c r="C426" s="722"/>
      <c r="D426" s="722"/>
      <c r="E426" s="722"/>
      <c r="F426" s="722"/>
      <c r="G426" s="722"/>
      <c r="H426" s="722"/>
      <c r="I426" s="722"/>
      <c r="J426" s="722"/>
      <c r="K426" s="722"/>
      <c r="L426" s="722"/>
    </row>
    <row r="427" spans="1:12" ht="12.75" customHeight="1" x14ac:dyDescent="0.35">
      <c r="A427" s="714"/>
      <c r="B427" s="714"/>
    </row>
    <row r="428" spans="1:12" x14ac:dyDescent="0.35">
      <c r="A428" s="714"/>
      <c r="B428" s="714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4">
        <v>200000</v>
      </c>
      <c r="K428" s="59"/>
      <c r="L428" s="53">
        <f t="shared" ref="L428:L434" si="28">J428-K428</f>
        <v>200000</v>
      </c>
    </row>
    <row r="429" spans="1:12" x14ac:dyDescent="0.35">
      <c r="A429" s="714"/>
      <c r="B429" s="714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4">
        <v>1000</v>
      </c>
      <c r="K429" s="59"/>
      <c r="L429" s="53">
        <f t="shared" si="28"/>
        <v>1000</v>
      </c>
    </row>
    <row r="430" spans="1:12" x14ac:dyDescent="0.35">
      <c r="A430" s="714"/>
      <c r="B430" s="714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4">
        <v>125000</v>
      </c>
      <c r="K430" s="59"/>
      <c r="L430" s="53">
        <f t="shared" si="28"/>
        <v>125000</v>
      </c>
    </row>
    <row r="431" spans="1:12" x14ac:dyDescent="0.35">
      <c r="A431" s="714"/>
      <c r="B431" s="714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4">
        <v>85000</v>
      </c>
      <c r="K431" s="59"/>
      <c r="L431" s="53">
        <f t="shared" si="28"/>
        <v>85000</v>
      </c>
    </row>
    <row r="432" spans="1:12" x14ac:dyDescent="0.35">
      <c r="A432" s="714"/>
      <c r="B432" s="714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4">
        <v>2000</v>
      </c>
      <c r="K432" s="59"/>
      <c r="L432" s="53">
        <f t="shared" si="28"/>
        <v>2000</v>
      </c>
    </row>
    <row r="433" spans="1:12" x14ac:dyDescent="0.35">
      <c r="A433" s="714"/>
      <c r="B433" s="714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4">
        <v>40000</v>
      </c>
      <c r="K433" s="59"/>
      <c r="L433" s="53">
        <f t="shared" si="28"/>
        <v>40000</v>
      </c>
    </row>
    <row r="434" spans="1:12" x14ac:dyDescent="0.35">
      <c r="A434" s="714"/>
      <c r="B434" s="714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4">
        <v>2000</v>
      </c>
      <c r="K434" s="59"/>
      <c r="L434" s="53">
        <f t="shared" si="28"/>
        <v>2000</v>
      </c>
    </row>
    <row r="435" spans="1:12" ht="13.15" x14ac:dyDescent="0.35">
      <c r="A435" s="714"/>
      <c r="B435" s="719" t="s">
        <v>143</v>
      </c>
      <c r="C435" s="719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7">
        <v>455000</v>
      </c>
      <c r="K435" s="54">
        <f>SUM(K428:K434)</f>
        <v>0</v>
      </c>
      <c r="L435" s="54">
        <f>SUM(L428:L434)</f>
        <v>455000</v>
      </c>
    </row>
    <row r="436" spans="1:12" ht="13.5" thickBot="1" x14ac:dyDescent="0.4">
      <c r="A436" s="719" t="s">
        <v>208</v>
      </c>
      <c r="B436" s="719"/>
      <c r="C436" s="719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8">
        <v>-455000</v>
      </c>
      <c r="K436" s="55">
        <f>-K435</f>
        <v>0</v>
      </c>
      <c r="L436" s="55">
        <f>-L435</f>
        <v>-455000</v>
      </c>
    </row>
    <row r="437" spans="1:12" ht="13.5" thickTop="1" x14ac:dyDescent="0.35">
      <c r="A437" s="722" t="s">
        <v>209</v>
      </c>
      <c r="B437" s="714"/>
      <c r="C437" s="714"/>
      <c r="D437" s="714"/>
      <c r="E437" s="714"/>
      <c r="F437" s="714"/>
      <c r="G437" s="714"/>
      <c r="H437" s="714"/>
      <c r="I437" s="714"/>
      <c r="J437" s="714"/>
      <c r="K437" s="714"/>
      <c r="L437" s="714"/>
    </row>
    <row r="438" spans="1:12" ht="13.15" x14ac:dyDescent="0.35">
      <c r="A438" s="714"/>
      <c r="B438" s="722" t="s">
        <v>141</v>
      </c>
      <c r="C438" s="714"/>
      <c r="D438" s="714"/>
      <c r="E438" s="714"/>
      <c r="F438" s="714"/>
      <c r="G438" s="714"/>
      <c r="H438" s="714"/>
      <c r="I438" s="714"/>
      <c r="J438" s="714"/>
      <c r="K438" s="714"/>
      <c r="L438" s="714"/>
    </row>
    <row r="439" spans="1:12" x14ac:dyDescent="0.35">
      <c r="A439" s="714"/>
      <c r="B439" s="714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4">
        <v>1030655</v>
      </c>
      <c r="K439" s="59">
        <v>100000</v>
      </c>
      <c r="L439" s="53">
        <f t="shared" ref="L439:L473" si="31">J439-K439</f>
        <v>930655</v>
      </c>
    </row>
    <row r="440" spans="1:12" x14ac:dyDescent="0.35">
      <c r="A440" s="714"/>
      <c r="B440" s="714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4">
        <v>0</v>
      </c>
      <c r="K440" s="59"/>
      <c r="L440" s="53">
        <f t="shared" si="31"/>
        <v>0</v>
      </c>
    </row>
    <row r="441" spans="1:12" x14ac:dyDescent="0.35">
      <c r="A441" s="714"/>
      <c r="B441" s="714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4">
        <v>70000</v>
      </c>
      <c r="K441" s="59">
        <v>45000</v>
      </c>
      <c r="L441" s="53">
        <f t="shared" si="31"/>
        <v>25000</v>
      </c>
    </row>
    <row r="442" spans="1:12" x14ac:dyDescent="0.35">
      <c r="A442" s="714"/>
      <c r="B442" s="714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4">
        <v>3250</v>
      </c>
      <c r="K442" s="59"/>
      <c r="L442" s="53">
        <f t="shared" si="31"/>
        <v>3250</v>
      </c>
    </row>
    <row r="443" spans="1:12" x14ac:dyDescent="0.35">
      <c r="A443" s="714"/>
      <c r="B443" s="714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4">
        <v>18000</v>
      </c>
      <c r="K443" s="59"/>
      <c r="L443" s="53">
        <f t="shared" si="31"/>
        <v>18000</v>
      </c>
    </row>
    <row r="444" spans="1:12" x14ac:dyDescent="0.35">
      <c r="A444" s="714"/>
      <c r="B444" s="714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4">
        <v>115252</v>
      </c>
      <c r="K444" s="59"/>
      <c r="L444" s="53">
        <f t="shared" si="31"/>
        <v>115252</v>
      </c>
    </row>
    <row r="445" spans="1:12" x14ac:dyDescent="0.35">
      <c r="A445" s="714"/>
      <c r="B445" s="714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4">
        <v>194768</v>
      </c>
      <c r="K445" s="59"/>
      <c r="L445" s="53">
        <f t="shared" si="31"/>
        <v>194768</v>
      </c>
    </row>
    <row r="446" spans="1:12" x14ac:dyDescent="0.35">
      <c r="A446" s="714"/>
      <c r="B446" s="714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4">
        <v>0</v>
      </c>
      <c r="K446" s="59"/>
      <c r="L446" s="53">
        <f t="shared" si="31"/>
        <v>0</v>
      </c>
    </row>
    <row r="447" spans="1:12" x14ac:dyDescent="0.35">
      <c r="A447" s="714"/>
      <c r="B447" s="714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4">
        <v>27594</v>
      </c>
      <c r="K447" s="59"/>
      <c r="L447" s="53">
        <f t="shared" si="31"/>
        <v>27594</v>
      </c>
    </row>
    <row r="448" spans="1:12" x14ac:dyDescent="0.35">
      <c r="A448" s="714"/>
      <c r="B448" s="714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4">
        <v>300740</v>
      </c>
      <c r="K448" s="59"/>
      <c r="L448" s="53">
        <f t="shared" si="31"/>
        <v>300740</v>
      </c>
    </row>
    <row r="449" spans="1:12" x14ac:dyDescent="0.35">
      <c r="A449" s="714"/>
      <c r="B449" s="714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4">
        <v>7866</v>
      </c>
      <c r="K449" s="59"/>
      <c r="L449" s="53">
        <f t="shared" si="31"/>
        <v>7866</v>
      </c>
    </row>
    <row r="450" spans="1:12" x14ac:dyDescent="0.35">
      <c r="A450" s="714"/>
      <c r="B450" s="714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4">
        <v>4108</v>
      </c>
      <c r="K450" s="59"/>
      <c r="L450" s="53">
        <f t="shared" si="31"/>
        <v>4108</v>
      </c>
    </row>
    <row r="451" spans="1:12" x14ac:dyDescent="0.35">
      <c r="A451" s="714"/>
      <c r="B451" s="714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4">
        <v>0</v>
      </c>
      <c r="K451" s="59"/>
      <c r="L451" s="53">
        <f t="shared" si="31"/>
        <v>0</v>
      </c>
    </row>
    <row r="452" spans="1:12" x14ac:dyDescent="0.35">
      <c r="A452" s="714"/>
      <c r="B452" s="714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4">
        <v>0</v>
      </c>
      <c r="K452" s="59"/>
      <c r="L452" s="53">
        <f t="shared" si="31"/>
        <v>0</v>
      </c>
    </row>
    <row r="453" spans="1:12" x14ac:dyDescent="0.35">
      <c r="A453" s="714"/>
      <c r="B453" s="714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4">
        <v>0</v>
      </c>
      <c r="K453" s="59"/>
      <c r="L453" s="53">
        <f t="shared" si="31"/>
        <v>0</v>
      </c>
    </row>
    <row r="454" spans="1:12" x14ac:dyDescent="0.35">
      <c r="A454" s="714"/>
      <c r="B454" s="714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4">
        <v>16373</v>
      </c>
      <c r="K454" s="59"/>
      <c r="L454" s="53">
        <f t="shared" si="31"/>
        <v>16373</v>
      </c>
    </row>
    <row r="455" spans="1:12" x14ac:dyDescent="0.35">
      <c r="A455" s="714"/>
      <c r="B455" s="714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4">
        <v>307500</v>
      </c>
      <c r="K455" s="59"/>
      <c r="L455" s="53">
        <f t="shared" si="31"/>
        <v>307500</v>
      </c>
    </row>
    <row r="456" spans="1:12" x14ac:dyDescent="0.35">
      <c r="A456" s="714"/>
      <c r="B456" s="714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4">
        <v>360</v>
      </c>
      <c r="K456" s="59"/>
      <c r="L456" s="53">
        <f t="shared" si="31"/>
        <v>360</v>
      </c>
    </row>
    <row r="457" spans="1:12" x14ac:dyDescent="0.35">
      <c r="A457" s="714"/>
      <c r="B457" s="714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4">
        <v>0</v>
      </c>
      <c r="K457" s="59"/>
      <c r="L457" s="53">
        <f t="shared" si="31"/>
        <v>0</v>
      </c>
    </row>
    <row r="458" spans="1:12" x14ac:dyDescent="0.35">
      <c r="A458" s="714"/>
      <c r="B458" s="714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4">
        <v>0</v>
      </c>
      <c r="K458" s="59"/>
      <c r="L458" s="53">
        <f t="shared" si="31"/>
        <v>0</v>
      </c>
    </row>
    <row r="459" spans="1:12" x14ac:dyDescent="0.35">
      <c r="A459" s="714"/>
      <c r="B459" s="714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4">
        <v>0</v>
      </c>
      <c r="K459" s="59"/>
      <c r="L459" s="53">
        <f t="shared" si="31"/>
        <v>0</v>
      </c>
    </row>
    <row r="460" spans="1:12" x14ac:dyDescent="0.35">
      <c r="A460" s="714"/>
      <c r="B460" s="714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4">
        <v>6600</v>
      </c>
      <c r="K460" s="59">
        <v>5000</v>
      </c>
      <c r="L460" s="53">
        <f t="shared" si="31"/>
        <v>1600</v>
      </c>
    </row>
    <row r="461" spans="1:12" x14ac:dyDescent="0.35">
      <c r="A461" s="714"/>
      <c r="B461" s="714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4">
        <v>1300</v>
      </c>
      <c r="K461" s="59"/>
      <c r="L461" s="53">
        <f t="shared" si="31"/>
        <v>1300</v>
      </c>
    </row>
    <row r="462" spans="1:12" x14ac:dyDescent="0.35">
      <c r="A462" s="714"/>
      <c r="B462" s="714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4">
        <v>17000</v>
      </c>
      <c r="K462" s="59"/>
      <c r="L462" s="53">
        <f t="shared" si="31"/>
        <v>17000</v>
      </c>
    </row>
    <row r="463" spans="1:12" x14ac:dyDescent="0.35">
      <c r="A463" s="714"/>
      <c r="B463" s="714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4">
        <v>18000</v>
      </c>
      <c r="K463" s="59"/>
      <c r="L463" s="53">
        <f t="shared" si="31"/>
        <v>18000</v>
      </c>
    </row>
    <row r="464" spans="1:12" x14ac:dyDescent="0.35">
      <c r="A464" s="714"/>
      <c r="B464" s="714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4">
        <v>4000</v>
      </c>
      <c r="K464" s="59"/>
      <c r="L464" s="53">
        <f t="shared" si="31"/>
        <v>4000</v>
      </c>
    </row>
    <row r="465" spans="1:12" x14ac:dyDescent="0.35">
      <c r="A465" s="714"/>
      <c r="B465" s="714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4">
        <v>20000</v>
      </c>
      <c r="K465" s="59"/>
      <c r="L465" s="53">
        <f t="shared" si="31"/>
        <v>20000</v>
      </c>
    </row>
    <row r="466" spans="1:12" x14ac:dyDescent="0.35">
      <c r="A466" s="714"/>
      <c r="B466" s="714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4">
        <v>8700</v>
      </c>
      <c r="K466" s="59"/>
      <c r="L466" s="53">
        <f t="shared" si="31"/>
        <v>8700</v>
      </c>
    </row>
    <row r="467" spans="1:12" x14ac:dyDescent="0.35">
      <c r="A467" s="714"/>
      <c r="B467" s="714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4">
        <v>111700</v>
      </c>
      <c r="K467" s="59"/>
      <c r="L467" s="53">
        <f t="shared" si="31"/>
        <v>111700</v>
      </c>
    </row>
    <row r="468" spans="1:12" x14ac:dyDescent="0.35">
      <c r="A468" s="714"/>
      <c r="B468" s="714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4">
        <v>390</v>
      </c>
      <c r="K468" s="59"/>
      <c r="L468" s="53">
        <f t="shared" si="31"/>
        <v>390</v>
      </c>
    </row>
    <row r="469" spans="1:12" x14ac:dyDescent="0.35">
      <c r="A469" s="714"/>
      <c r="B469" s="714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4">
        <v>81200</v>
      </c>
      <c r="K469" s="59"/>
      <c r="L469" s="53">
        <f t="shared" si="31"/>
        <v>81200</v>
      </c>
    </row>
    <row r="470" spans="1:12" x14ac:dyDescent="0.35">
      <c r="A470" s="714"/>
      <c r="B470" s="714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4">
        <v>177000</v>
      </c>
      <c r="K470" s="59">
        <v>10000</v>
      </c>
      <c r="L470" s="53">
        <f t="shared" si="31"/>
        <v>167000</v>
      </c>
    </row>
    <row r="471" spans="1:12" x14ac:dyDescent="0.35">
      <c r="A471" s="714"/>
      <c r="B471" s="714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4">
        <v>0</v>
      </c>
      <c r="K471" s="59"/>
      <c r="L471" s="53">
        <f t="shared" si="31"/>
        <v>0</v>
      </c>
    </row>
    <row r="472" spans="1:12" x14ac:dyDescent="0.35">
      <c r="A472" s="714"/>
      <c r="B472" s="714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4">
        <v>0</v>
      </c>
      <c r="K472" s="59"/>
      <c r="L472" s="53">
        <f t="shared" si="31"/>
        <v>0</v>
      </c>
    </row>
    <row r="473" spans="1:12" x14ac:dyDescent="0.35">
      <c r="A473" s="714"/>
      <c r="B473" s="714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4">
        <v>0</v>
      </c>
      <c r="K473" s="59"/>
      <c r="L473" s="53">
        <f t="shared" si="31"/>
        <v>0</v>
      </c>
    </row>
    <row r="474" spans="1:12" ht="13.15" x14ac:dyDescent="0.35">
      <c r="A474" s="714"/>
      <c r="B474" s="719" t="s">
        <v>143</v>
      </c>
      <c r="C474" s="714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7">
        <v>2542356</v>
      </c>
      <c r="K474" s="54">
        <f>SUM(K439:K473)</f>
        <v>160000</v>
      </c>
      <c r="L474" s="54">
        <f>SUM(L439:L473)</f>
        <v>2382356</v>
      </c>
    </row>
    <row r="475" spans="1:12" ht="13.5" thickBot="1" x14ac:dyDescent="0.4">
      <c r="A475" s="719" t="s">
        <v>211</v>
      </c>
      <c r="B475" s="714"/>
      <c r="C475" s="714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8">
        <v>-2542356</v>
      </c>
      <c r="K475" s="55">
        <f>-K474</f>
        <v>-160000</v>
      </c>
      <c r="L475" s="55">
        <f>-L474</f>
        <v>-2382356</v>
      </c>
    </row>
    <row r="476" spans="1:12" ht="13.5" thickTop="1" x14ac:dyDescent="0.35">
      <c r="A476" s="722" t="s">
        <v>212</v>
      </c>
      <c r="B476" s="714"/>
      <c r="C476" s="714"/>
      <c r="D476" s="714"/>
      <c r="E476" s="714"/>
      <c r="F476" s="714"/>
      <c r="G476" s="714"/>
      <c r="H476" s="714"/>
      <c r="I476" s="714"/>
      <c r="J476" s="714"/>
      <c r="K476" s="714"/>
      <c r="L476" s="714"/>
    </row>
    <row r="477" spans="1:12" ht="13.15" x14ac:dyDescent="0.35">
      <c r="A477" s="714"/>
      <c r="B477" s="722" t="s">
        <v>141</v>
      </c>
      <c r="C477" s="714"/>
      <c r="D477" s="714"/>
      <c r="E477" s="714"/>
      <c r="F477" s="714"/>
      <c r="G477" s="714"/>
      <c r="H477" s="714"/>
      <c r="I477" s="714"/>
      <c r="J477" s="714"/>
      <c r="K477" s="714"/>
      <c r="L477" s="714"/>
    </row>
    <row r="478" spans="1:12" x14ac:dyDescent="0.35">
      <c r="A478" s="714"/>
      <c r="B478" s="714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4">
        <v>437165</v>
      </c>
      <c r="K478" s="59"/>
      <c r="L478" s="53">
        <f t="shared" ref="L478:L507" si="34">J478-K478</f>
        <v>437165</v>
      </c>
    </row>
    <row r="479" spans="1:12" x14ac:dyDescent="0.35">
      <c r="A479" s="714"/>
      <c r="B479" s="714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4">
        <v>0</v>
      </c>
      <c r="K479" s="59"/>
      <c r="L479" s="53">
        <f t="shared" si="34"/>
        <v>0</v>
      </c>
    </row>
    <row r="480" spans="1:12" x14ac:dyDescent="0.35">
      <c r="A480" s="714"/>
      <c r="B480" s="714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4">
        <v>25000</v>
      </c>
      <c r="K480" s="59">
        <v>10000</v>
      </c>
      <c r="L480" s="53">
        <f t="shared" si="34"/>
        <v>15000</v>
      </c>
    </row>
    <row r="481" spans="1:12" x14ac:dyDescent="0.35">
      <c r="A481" s="714"/>
      <c r="B481" s="714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4">
        <v>1950</v>
      </c>
      <c r="K481" s="59"/>
      <c r="L481" s="53">
        <f t="shared" si="34"/>
        <v>1950</v>
      </c>
    </row>
    <row r="482" spans="1:12" x14ac:dyDescent="0.35">
      <c r="A482" s="714"/>
      <c r="B482" s="714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4">
        <v>47503</v>
      </c>
      <c r="K482" s="59"/>
      <c r="L482" s="53">
        <f t="shared" si="34"/>
        <v>47503</v>
      </c>
    </row>
    <row r="483" spans="1:12" x14ac:dyDescent="0.35">
      <c r="A483" s="714"/>
      <c r="B483" s="714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4">
        <v>69560</v>
      </c>
      <c r="K483" s="59"/>
      <c r="L483" s="53">
        <f t="shared" si="34"/>
        <v>69560</v>
      </c>
    </row>
    <row r="484" spans="1:12" x14ac:dyDescent="0.35">
      <c r="A484" s="714"/>
      <c r="B484" s="714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4">
        <v>9855</v>
      </c>
      <c r="K484" s="59"/>
      <c r="L484" s="53">
        <f t="shared" si="34"/>
        <v>9855</v>
      </c>
    </row>
    <row r="485" spans="1:12" x14ac:dyDescent="0.35">
      <c r="A485" s="714"/>
      <c r="B485" s="714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4">
        <v>108105</v>
      </c>
      <c r="K485" s="59"/>
      <c r="L485" s="53">
        <f t="shared" si="34"/>
        <v>108105</v>
      </c>
    </row>
    <row r="486" spans="1:12" x14ac:dyDescent="0.35">
      <c r="A486" s="714"/>
      <c r="B486" s="714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4">
        <v>2492</v>
      </c>
      <c r="K486" s="59"/>
      <c r="L486" s="53">
        <f t="shared" si="34"/>
        <v>2492</v>
      </c>
    </row>
    <row r="487" spans="1:12" x14ac:dyDescent="0.35">
      <c r="A487" s="714"/>
      <c r="B487" s="714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4">
        <v>1628</v>
      </c>
      <c r="K487" s="59"/>
      <c r="L487" s="53">
        <f t="shared" si="34"/>
        <v>1628</v>
      </c>
    </row>
    <row r="488" spans="1:12" x14ac:dyDescent="0.35">
      <c r="A488" s="714"/>
      <c r="B488" s="714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4">
        <v>4200</v>
      </c>
      <c r="K488" s="59"/>
      <c r="L488" s="53">
        <f t="shared" si="34"/>
        <v>4200</v>
      </c>
    </row>
    <row r="489" spans="1:12" x14ac:dyDescent="0.35">
      <c r="A489" s="714"/>
      <c r="B489" s="714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4">
        <v>0</v>
      </c>
      <c r="K489" s="59"/>
      <c r="L489" s="53">
        <f t="shared" si="34"/>
        <v>0</v>
      </c>
    </row>
    <row r="490" spans="1:12" x14ac:dyDescent="0.35">
      <c r="A490" s="714"/>
      <c r="B490" s="714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4">
        <v>0</v>
      </c>
      <c r="K490" s="59"/>
      <c r="L490" s="53">
        <f t="shared" si="34"/>
        <v>0</v>
      </c>
    </row>
    <row r="491" spans="1:12" x14ac:dyDescent="0.35">
      <c r="A491" s="714"/>
      <c r="B491" s="714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4">
        <v>6659</v>
      </c>
      <c r="K491" s="59"/>
      <c r="L491" s="53">
        <f t="shared" si="34"/>
        <v>6659</v>
      </c>
    </row>
    <row r="492" spans="1:12" x14ac:dyDescent="0.35">
      <c r="A492" s="714"/>
      <c r="B492" s="714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4">
        <v>0</v>
      </c>
      <c r="K492" s="59"/>
      <c r="L492" s="53">
        <f t="shared" si="34"/>
        <v>0</v>
      </c>
    </row>
    <row r="493" spans="1:12" x14ac:dyDescent="0.35">
      <c r="A493" s="714"/>
      <c r="B493" s="714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4">
        <v>360</v>
      </c>
      <c r="K493" s="59"/>
      <c r="L493" s="53">
        <f t="shared" si="34"/>
        <v>360</v>
      </c>
    </row>
    <row r="494" spans="1:12" x14ac:dyDescent="0.35">
      <c r="A494" s="714"/>
      <c r="B494" s="714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4">
        <v>0</v>
      </c>
      <c r="K494" s="59"/>
      <c r="L494" s="53">
        <f t="shared" si="34"/>
        <v>0</v>
      </c>
    </row>
    <row r="495" spans="1:12" x14ac:dyDescent="0.35">
      <c r="A495" s="714"/>
      <c r="B495" s="714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4">
        <v>0</v>
      </c>
      <c r="K495" s="59"/>
      <c r="L495" s="53">
        <f t="shared" si="34"/>
        <v>0</v>
      </c>
    </row>
    <row r="496" spans="1:12" x14ac:dyDescent="0.35">
      <c r="A496" s="714"/>
      <c r="B496" s="714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4">
        <v>4000</v>
      </c>
      <c r="K496" s="59"/>
      <c r="L496" s="53">
        <f t="shared" si="34"/>
        <v>4000</v>
      </c>
    </row>
    <row r="497" spans="1:12" x14ac:dyDescent="0.35">
      <c r="A497" s="714"/>
      <c r="B497" s="714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4">
        <v>4000</v>
      </c>
      <c r="K497" s="59"/>
      <c r="L497" s="53">
        <f t="shared" si="34"/>
        <v>4000</v>
      </c>
    </row>
    <row r="498" spans="1:12" x14ac:dyDescent="0.35">
      <c r="A498" s="714"/>
      <c r="B498" s="714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4">
        <v>7750</v>
      </c>
      <c r="K498" s="59"/>
      <c r="L498" s="53">
        <f t="shared" si="34"/>
        <v>7750</v>
      </c>
    </row>
    <row r="499" spans="1:12" x14ac:dyDescent="0.35">
      <c r="A499" s="714"/>
      <c r="B499" s="714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4">
        <v>1000</v>
      </c>
      <c r="K499" s="59"/>
      <c r="L499" s="53">
        <f t="shared" si="34"/>
        <v>1000</v>
      </c>
    </row>
    <row r="500" spans="1:12" x14ac:dyDescent="0.35">
      <c r="A500" s="714"/>
      <c r="B500" s="714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4">
        <v>443250</v>
      </c>
      <c r="K500" s="59"/>
      <c r="L500" s="53">
        <f t="shared" si="34"/>
        <v>443250</v>
      </c>
    </row>
    <row r="501" spans="1:12" x14ac:dyDescent="0.35">
      <c r="A501" s="714"/>
      <c r="B501" s="714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4">
        <v>26100</v>
      </c>
      <c r="K501" s="59"/>
      <c r="L501" s="53">
        <f t="shared" si="34"/>
        <v>26100</v>
      </c>
    </row>
    <row r="502" spans="1:12" x14ac:dyDescent="0.35">
      <c r="A502" s="714"/>
      <c r="B502" s="714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4">
        <v>150</v>
      </c>
      <c r="K502" s="59"/>
      <c r="L502" s="53">
        <f t="shared" si="34"/>
        <v>150</v>
      </c>
    </row>
    <row r="503" spans="1:12" x14ac:dyDescent="0.35">
      <c r="A503" s="714"/>
      <c r="B503" s="714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4">
        <v>470</v>
      </c>
      <c r="K503" s="59"/>
      <c r="L503" s="53">
        <f t="shared" si="34"/>
        <v>470</v>
      </c>
    </row>
    <row r="504" spans="1:12" x14ac:dyDescent="0.35">
      <c r="A504" s="714"/>
      <c r="B504" s="714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4">
        <v>325090</v>
      </c>
      <c r="K504" s="59">
        <v>35000</v>
      </c>
      <c r="L504" s="53">
        <f t="shared" si="34"/>
        <v>290090</v>
      </c>
    </row>
    <row r="505" spans="1:12" x14ac:dyDescent="0.35">
      <c r="A505" s="714"/>
      <c r="B505" s="714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4">
        <v>0</v>
      </c>
      <c r="K505" s="59"/>
      <c r="L505" s="53">
        <f t="shared" si="34"/>
        <v>0</v>
      </c>
    </row>
    <row r="506" spans="1:12" x14ac:dyDescent="0.35">
      <c r="A506" s="714"/>
      <c r="B506" s="714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4">
        <v>0</v>
      </c>
      <c r="K506" s="59"/>
      <c r="L506" s="53">
        <f t="shared" si="34"/>
        <v>0</v>
      </c>
    </row>
    <row r="507" spans="1:12" x14ac:dyDescent="0.35">
      <c r="A507" s="714"/>
      <c r="B507" s="714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4">
        <v>0</v>
      </c>
      <c r="K507" s="59"/>
      <c r="L507" s="53">
        <f t="shared" si="34"/>
        <v>0</v>
      </c>
    </row>
    <row r="508" spans="1:12" ht="13.15" x14ac:dyDescent="0.35">
      <c r="A508" s="714"/>
      <c r="B508" s="719" t="s">
        <v>143</v>
      </c>
      <c r="C508" s="714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7">
        <v>1526287</v>
      </c>
      <c r="K508" s="54">
        <f>SUM(K478:K507)</f>
        <v>45000</v>
      </c>
      <c r="L508" s="54">
        <f>SUM(L478:L507)</f>
        <v>1481287</v>
      </c>
    </row>
    <row r="509" spans="1:12" ht="13.5" thickBot="1" x14ac:dyDescent="0.4">
      <c r="A509" s="719" t="s">
        <v>214</v>
      </c>
      <c r="B509" s="714"/>
      <c r="C509" s="714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8">
        <v>-1526287</v>
      </c>
      <c r="K509" s="55">
        <f>-K508</f>
        <v>-45000</v>
      </c>
      <c r="L509" s="55">
        <f>-L508</f>
        <v>-1481287</v>
      </c>
    </row>
    <row r="510" spans="1:12" ht="13.5" hidden="1" thickTop="1" x14ac:dyDescent="0.35">
      <c r="A510" s="722" t="s">
        <v>215</v>
      </c>
      <c r="B510" s="714"/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</row>
    <row r="511" spans="1:12" ht="13.15" hidden="1" x14ac:dyDescent="0.35">
      <c r="A511" s="714"/>
      <c r="B511" s="722" t="s">
        <v>141</v>
      </c>
      <c r="C511" s="714"/>
      <c r="D511" s="714"/>
      <c r="E511" s="714"/>
      <c r="F511" s="714"/>
      <c r="G511" s="714"/>
      <c r="H511" s="714"/>
      <c r="I511" s="714"/>
      <c r="J511" s="714"/>
      <c r="K511" s="714"/>
      <c r="L511" s="714"/>
    </row>
    <row r="512" spans="1:12" hidden="1" x14ac:dyDescent="0.35">
      <c r="A512" s="714"/>
      <c r="B512" s="714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4">
        <v>254652</v>
      </c>
      <c r="K512" s="59"/>
      <c r="L512" s="53">
        <f t="shared" ref="L512:L544" si="37">J512-K512</f>
        <v>254652</v>
      </c>
    </row>
    <row r="513" spans="1:12" hidden="1" x14ac:dyDescent="0.35">
      <c r="A513" s="714"/>
      <c r="B513" s="714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4">
        <v>0</v>
      </c>
      <c r="K513" s="59"/>
      <c r="L513" s="53">
        <f t="shared" si="37"/>
        <v>0</v>
      </c>
    </row>
    <row r="514" spans="1:12" hidden="1" x14ac:dyDescent="0.35">
      <c r="A514" s="714"/>
      <c r="B514" s="714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4">
        <v>39000</v>
      </c>
      <c r="K514" s="59"/>
      <c r="L514" s="53">
        <f t="shared" si="37"/>
        <v>39000</v>
      </c>
    </row>
    <row r="515" spans="1:12" hidden="1" x14ac:dyDescent="0.35">
      <c r="A515" s="714"/>
      <c r="B515" s="714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4">
        <v>97000</v>
      </c>
      <c r="K515" s="59"/>
      <c r="L515" s="53">
        <f t="shared" si="37"/>
        <v>97000</v>
      </c>
    </row>
    <row r="516" spans="1:12" hidden="1" x14ac:dyDescent="0.35">
      <c r="A516" s="714"/>
      <c r="B516" s="714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4">
        <v>22118</v>
      </c>
      <c r="K516" s="59"/>
      <c r="L516" s="53">
        <f t="shared" si="37"/>
        <v>22118</v>
      </c>
    </row>
    <row r="517" spans="1:12" hidden="1" x14ac:dyDescent="0.35">
      <c r="A517" s="714"/>
      <c r="B517" s="714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4">
        <v>34780</v>
      </c>
      <c r="K517" s="59"/>
      <c r="L517" s="53">
        <f t="shared" si="37"/>
        <v>34780</v>
      </c>
    </row>
    <row r="518" spans="1:12" hidden="1" x14ac:dyDescent="0.35">
      <c r="A518" s="714"/>
      <c r="B518" s="714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4">
        <v>0</v>
      </c>
      <c r="K518" s="59"/>
      <c r="L518" s="53">
        <f t="shared" si="37"/>
        <v>0</v>
      </c>
    </row>
    <row r="519" spans="1:12" hidden="1" x14ac:dyDescent="0.35">
      <c r="A519" s="714"/>
      <c r="B519" s="714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4">
        <v>4929</v>
      </c>
      <c r="K519" s="59"/>
      <c r="L519" s="53">
        <f t="shared" si="37"/>
        <v>4929</v>
      </c>
    </row>
    <row r="520" spans="1:12" hidden="1" x14ac:dyDescent="0.35">
      <c r="A520" s="714"/>
      <c r="B520" s="714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4">
        <v>68360</v>
      </c>
      <c r="K520" s="59"/>
      <c r="L520" s="53">
        <f t="shared" si="37"/>
        <v>68360</v>
      </c>
    </row>
    <row r="521" spans="1:12" hidden="1" x14ac:dyDescent="0.35">
      <c r="A521" s="714"/>
      <c r="B521" s="714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4">
        <v>855</v>
      </c>
      <c r="K521" s="59"/>
      <c r="L521" s="53">
        <f t="shared" si="37"/>
        <v>855</v>
      </c>
    </row>
    <row r="522" spans="1:12" hidden="1" x14ac:dyDescent="0.35">
      <c r="A522" s="714"/>
      <c r="B522" s="714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4">
        <v>0</v>
      </c>
      <c r="K522" s="59"/>
      <c r="L522" s="53">
        <f t="shared" si="37"/>
        <v>0</v>
      </c>
    </row>
    <row r="523" spans="1:12" hidden="1" x14ac:dyDescent="0.35">
      <c r="A523" s="714"/>
      <c r="B523" s="714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4">
        <v>0</v>
      </c>
      <c r="K523" s="59"/>
      <c r="L523" s="53">
        <f t="shared" si="37"/>
        <v>0</v>
      </c>
    </row>
    <row r="524" spans="1:12" hidden="1" x14ac:dyDescent="0.35">
      <c r="A524" s="714"/>
      <c r="B524" s="714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4">
        <v>0</v>
      </c>
      <c r="K524" s="59"/>
      <c r="L524" s="53">
        <f t="shared" si="37"/>
        <v>0</v>
      </c>
    </row>
    <row r="525" spans="1:12" hidden="1" x14ac:dyDescent="0.35">
      <c r="A525" s="714"/>
      <c r="B525" s="714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4">
        <v>4000</v>
      </c>
      <c r="K525" s="59"/>
      <c r="L525" s="53">
        <f t="shared" si="37"/>
        <v>4000</v>
      </c>
    </row>
    <row r="526" spans="1:12" hidden="1" x14ac:dyDescent="0.35">
      <c r="A526" s="714"/>
      <c r="B526" s="714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4">
        <v>360</v>
      </c>
      <c r="K526" s="59"/>
      <c r="L526" s="53">
        <f t="shared" si="37"/>
        <v>360</v>
      </c>
    </row>
    <row r="527" spans="1:12" hidden="1" x14ac:dyDescent="0.35">
      <c r="A527" s="714"/>
      <c r="B527" s="714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4">
        <v>8000</v>
      </c>
      <c r="K527" s="59"/>
      <c r="L527" s="53">
        <f t="shared" si="37"/>
        <v>8000</v>
      </c>
    </row>
    <row r="528" spans="1:12" hidden="1" x14ac:dyDescent="0.35">
      <c r="A528" s="714"/>
      <c r="B528" s="714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4">
        <v>33000</v>
      </c>
      <c r="K528" s="59"/>
      <c r="L528" s="53">
        <f t="shared" si="37"/>
        <v>33000</v>
      </c>
    </row>
    <row r="529" spans="1:12" hidden="1" x14ac:dyDescent="0.35">
      <c r="A529" s="714"/>
      <c r="B529" s="714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4">
        <v>3850</v>
      </c>
      <c r="K529" s="59"/>
      <c r="L529" s="53">
        <f t="shared" si="37"/>
        <v>3850</v>
      </c>
    </row>
    <row r="530" spans="1:12" hidden="1" x14ac:dyDescent="0.35">
      <c r="A530" s="714"/>
      <c r="B530" s="714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4">
        <v>4000</v>
      </c>
      <c r="K530" s="59"/>
      <c r="L530" s="53">
        <f t="shared" si="37"/>
        <v>4000</v>
      </c>
    </row>
    <row r="531" spans="1:12" hidden="1" x14ac:dyDescent="0.35">
      <c r="A531" s="714"/>
      <c r="B531" s="714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4">
        <v>1800</v>
      </c>
      <c r="K531" s="59"/>
      <c r="L531" s="53">
        <f t="shared" si="37"/>
        <v>1800</v>
      </c>
    </row>
    <row r="532" spans="1:12" hidden="1" x14ac:dyDescent="0.35">
      <c r="A532" s="714"/>
      <c r="B532" s="714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4">
        <v>0</v>
      </c>
      <c r="K532" s="59"/>
      <c r="L532" s="53">
        <f t="shared" si="37"/>
        <v>0</v>
      </c>
    </row>
    <row r="533" spans="1:12" hidden="1" x14ac:dyDescent="0.35">
      <c r="A533" s="714"/>
      <c r="B533" s="714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4">
        <v>0</v>
      </c>
      <c r="K533" s="59"/>
      <c r="L533" s="53">
        <f t="shared" si="37"/>
        <v>0</v>
      </c>
    </row>
    <row r="534" spans="1:12" hidden="1" x14ac:dyDescent="0.35">
      <c r="A534" s="714"/>
      <c r="B534" s="714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4">
        <v>0</v>
      </c>
      <c r="K534" s="59"/>
      <c r="L534" s="53">
        <f t="shared" si="37"/>
        <v>0</v>
      </c>
    </row>
    <row r="535" spans="1:12" hidden="1" x14ac:dyDescent="0.35">
      <c r="A535" s="714"/>
      <c r="B535" s="714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4">
        <v>11000</v>
      </c>
      <c r="K535" s="59"/>
      <c r="L535" s="53">
        <f t="shared" si="37"/>
        <v>11000</v>
      </c>
    </row>
    <row r="536" spans="1:12" hidden="1" x14ac:dyDescent="0.35">
      <c r="A536" s="714"/>
      <c r="B536" s="714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4">
        <v>0</v>
      </c>
      <c r="K536" s="59"/>
      <c r="L536" s="53">
        <f t="shared" si="37"/>
        <v>0</v>
      </c>
    </row>
    <row r="537" spans="1:12" hidden="1" x14ac:dyDescent="0.35">
      <c r="A537" s="714"/>
      <c r="B537" s="714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4">
        <v>43500</v>
      </c>
      <c r="K537" s="59"/>
      <c r="L537" s="53">
        <f t="shared" si="37"/>
        <v>43500</v>
      </c>
    </row>
    <row r="538" spans="1:12" hidden="1" x14ac:dyDescent="0.35">
      <c r="A538" s="714"/>
      <c r="B538" s="714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4">
        <v>70000</v>
      </c>
      <c r="K538" s="59"/>
      <c r="L538" s="53">
        <f t="shared" si="37"/>
        <v>70000</v>
      </c>
    </row>
    <row r="539" spans="1:12" hidden="1" x14ac:dyDescent="0.35">
      <c r="A539" s="714"/>
      <c r="B539" s="714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4">
        <v>8000</v>
      </c>
      <c r="K539" s="59"/>
      <c r="L539" s="53">
        <f t="shared" si="37"/>
        <v>8000</v>
      </c>
    </row>
    <row r="540" spans="1:12" hidden="1" x14ac:dyDescent="0.35">
      <c r="A540" s="714"/>
      <c r="B540" s="714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4">
        <v>2000</v>
      </c>
      <c r="K540" s="59"/>
      <c r="L540" s="53">
        <f t="shared" si="37"/>
        <v>2000</v>
      </c>
    </row>
    <row r="541" spans="1:12" hidden="1" x14ac:dyDescent="0.35">
      <c r="A541" s="714"/>
      <c r="B541" s="714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4">
        <v>0</v>
      </c>
      <c r="K541" s="59"/>
      <c r="L541" s="53">
        <f t="shared" si="37"/>
        <v>0</v>
      </c>
    </row>
    <row r="542" spans="1:12" hidden="1" x14ac:dyDescent="0.35">
      <c r="A542" s="714"/>
      <c r="B542" s="714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4">
        <v>0</v>
      </c>
      <c r="K542" s="59"/>
      <c r="L542" s="53">
        <f t="shared" si="37"/>
        <v>0</v>
      </c>
    </row>
    <row r="543" spans="1:12" hidden="1" x14ac:dyDescent="0.35">
      <c r="A543" s="714"/>
      <c r="B543" s="714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4">
        <v>0</v>
      </c>
      <c r="K543" s="59"/>
      <c r="L543" s="53">
        <f t="shared" si="37"/>
        <v>0</v>
      </c>
    </row>
    <row r="544" spans="1:12" hidden="1" x14ac:dyDescent="0.35">
      <c r="A544" s="714"/>
      <c r="B544" s="714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4">
        <v>0</v>
      </c>
      <c r="K544" s="59"/>
      <c r="L544" s="53">
        <f t="shared" si="37"/>
        <v>0</v>
      </c>
    </row>
    <row r="545" spans="1:12" ht="13.15" hidden="1" x14ac:dyDescent="0.35">
      <c r="A545" s="714"/>
      <c r="B545" s="719" t="s">
        <v>143</v>
      </c>
      <c r="C545" s="714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7">
        <v>711204</v>
      </c>
      <c r="K545" s="54">
        <f>SUM(K512:K544)</f>
        <v>0</v>
      </c>
      <c r="L545" s="54">
        <f>SUM(L512:L544)</f>
        <v>711204</v>
      </c>
    </row>
    <row r="546" spans="1:12" ht="13.5" hidden="1" thickBot="1" x14ac:dyDescent="0.4">
      <c r="A546" s="719" t="s">
        <v>219</v>
      </c>
      <c r="B546" s="714"/>
      <c r="C546" s="714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8">
        <v>-711204</v>
      </c>
      <c r="K546" s="54">
        <f>-K545</f>
        <v>0</v>
      </c>
      <c r="L546" s="54">
        <f>-L545</f>
        <v>-711204</v>
      </c>
    </row>
    <row r="547" spans="1:12" ht="13.5" hidden="1" thickTop="1" x14ac:dyDescent="0.35">
      <c r="A547" s="722" t="s">
        <v>220</v>
      </c>
      <c r="B547" s="714"/>
      <c r="C547" s="714"/>
      <c r="D547" s="714"/>
      <c r="E547" s="714"/>
      <c r="F547" s="714"/>
      <c r="G547" s="714"/>
      <c r="H547" s="714"/>
      <c r="I547" s="714"/>
      <c r="J547" s="714"/>
      <c r="K547" s="714"/>
      <c r="L547" s="714"/>
    </row>
    <row r="548" spans="1:12" ht="13.15" hidden="1" x14ac:dyDescent="0.35">
      <c r="A548" s="714"/>
      <c r="B548" s="722" t="s">
        <v>141</v>
      </c>
      <c r="C548" s="714"/>
      <c r="D548" s="714"/>
      <c r="E548" s="714"/>
      <c r="F548" s="714"/>
      <c r="G548" s="714"/>
      <c r="H548" s="714"/>
      <c r="I548" s="714"/>
      <c r="J548" s="714"/>
      <c r="K548" s="714"/>
      <c r="L548" s="714"/>
    </row>
    <row r="549" spans="1:12" hidden="1" x14ac:dyDescent="0.35">
      <c r="A549" s="714"/>
      <c r="B549" s="714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4">
        <v>203540</v>
      </c>
      <c r="K549" s="59"/>
      <c r="L549" s="53">
        <f t="shared" ref="L549:L568" si="40">J549-K549</f>
        <v>203540</v>
      </c>
    </row>
    <row r="550" spans="1:12" hidden="1" x14ac:dyDescent="0.35">
      <c r="A550" s="714"/>
      <c r="B550" s="714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4">
        <v>0</v>
      </c>
      <c r="K550" s="59"/>
      <c r="L550" s="53">
        <f t="shared" si="40"/>
        <v>0</v>
      </c>
    </row>
    <row r="551" spans="1:12" hidden="1" x14ac:dyDescent="0.35">
      <c r="A551" s="714"/>
      <c r="B551" s="714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4">
        <v>0</v>
      </c>
      <c r="K551" s="59"/>
      <c r="L551" s="53">
        <f t="shared" si="40"/>
        <v>0</v>
      </c>
    </row>
    <row r="552" spans="1:12" hidden="1" x14ac:dyDescent="0.35">
      <c r="A552" s="714"/>
      <c r="B552" s="714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4">
        <v>0</v>
      </c>
      <c r="K552" s="59"/>
      <c r="L552" s="53">
        <f t="shared" si="40"/>
        <v>0</v>
      </c>
    </row>
    <row r="553" spans="1:12" hidden="1" x14ac:dyDescent="0.35">
      <c r="A553" s="714"/>
      <c r="B553" s="714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4">
        <v>13000</v>
      </c>
      <c r="K553" s="59"/>
      <c r="L553" s="53">
        <f t="shared" si="40"/>
        <v>13000</v>
      </c>
    </row>
    <row r="554" spans="1:12" hidden="1" x14ac:dyDescent="0.35">
      <c r="A554" s="714"/>
      <c r="B554" s="714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4">
        <v>17930</v>
      </c>
      <c r="K554" s="59"/>
      <c r="L554" s="53">
        <f t="shared" si="40"/>
        <v>17930</v>
      </c>
    </row>
    <row r="555" spans="1:12" hidden="1" x14ac:dyDescent="0.35">
      <c r="A555" s="714"/>
      <c r="B555" s="714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4">
        <v>27824</v>
      </c>
      <c r="K555" s="59"/>
      <c r="L555" s="53">
        <f t="shared" si="40"/>
        <v>27824</v>
      </c>
    </row>
    <row r="556" spans="1:12" hidden="1" x14ac:dyDescent="0.35">
      <c r="A556" s="714"/>
      <c r="B556" s="714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4">
        <v>0</v>
      </c>
      <c r="K556" s="59"/>
      <c r="L556" s="53">
        <f t="shared" si="40"/>
        <v>0</v>
      </c>
    </row>
    <row r="557" spans="1:12" hidden="1" x14ac:dyDescent="0.35">
      <c r="A557" s="714"/>
      <c r="B557" s="714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4">
        <v>3943</v>
      </c>
      <c r="K557" s="59"/>
      <c r="L557" s="53">
        <f t="shared" si="40"/>
        <v>3943</v>
      </c>
    </row>
    <row r="558" spans="1:12" hidden="1" x14ac:dyDescent="0.35">
      <c r="A558" s="714"/>
      <c r="B558" s="714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4">
        <v>37539</v>
      </c>
      <c r="K558" s="59"/>
      <c r="L558" s="53">
        <f t="shared" si="40"/>
        <v>37539</v>
      </c>
    </row>
    <row r="559" spans="1:12" hidden="1" x14ac:dyDescent="0.35">
      <c r="A559" s="714"/>
      <c r="B559" s="714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4">
        <v>682</v>
      </c>
      <c r="K559" s="59"/>
      <c r="L559" s="53">
        <f t="shared" si="40"/>
        <v>682</v>
      </c>
    </row>
    <row r="560" spans="1:12" hidden="1" x14ac:dyDescent="0.35">
      <c r="A560" s="714"/>
      <c r="B560" s="714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4">
        <v>0</v>
      </c>
      <c r="K560" s="59"/>
      <c r="L560" s="53">
        <f t="shared" si="40"/>
        <v>0</v>
      </c>
    </row>
    <row r="561" spans="1:12" hidden="1" x14ac:dyDescent="0.35">
      <c r="A561" s="714"/>
      <c r="B561" s="714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4">
        <v>0</v>
      </c>
      <c r="K561" s="59"/>
      <c r="L561" s="53">
        <f t="shared" si="40"/>
        <v>0</v>
      </c>
    </row>
    <row r="562" spans="1:12" hidden="1" x14ac:dyDescent="0.35">
      <c r="A562" s="714"/>
      <c r="B562" s="714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4">
        <v>0</v>
      </c>
      <c r="K562" s="59"/>
      <c r="L562" s="53">
        <f t="shared" si="40"/>
        <v>0</v>
      </c>
    </row>
    <row r="563" spans="1:12" hidden="1" x14ac:dyDescent="0.35">
      <c r="A563" s="714"/>
      <c r="B563" s="714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4">
        <v>3321</v>
      </c>
      <c r="K563" s="59"/>
      <c r="L563" s="53">
        <f t="shared" si="40"/>
        <v>3321</v>
      </c>
    </row>
    <row r="564" spans="1:12" hidden="1" x14ac:dyDescent="0.35">
      <c r="A564" s="714"/>
      <c r="B564" s="714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4">
        <v>20000</v>
      </c>
      <c r="K564" s="59"/>
      <c r="L564" s="53">
        <f t="shared" si="40"/>
        <v>20000</v>
      </c>
    </row>
    <row r="565" spans="1:12" hidden="1" x14ac:dyDescent="0.35">
      <c r="A565" s="714"/>
      <c r="B565" s="714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4">
        <v>1000</v>
      </c>
      <c r="K565" s="59"/>
      <c r="L565" s="53">
        <f t="shared" si="40"/>
        <v>1000</v>
      </c>
    </row>
    <row r="566" spans="1:12" hidden="1" x14ac:dyDescent="0.35">
      <c r="A566" s="714"/>
      <c r="B566" s="714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4">
        <v>15000</v>
      </c>
      <c r="K566" s="59"/>
      <c r="L566" s="53">
        <f t="shared" si="40"/>
        <v>15000</v>
      </c>
    </row>
    <row r="567" spans="1:12" hidden="1" x14ac:dyDescent="0.35">
      <c r="A567" s="714"/>
      <c r="B567" s="714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4">
        <v>0</v>
      </c>
      <c r="K567" s="59"/>
      <c r="L567" s="53">
        <f t="shared" si="40"/>
        <v>0</v>
      </c>
    </row>
    <row r="568" spans="1:12" hidden="1" x14ac:dyDescent="0.35">
      <c r="A568" s="714"/>
      <c r="B568" s="714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4">
        <v>350</v>
      </c>
      <c r="K568" s="59"/>
      <c r="L568" s="53">
        <f t="shared" si="40"/>
        <v>350</v>
      </c>
    </row>
    <row r="569" spans="1:12" ht="13.15" hidden="1" x14ac:dyDescent="0.35">
      <c r="A569" s="714"/>
      <c r="B569" s="719" t="s">
        <v>143</v>
      </c>
      <c r="C569" s="714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7">
        <v>344129</v>
      </c>
      <c r="K569" s="54">
        <f>SUM(K549:K568)</f>
        <v>0</v>
      </c>
      <c r="L569" s="54">
        <f>SUM(L549:L568)</f>
        <v>344129</v>
      </c>
    </row>
    <row r="570" spans="1:12" ht="13.5" hidden="1" thickBot="1" x14ac:dyDescent="0.4">
      <c r="A570" s="719" t="s">
        <v>221</v>
      </c>
      <c r="B570" s="714"/>
      <c r="C570" s="714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8">
        <v>-344129</v>
      </c>
      <c r="K570" s="55">
        <f>-K569</f>
        <v>0</v>
      </c>
      <c r="L570" s="55">
        <f>-L569</f>
        <v>-344129</v>
      </c>
    </row>
    <row r="571" spans="1:12" ht="13.5" hidden="1" thickTop="1" x14ac:dyDescent="0.35">
      <c r="A571" s="722" t="s">
        <v>222</v>
      </c>
      <c r="B571" s="714"/>
      <c r="C571" s="714"/>
      <c r="D571" s="714"/>
      <c r="E571" s="714"/>
      <c r="F571" s="714"/>
      <c r="G571" s="714"/>
      <c r="H571" s="714"/>
      <c r="I571" s="714"/>
      <c r="J571" s="714"/>
      <c r="K571" s="714"/>
      <c r="L571" s="714"/>
    </row>
    <row r="572" spans="1:12" ht="13.15" hidden="1" x14ac:dyDescent="0.35">
      <c r="A572" s="714"/>
      <c r="B572" s="722" t="s">
        <v>141</v>
      </c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</row>
    <row r="573" spans="1:12" ht="12.75" hidden="1" customHeight="1" x14ac:dyDescent="0.35">
      <c r="A573" s="714"/>
      <c r="B573" s="714"/>
    </row>
    <row r="574" spans="1:12" hidden="1" x14ac:dyDescent="0.35">
      <c r="A574" s="714"/>
      <c r="B574" s="714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4">
        <v>0</v>
      </c>
      <c r="K574" s="59"/>
      <c r="L574" s="53">
        <f>J574-K574</f>
        <v>0</v>
      </c>
    </row>
    <row r="575" spans="1:12" ht="12.75" hidden="1" customHeight="1" x14ac:dyDescent="0.35">
      <c r="A575" s="714"/>
      <c r="B575" s="714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4">
        <v>0</v>
      </c>
      <c r="K575" s="59"/>
      <c r="L575" s="53">
        <f>J575-K575</f>
        <v>0</v>
      </c>
    </row>
    <row r="576" spans="1:12" ht="12.75" hidden="1" customHeight="1" x14ac:dyDescent="0.35">
      <c r="A576" s="714"/>
      <c r="B576" s="714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4">
        <v>0</v>
      </c>
      <c r="K576" s="59"/>
      <c r="L576" s="53">
        <f>J576-K576</f>
        <v>0</v>
      </c>
    </row>
    <row r="577" spans="1:12" ht="12.75" hidden="1" customHeight="1" x14ac:dyDescent="0.35">
      <c r="A577" s="714"/>
      <c r="B577" s="714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4">
        <v>0</v>
      </c>
      <c r="K577" s="59"/>
      <c r="L577" s="53">
        <f>J577-K577</f>
        <v>0</v>
      </c>
    </row>
    <row r="578" spans="1:12" ht="12.75" hidden="1" customHeight="1" x14ac:dyDescent="0.35">
      <c r="A578" s="714"/>
      <c r="B578" s="719" t="s">
        <v>143</v>
      </c>
      <c r="C578" s="714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7">
        <v>0</v>
      </c>
      <c r="K578" s="54">
        <f>SUM(K574:K577)</f>
        <v>0</v>
      </c>
      <c r="L578" s="54">
        <f>SUM(L574:L577)</f>
        <v>0</v>
      </c>
    </row>
    <row r="579" spans="1:12" ht="12.75" hidden="1" customHeight="1" thickBot="1" x14ac:dyDescent="0.4">
      <c r="A579" s="719" t="s">
        <v>223</v>
      </c>
      <c r="B579" s="714"/>
      <c r="C579" s="714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8">
        <v>0</v>
      </c>
      <c r="K579" s="55">
        <f>-K578</f>
        <v>0</v>
      </c>
      <c r="L579" s="55">
        <f>-L578</f>
        <v>0</v>
      </c>
    </row>
    <row r="580" spans="1:12" ht="12.75" hidden="1" customHeight="1" thickTop="1" x14ac:dyDescent="0.35">
      <c r="A580" s="722" t="s">
        <v>224</v>
      </c>
      <c r="B580" s="714"/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</row>
    <row r="581" spans="1:12" ht="12.75" hidden="1" customHeight="1" x14ac:dyDescent="0.35">
      <c r="A581" s="714"/>
      <c r="B581" s="722" t="s">
        <v>141</v>
      </c>
      <c r="C581" s="714"/>
      <c r="D581" s="714"/>
      <c r="E581" s="714"/>
      <c r="F581" s="714"/>
      <c r="G581" s="714"/>
      <c r="H581" s="714"/>
      <c r="I581" s="714"/>
      <c r="J581" s="714"/>
      <c r="K581" s="714"/>
      <c r="L581" s="714"/>
    </row>
    <row r="582" spans="1:12" ht="12.75" hidden="1" customHeight="1" x14ac:dyDescent="0.35">
      <c r="A582" s="714"/>
      <c r="B582" s="714"/>
    </row>
    <row r="583" spans="1:12" ht="12.75" hidden="1" customHeight="1" x14ac:dyDescent="0.35">
      <c r="A583" s="714"/>
      <c r="B583" s="714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4">
        <v>15000</v>
      </c>
      <c r="K583" s="59"/>
      <c r="L583" s="53">
        <f>J583-K583</f>
        <v>15000</v>
      </c>
    </row>
    <row r="584" spans="1:12" ht="12.75" hidden="1" customHeight="1" x14ac:dyDescent="0.35">
      <c r="A584" s="714"/>
      <c r="B584" s="714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4">
        <v>10000</v>
      </c>
      <c r="K584" s="59"/>
      <c r="L584" s="53">
        <f>J584-K584</f>
        <v>10000</v>
      </c>
    </row>
    <row r="585" spans="1:12" ht="12.75" hidden="1" customHeight="1" x14ac:dyDescent="0.35">
      <c r="A585" s="714"/>
      <c r="B585" s="719" t="s">
        <v>143</v>
      </c>
      <c r="C585" s="714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7">
        <v>25000</v>
      </c>
      <c r="K585" s="54">
        <f>SUM(K583:K584)</f>
        <v>0</v>
      </c>
      <c r="L585" s="54">
        <f>SUM(L583:L584)</f>
        <v>25000</v>
      </c>
    </row>
    <row r="586" spans="1:12" ht="12.75" hidden="1" customHeight="1" thickBot="1" x14ac:dyDescent="0.4">
      <c r="A586" s="719" t="s">
        <v>225</v>
      </c>
      <c r="B586" s="714"/>
      <c r="C586" s="714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8">
        <v>-25000</v>
      </c>
      <c r="K586" s="55">
        <f>-K585</f>
        <v>0</v>
      </c>
      <c r="L586" s="55">
        <f>-L585</f>
        <v>-25000</v>
      </c>
    </row>
    <row r="587" spans="1:12" ht="12.75" hidden="1" customHeight="1" thickTop="1" x14ac:dyDescent="0.35">
      <c r="A587" s="714"/>
      <c r="B587" s="722" t="s">
        <v>141</v>
      </c>
      <c r="C587" s="714"/>
      <c r="D587" s="714"/>
      <c r="E587" s="714"/>
      <c r="F587" s="714"/>
      <c r="G587" s="714"/>
      <c r="H587" s="714"/>
      <c r="I587" s="714"/>
      <c r="J587" s="714"/>
      <c r="K587" s="714"/>
      <c r="L587" s="714"/>
    </row>
    <row r="588" spans="1:12" ht="12.75" hidden="1" customHeight="1" x14ac:dyDescent="0.35">
      <c r="A588" s="714"/>
      <c r="B588" s="714"/>
    </row>
    <row r="589" spans="1:12" ht="12.75" hidden="1" customHeight="1" x14ac:dyDescent="0.35">
      <c r="A589" s="714"/>
      <c r="B589" s="714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4">
        <v>14000</v>
      </c>
      <c r="K589" s="59"/>
      <c r="L589" s="53">
        <f>J589-K589</f>
        <v>14000</v>
      </c>
    </row>
    <row r="590" spans="1:12" ht="12.75" hidden="1" customHeight="1" x14ac:dyDescent="0.35">
      <c r="A590" s="714"/>
      <c r="B590" s="714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4">
        <v>3000</v>
      </c>
      <c r="K590" s="59"/>
      <c r="L590" s="53">
        <f>J590-K590</f>
        <v>3000</v>
      </c>
    </row>
    <row r="591" spans="1:12" ht="12.75" hidden="1" customHeight="1" x14ac:dyDescent="0.35">
      <c r="A591" s="714"/>
      <c r="B591" s="714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4">
        <v>0</v>
      </c>
      <c r="K591" s="59"/>
      <c r="L591" s="53">
        <f>J591-K591</f>
        <v>0</v>
      </c>
    </row>
    <row r="592" spans="1:12" ht="12.75" hidden="1" customHeight="1" x14ac:dyDescent="0.35">
      <c r="A592" s="714"/>
      <c r="B592" s="714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4">
        <v>0</v>
      </c>
      <c r="K592" s="59"/>
      <c r="L592" s="53">
        <f>J592-K592</f>
        <v>0</v>
      </c>
    </row>
    <row r="593" spans="1:12" ht="12.75" hidden="1" customHeight="1" x14ac:dyDescent="0.35">
      <c r="A593" s="714"/>
      <c r="B593" s="719" t="s">
        <v>143</v>
      </c>
      <c r="C593" s="714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7">
        <v>17000</v>
      </c>
      <c r="K593" s="54">
        <f>SUM(K589:K592)</f>
        <v>0</v>
      </c>
      <c r="L593" s="54">
        <f>SUM(L589:L592)</f>
        <v>17000</v>
      </c>
    </row>
    <row r="594" spans="1:12" ht="12.75" hidden="1" customHeight="1" thickBot="1" x14ac:dyDescent="0.4">
      <c r="A594" s="719" t="s">
        <v>226</v>
      </c>
      <c r="B594" s="714"/>
      <c r="C594" s="714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8">
        <v>-17000</v>
      </c>
      <c r="K594" s="55">
        <f>-K593</f>
        <v>0</v>
      </c>
      <c r="L594" s="55">
        <f>-L593</f>
        <v>-17000</v>
      </c>
    </row>
    <row r="595" spans="1:12" ht="12.75" hidden="1" customHeight="1" thickTop="1" x14ac:dyDescent="0.35">
      <c r="A595" s="722" t="s">
        <v>227</v>
      </c>
      <c r="B595" s="714"/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</row>
    <row r="596" spans="1:12" ht="12.75" hidden="1" customHeight="1" x14ac:dyDescent="0.35">
      <c r="A596" s="714"/>
      <c r="B596" s="722" t="s">
        <v>141</v>
      </c>
      <c r="C596" s="714"/>
      <c r="D596" s="714"/>
      <c r="E596" s="714"/>
      <c r="F596" s="714"/>
      <c r="G596" s="714"/>
      <c r="H596" s="714"/>
      <c r="I596" s="714"/>
      <c r="J596" s="714"/>
      <c r="K596" s="714"/>
      <c r="L596" s="714"/>
    </row>
    <row r="597" spans="1:12" ht="12.75" hidden="1" customHeight="1" x14ac:dyDescent="0.35">
      <c r="A597" s="714"/>
      <c r="B597" s="714"/>
    </row>
    <row r="598" spans="1:12" ht="12.75" hidden="1" customHeight="1" x14ac:dyDescent="0.35">
      <c r="A598" s="714"/>
      <c r="B598" s="714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4">
        <v>14000</v>
      </c>
      <c r="K598" s="59"/>
      <c r="L598" s="53">
        <f>J598-K598</f>
        <v>14000</v>
      </c>
    </row>
    <row r="599" spans="1:12" ht="12.75" hidden="1" customHeight="1" x14ac:dyDescent="0.35">
      <c r="A599" s="714"/>
      <c r="B599" s="714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4">
        <v>3000</v>
      </c>
      <c r="K599" s="59"/>
      <c r="L599" s="53">
        <f>J599-K599</f>
        <v>3000</v>
      </c>
    </row>
    <row r="600" spans="1:12" ht="12.75" hidden="1" customHeight="1" x14ac:dyDescent="0.35">
      <c r="A600" s="714"/>
      <c r="B600" s="714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4">
        <v>1600</v>
      </c>
      <c r="K600" s="59"/>
      <c r="L600" s="53">
        <f>J600-K600</f>
        <v>1600</v>
      </c>
    </row>
    <row r="601" spans="1:12" ht="12.75" hidden="1" customHeight="1" x14ac:dyDescent="0.35">
      <c r="A601" s="714"/>
      <c r="B601" s="714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4">
        <v>6300</v>
      </c>
      <c r="K601" s="59"/>
      <c r="L601" s="53">
        <f>J601-K601</f>
        <v>6300</v>
      </c>
    </row>
    <row r="602" spans="1:12" ht="12.75" hidden="1" customHeight="1" x14ac:dyDescent="0.35">
      <c r="A602" s="714"/>
      <c r="B602" s="719" t="s">
        <v>143</v>
      </c>
      <c r="C602" s="714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7">
        <v>24900</v>
      </c>
      <c r="K602" s="54">
        <f>SUM(K598:K601)</f>
        <v>0</v>
      </c>
      <c r="L602" s="54">
        <f>SUM(L598:L601)</f>
        <v>24900</v>
      </c>
    </row>
    <row r="603" spans="1:12" ht="12.75" hidden="1" customHeight="1" thickBot="1" x14ac:dyDescent="0.4">
      <c r="A603" s="719" t="s">
        <v>228</v>
      </c>
      <c r="B603" s="714"/>
      <c r="C603" s="714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8">
        <v>-24900</v>
      </c>
      <c r="K603" s="55">
        <f>-K602</f>
        <v>0</v>
      </c>
      <c r="L603" s="55">
        <f>-L602</f>
        <v>-24900</v>
      </c>
    </row>
    <row r="604" spans="1:12" ht="12.75" hidden="1" customHeight="1" thickTop="1" x14ac:dyDescent="0.35">
      <c r="A604" s="722" t="s">
        <v>229</v>
      </c>
      <c r="B604" s="714"/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</row>
    <row r="605" spans="1:12" ht="12.75" hidden="1" customHeight="1" x14ac:dyDescent="0.35">
      <c r="A605" s="714"/>
      <c r="B605" s="722" t="s">
        <v>141</v>
      </c>
      <c r="C605" s="714"/>
      <c r="D605" s="714"/>
      <c r="E605" s="714"/>
      <c r="F605" s="714"/>
      <c r="G605" s="714"/>
      <c r="H605" s="714"/>
      <c r="I605" s="714"/>
      <c r="J605" s="714"/>
      <c r="K605" s="714"/>
      <c r="L605" s="714"/>
    </row>
    <row r="606" spans="1:12" ht="12.75" hidden="1" customHeight="1" x14ac:dyDescent="0.35">
      <c r="A606" s="714"/>
      <c r="B606" s="714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2" ht="12.75" hidden="1" customHeight="1" x14ac:dyDescent="0.35">
      <c r="A607" s="714"/>
      <c r="B607" s="714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4">
        <v>25000</v>
      </c>
      <c r="K607" s="59"/>
      <c r="L607" s="53">
        <f>J607-K607</f>
        <v>25000</v>
      </c>
    </row>
    <row r="608" spans="1:12" ht="12.75" hidden="1" customHeight="1" x14ac:dyDescent="0.35">
      <c r="A608" s="714"/>
      <c r="B608" s="714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4">
        <v>25000</v>
      </c>
      <c r="K608" s="59"/>
      <c r="L608" s="53">
        <f>J608-K608</f>
        <v>25000</v>
      </c>
    </row>
    <row r="609" spans="1:12" ht="12.75" hidden="1" customHeight="1" x14ac:dyDescent="0.35">
      <c r="A609" s="714"/>
      <c r="B609" s="714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4">
        <v>20000</v>
      </c>
      <c r="K609" s="59"/>
      <c r="L609" s="53">
        <f>J609-K609</f>
        <v>20000</v>
      </c>
    </row>
    <row r="610" spans="1:12" ht="12.75" hidden="1" customHeight="1" x14ac:dyDescent="0.35">
      <c r="A610" s="714"/>
      <c r="B610" s="714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4">
        <v>17500</v>
      </c>
      <c r="K610" s="59"/>
      <c r="L610" s="53">
        <f>J610-K610</f>
        <v>17500</v>
      </c>
    </row>
    <row r="611" spans="1:12" ht="12.75" hidden="1" customHeight="1" x14ac:dyDescent="0.35">
      <c r="A611" s="714"/>
      <c r="B611" s="719" t="s">
        <v>143</v>
      </c>
      <c r="C611" s="714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7">
        <v>87500</v>
      </c>
      <c r="K611" s="54">
        <f>SUM(K607:K610)</f>
        <v>0</v>
      </c>
      <c r="L611" s="54">
        <f>SUM(L607:L610)</f>
        <v>87500</v>
      </c>
    </row>
    <row r="612" spans="1:12" ht="12.75" hidden="1" customHeight="1" thickBot="1" x14ac:dyDescent="0.4">
      <c r="A612" s="719" t="s">
        <v>230</v>
      </c>
      <c r="B612" s="714"/>
      <c r="C612" s="714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8">
        <v>-87500</v>
      </c>
      <c r="K612" s="55">
        <f>-K611</f>
        <v>0</v>
      </c>
      <c r="L612" s="55">
        <f>-L611</f>
        <v>-87500</v>
      </c>
    </row>
    <row r="613" spans="1:12" ht="12.75" hidden="1" customHeight="1" thickTop="1" x14ac:dyDescent="0.35">
      <c r="A613" s="722" t="s">
        <v>231</v>
      </c>
      <c r="B613" s="714"/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</row>
    <row r="614" spans="1:12" ht="12.75" hidden="1" customHeight="1" x14ac:dyDescent="0.35">
      <c r="A614" s="714"/>
      <c r="B614" s="722" t="s">
        <v>141</v>
      </c>
      <c r="C614" s="714"/>
      <c r="D614" s="714"/>
      <c r="E614" s="714"/>
      <c r="F614" s="714"/>
      <c r="G614" s="714"/>
      <c r="H614" s="714"/>
      <c r="I614" s="714"/>
      <c r="J614" s="714"/>
      <c r="K614" s="714"/>
      <c r="L614" s="714"/>
    </row>
    <row r="615" spans="1:12" ht="12.75" hidden="1" customHeight="1" x14ac:dyDescent="0.35">
      <c r="A615" s="714"/>
      <c r="B615" s="714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4">
        <v>0</v>
      </c>
      <c r="K615" s="59"/>
      <c r="L615" s="53">
        <f t="shared" ref="L615:L625" si="51">J615-K615</f>
        <v>0</v>
      </c>
    </row>
    <row r="616" spans="1:12" ht="12.75" hidden="1" customHeight="1" x14ac:dyDescent="0.35">
      <c r="A616" s="714"/>
      <c r="B616" s="714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4">
        <v>3200</v>
      </c>
      <c r="K616" s="59"/>
      <c r="L616" s="53">
        <f t="shared" si="51"/>
        <v>3200</v>
      </c>
    </row>
    <row r="617" spans="1:12" ht="12.75" hidden="1" customHeight="1" x14ac:dyDescent="0.35">
      <c r="A617" s="714"/>
      <c r="B617" s="714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4">
        <v>0</v>
      </c>
      <c r="K617" s="59"/>
      <c r="L617" s="53">
        <f t="shared" si="51"/>
        <v>0</v>
      </c>
    </row>
    <row r="618" spans="1:12" ht="12.75" hidden="1" customHeight="1" x14ac:dyDescent="0.35">
      <c r="A618" s="714"/>
      <c r="B618" s="714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4">
        <v>0</v>
      </c>
      <c r="K618" s="59"/>
      <c r="L618" s="53">
        <f t="shared" si="51"/>
        <v>0</v>
      </c>
    </row>
    <row r="619" spans="1:12" ht="12.75" hidden="1" customHeight="1" x14ac:dyDescent="0.35">
      <c r="A619" s="714"/>
      <c r="B619" s="714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4">
        <v>0</v>
      </c>
      <c r="K619" s="59"/>
      <c r="L619" s="53">
        <f t="shared" si="51"/>
        <v>0</v>
      </c>
    </row>
    <row r="620" spans="1:12" ht="12.75" hidden="1" customHeight="1" x14ac:dyDescent="0.35">
      <c r="A620" s="714"/>
      <c r="B620" s="714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4">
        <v>0</v>
      </c>
      <c r="K620" s="59"/>
      <c r="L620" s="53">
        <f t="shared" si="51"/>
        <v>0</v>
      </c>
    </row>
    <row r="621" spans="1:12" ht="12.75" hidden="1" customHeight="1" x14ac:dyDescent="0.35">
      <c r="A621" s="714"/>
      <c r="B621" s="714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4">
        <v>0</v>
      </c>
      <c r="K621" s="59"/>
      <c r="L621" s="53">
        <f t="shared" si="51"/>
        <v>0</v>
      </c>
    </row>
    <row r="622" spans="1:12" ht="12.75" hidden="1" customHeight="1" x14ac:dyDescent="0.35">
      <c r="A622" s="714"/>
      <c r="B622" s="714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4">
        <v>0</v>
      </c>
      <c r="K622" s="59"/>
      <c r="L622" s="53">
        <f t="shared" si="51"/>
        <v>0</v>
      </c>
    </row>
    <row r="623" spans="1:12" ht="12.75" hidden="1" customHeight="1" x14ac:dyDescent="0.35">
      <c r="A623" s="714"/>
      <c r="B623" s="714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4">
        <v>6500</v>
      </c>
      <c r="K623" s="59"/>
      <c r="L623" s="53">
        <f t="shared" si="51"/>
        <v>6500</v>
      </c>
    </row>
    <row r="624" spans="1:12" ht="12.75" hidden="1" customHeight="1" x14ac:dyDescent="0.35">
      <c r="A624" s="714"/>
      <c r="B624" s="714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4">
        <v>65000</v>
      </c>
      <c r="K624" s="59"/>
      <c r="L624" s="53">
        <f t="shared" si="51"/>
        <v>65000</v>
      </c>
    </row>
    <row r="625" spans="1:12" ht="12.75" hidden="1" customHeight="1" x14ac:dyDescent="0.35">
      <c r="A625" s="714"/>
      <c r="B625" s="714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4">
        <v>9000</v>
      </c>
      <c r="K625" s="59"/>
      <c r="L625" s="53">
        <f t="shared" si="51"/>
        <v>9000</v>
      </c>
    </row>
    <row r="626" spans="1:12" ht="12.75" hidden="1" customHeight="1" x14ac:dyDescent="0.35">
      <c r="A626" s="714"/>
      <c r="B626" s="719" t="s">
        <v>143</v>
      </c>
      <c r="C626" s="714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7">
        <v>83700</v>
      </c>
      <c r="K626" s="54">
        <f>SUM(K615:K625)</f>
        <v>0</v>
      </c>
      <c r="L626" s="54">
        <f>SUM(L615:L625)</f>
        <v>83700</v>
      </c>
    </row>
    <row r="627" spans="1:12" ht="12.75" hidden="1" customHeight="1" thickBot="1" x14ac:dyDescent="0.4">
      <c r="A627" s="719" t="s">
        <v>232</v>
      </c>
      <c r="B627" s="714"/>
      <c r="C627" s="714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8">
        <v>-83700</v>
      </c>
      <c r="K627" s="55">
        <f>-K626</f>
        <v>0</v>
      </c>
      <c r="L627" s="55">
        <f>-L626</f>
        <v>-83700</v>
      </c>
    </row>
    <row r="628" spans="1:12" ht="12.75" hidden="1" customHeight="1" thickTop="1" x14ac:dyDescent="0.35">
      <c r="A628" s="722" t="s">
        <v>233</v>
      </c>
      <c r="B628" s="714"/>
      <c r="C628" s="714"/>
      <c r="D628" s="714"/>
      <c r="E628" s="714"/>
      <c r="F628" s="714"/>
      <c r="G628" s="714"/>
      <c r="H628" s="714"/>
      <c r="I628" s="714"/>
      <c r="J628" s="714"/>
      <c r="K628" s="714"/>
      <c r="L628" s="714"/>
    </row>
    <row r="629" spans="1:12" ht="12.75" hidden="1" customHeight="1" x14ac:dyDescent="0.35">
      <c r="A629" s="714"/>
      <c r="B629" s="722" t="s">
        <v>141</v>
      </c>
      <c r="C629" s="714"/>
      <c r="D629" s="714"/>
      <c r="E629" s="714"/>
      <c r="F629" s="714"/>
      <c r="G629" s="714"/>
      <c r="H629" s="714"/>
      <c r="I629" s="714"/>
      <c r="J629" s="714"/>
      <c r="K629" s="714"/>
      <c r="L629" s="714"/>
    </row>
    <row r="630" spans="1:12" ht="12.75" hidden="1" customHeight="1" x14ac:dyDescent="0.35">
      <c r="A630" s="714"/>
      <c r="B630" s="714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4">
        <v>42726</v>
      </c>
      <c r="K630" s="59"/>
      <c r="L630" s="53">
        <f t="shared" ref="L630:L650" si="54">J630-K630</f>
        <v>42726</v>
      </c>
    </row>
    <row r="631" spans="1:12" ht="12.75" hidden="1" customHeight="1" x14ac:dyDescent="0.35">
      <c r="A631" s="714"/>
      <c r="B631" s="714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4">
        <v>0</v>
      </c>
      <c r="K631" s="59"/>
      <c r="L631" s="53">
        <f t="shared" si="54"/>
        <v>0</v>
      </c>
    </row>
    <row r="632" spans="1:12" ht="12.75" hidden="1" customHeight="1" x14ac:dyDescent="0.35">
      <c r="A632" s="714"/>
      <c r="B632" s="714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4">
        <v>28000</v>
      </c>
      <c r="K632" s="59"/>
      <c r="L632" s="53">
        <f t="shared" si="54"/>
        <v>28000</v>
      </c>
    </row>
    <row r="633" spans="1:12" ht="12.75" hidden="1" customHeight="1" x14ac:dyDescent="0.35">
      <c r="A633" s="714"/>
      <c r="B633" s="714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4">
        <v>97000</v>
      </c>
      <c r="K633" s="59"/>
      <c r="L633" s="53">
        <f t="shared" si="54"/>
        <v>97000</v>
      </c>
    </row>
    <row r="634" spans="1:12" ht="12.75" hidden="1" customHeight="1" x14ac:dyDescent="0.35">
      <c r="A634" s="714"/>
      <c r="B634" s="714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4">
        <v>5990</v>
      </c>
      <c r="K634" s="59"/>
      <c r="L634" s="53">
        <f t="shared" si="54"/>
        <v>5990</v>
      </c>
    </row>
    <row r="635" spans="1:12" ht="12.75" hidden="1" customHeight="1" x14ac:dyDescent="0.35">
      <c r="A635" s="714"/>
      <c r="B635" s="714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4">
        <v>6956</v>
      </c>
      <c r="K635" s="59"/>
      <c r="L635" s="53">
        <f t="shared" si="54"/>
        <v>6956</v>
      </c>
    </row>
    <row r="636" spans="1:12" ht="12.75" hidden="1" customHeight="1" x14ac:dyDescent="0.35">
      <c r="A636" s="714"/>
      <c r="B636" s="714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4">
        <v>0</v>
      </c>
      <c r="K636" s="59"/>
      <c r="L636" s="53">
        <f t="shared" si="54"/>
        <v>0</v>
      </c>
    </row>
    <row r="637" spans="1:12" ht="12.75" hidden="1" customHeight="1" x14ac:dyDescent="0.35">
      <c r="A637" s="714"/>
      <c r="B637" s="714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4">
        <v>986</v>
      </c>
      <c r="K637" s="59"/>
      <c r="L637" s="53">
        <f t="shared" si="54"/>
        <v>986</v>
      </c>
    </row>
    <row r="638" spans="1:12" ht="12.75" hidden="1" customHeight="1" x14ac:dyDescent="0.35">
      <c r="A638" s="714"/>
      <c r="B638" s="714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4">
        <v>13850</v>
      </c>
      <c r="K638" s="59"/>
      <c r="L638" s="53">
        <f t="shared" si="54"/>
        <v>13850</v>
      </c>
    </row>
    <row r="639" spans="1:12" ht="12.75" hidden="1" customHeight="1" x14ac:dyDescent="0.35">
      <c r="A639" s="714"/>
      <c r="B639" s="714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4">
        <v>164</v>
      </c>
      <c r="K639" s="59"/>
      <c r="L639" s="53">
        <f t="shared" si="54"/>
        <v>164</v>
      </c>
    </row>
    <row r="640" spans="1:12" ht="12.75" hidden="1" customHeight="1" x14ac:dyDescent="0.35">
      <c r="A640" s="714"/>
      <c r="B640" s="714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4">
        <v>0</v>
      </c>
      <c r="K640" s="59"/>
      <c r="L640" s="53">
        <f t="shared" si="54"/>
        <v>0</v>
      </c>
    </row>
    <row r="641" spans="1:12" ht="12.75" hidden="1" customHeight="1" x14ac:dyDescent="0.35">
      <c r="A641" s="714"/>
      <c r="B641" s="714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4">
        <v>620</v>
      </c>
      <c r="K641" s="59"/>
      <c r="L641" s="53">
        <f t="shared" si="54"/>
        <v>620</v>
      </c>
    </row>
    <row r="642" spans="1:12" ht="12.75" hidden="1" customHeight="1" x14ac:dyDescent="0.35">
      <c r="A642" s="714"/>
      <c r="B642" s="714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4">
        <v>2800</v>
      </c>
      <c r="K642" s="59"/>
      <c r="L642" s="53">
        <f t="shared" si="54"/>
        <v>2800</v>
      </c>
    </row>
    <row r="643" spans="1:12" ht="12.75" hidden="1" customHeight="1" x14ac:dyDescent="0.35">
      <c r="A643" s="714"/>
      <c r="B643" s="714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4">
        <v>0</v>
      </c>
      <c r="K643" s="59"/>
      <c r="L643" s="53">
        <f t="shared" si="54"/>
        <v>0</v>
      </c>
    </row>
    <row r="644" spans="1:12" ht="12.75" hidden="1" customHeight="1" x14ac:dyDescent="0.35">
      <c r="A644" s="714"/>
      <c r="B644" s="714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4">
        <v>1000</v>
      </c>
      <c r="K644" s="59"/>
      <c r="L644" s="53">
        <f t="shared" si="54"/>
        <v>1000</v>
      </c>
    </row>
    <row r="645" spans="1:12" ht="12.75" hidden="1" customHeight="1" x14ac:dyDescent="0.35">
      <c r="A645" s="714"/>
      <c r="B645" s="714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4">
        <v>0</v>
      </c>
      <c r="K645" s="59"/>
      <c r="L645" s="53">
        <f t="shared" si="54"/>
        <v>0</v>
      </c>
    </row>
    <row r="646" spans="1:12" ht="12.75" hidden="1" customHeight="1" x14ac:dyDescent="0.35">
      <c r="A646" s="714"/>
      <c r="B646" s="714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4">
        <v>200</v>
      </c>
      <c r="K646" s="59"/>
      <c r="L646" s="53">
        <f t="shared" si="54"/>
        <v>200</v>
      </c>
    </row>
    <row r="647" spans="1:12" ht="12.75" hidden="1" customHeight="1" x14ac:dyDescent="0.35">
      <c r="A647" s="714"/>
      <c r="B647" s="714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4">
        <v>230</v>
      </c>
      <c r="K647" s="59"/>
      <c r="L647" s="53">
        <f t="shared" si="54"/>
        <v>230</v>
      </c>
    </row>
    <row r="648" spans="1:12" ht="12.75" hidden="1" customHeight="1" x14ac:dyDescent="0.35">
      <c r="A648" s="714"/>
      <c r="B648" s="714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4">
        <v>3400</v>
      </c>
      <c r="K648" s="59"/>
      <c r="L648" s="53">
        <f t="shared" si="54"/>
        <v>3400</v>
      </c>
    </row>
    <row r="649" spans="1:12" ht="12.75" hidden="1" customHeight="1" x14ac:dyDescent="0.35">
      <c r="A649" s="714"/>
      <c r="B649" s="714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4">
        <v>8000</v>
      </c>
      <c r="K649" s="59"/>
      <c r="L649" s="53">
        <f t="shared" si="54"/>
        <v>8000</v>
      </c>
    </row>
    <row r="650" spans="1:12" ht="12.75" hidden="1" customHeight="1" x14ac:dyDescent="0.35">
      <c r="A650" s="714"/>
      <c r="B650" s="714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4">
        <v>3500</v>
      </c>
      <c r="K650" s="59"/>
      <c r="L650" s="53">
        <f t="shared" si="54"/>
        <v>3500</v>
      </c>
    </row>
    <row r="651" spans="1:12" ht="12.75" hidden="1" customHeight="1" x14ac:dyDescent="0.35">
      <c r="A651" s="714"/>
      <c r="B651" s="719" t="s">
        <v>143</v>
      </c>
      <c r="C651" s="714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7">
        <v>215422</v>
      </c>
      <c r="K651" s="54">
        <f>SUM(K630:K650)</f>
        <v>0</v>
      </c>
      <c r="L651" s="54">
        <f>SUM(L630:L650)</f>
        <v>215422</v>
      </c>
    </row>
    <row r="652" spans="1:12" ht="12.75" hidden="1" customHeight="1" thickBot="1" x14ac:dyDescent="0.4">
      <c r="A652" s="719" t="s">
        <v>234</v>
      </c>
      <c r="B652" s="714"/>
      <c r="C652" s="714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8">
        <v>-215422</v>
      </c>
      <c r="K652" s="55">
        <f>-K651</f>
        <v>0</v>
      </c>
      <c r="L652" s="55">
        <f>-L651</f>
        <v>-215422</v>
      </c>
    </row>
    <row r="653" spans="1:12" ht="12.75" hidden="1" customHeight="1" thickTop="1" x14ac:dyDescent="0.35">
      <c r="A653" s="722" t="s">
        <v>235</v>
      </c>
      <c r="B653" s="714"/>
      <c r="C653" s="714"/>
      <c r="D653" s="714"/>
      <c r="E653" s="714"/>
      <c r="F653" s="714"/>
      <c r="G653" s="714"/>
      <c r="H653" s="714"/>
      <c r="I653" s="714"/>
      <c r="J653" s="714"/>
      <c r="K653" s="714"/>
      <c r="L653" s="714"/>
    </row>
    <row r="654" spans="1:12" ht="12.75" hidden="1" customHeight="1" x14ac:dyDescent="0.35">
      <c r="A654" s="714"/>
      <c r="B654" s="722" t="s">
        <v>141</v>
      </c>
      <c r="C654" s="714"/>
      <c r="D654" s="714"/>
      <c r="E654" s="714"/>
      <c r="F654" s="714"/>
      <c r="G654" s="714"/>
      <c r="H654" s="714"/>
      <c r="I654" s="714"/>
      <c r="J654" s="714"/>
      <c r="K654" s="714"/>
      <c r="L654" s="714"/>
    </row>
    <row r="655" spans="1:12" ht="12.75" hidden="1" customHeight="1" x14ac:dyDescent="0.35">
      <c r="A655" s="714"/>
      <c r="B655" s="714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4">
        <v>45568</v>
      </c>
      <c r="K655" s="59"/>
      <c r="L655" s="53">
        <f t="shared" ref="L655:L671" si="57">J655-K655</f>
        <v>45568</v>
      </c>
    </row>
    <row r="656" spans="1:12" ht="12.75" hidden="1" customHeight="1" x14ac:dyDescent="0.35">
      <c r="A656" s="714"/>
      <c r="B656" s="714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4">
        <v>0</v>
      </c>
      <c r="K656" s="59"/>
      <c r="L656" s="53">
        <f t="shared" si="57"/>
        <v>0</v>
      </c>
    </row>
    <row r="657" spans="1:12" ht="12.75" hidden="1" customHeight="1" x14ac:dyDescent="0.35">
      <c r="A657" s="714"/>
      <c r="B657" s="714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4">
        <v>0</v>
      </c>
      <c r="K657" s="59"/>
      <c r="L657" s="53">
        <f t="shared" si="57"/>
        <v>0</v>
      </c>
    </row>
    <row r="658" spans="1:12" ht="12.75" hidden="1" customHeight="1" x14ac:dyDescent="0.35">
      <c r="A658" s="714"/>
      <c r="B658" s="714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4">
        <v>0</v>
      </c>
      <c r="K658" s="59"/>
      <c r="L658" s="53">
        <f t="shared" si="57"/>
        <v>0</v>
      </c>
    </row>
    <row r="659" spans="1:12" ht="12.75" hidden="1" customHeight="1" x14ac:dyDescent="0.35">
      <c r="A659" s="714"/>
      <c r="B659" s="714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4">
        <v>4000</v>
      </c>
      <c r="K659" s="59"/>
      <c r="L659" s="53">
        <f t="shared" si="57"/>
        <v>4000</v>
      </c>
    </row>
    <row r="660" spans="1:12" ht="12.75" hidden="1" customHeight="1" x14ac:dyDescent="0.35">
      <c r="A660" s="714"/>
      <c r="B660" s="714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4">
        <v>3197</v>
      </c>
      <c r="K660" s="59"/>
      <c r="L660" s="53">
        <f t="shared" si="57"/>
        <v>3197</v>
      </c>
    </row>
    <row r="661" spans="1:12" ht="12.75" hidden="1" customHeight="1" x14ac:dyDescent="0.35">
      <c r="A661" s="714"/>
      <c r="B661" s="714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4">
        <v>6956</v>
      </c>
      <c r="K661" s="59"/>
      <c r="L661" s="53">
        <f t="shared" si="57"/>
        <v>6956</v>
      </c>
    </row>
    <row r="662" spans="1:12" ht="12.75" hidden="1" customHeight="1" x14ac:dyDescent="0.35">
      <c r="A662" s="714"/>
      <c r="B662" s="714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4">
        <v>0</v>
      </c>
      <c r="K662" s="59"/>
      <c r="L662" s="53">
        <f t="shared" si="57"/>
        <v>0</v>
      </c>
    </row>
    <row r="663" spans="1:12" ht="12.75" hidden="1" customHeight="1" x14ac:dyDescent="0.35">
      <c r="A663" s="714"/>
      <c r="B663" s="714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4">
        <v>986</v>
      </c>
      <c r="K663" s="59"/>
      <c r="L663" s="53">
        <f t="shared" si="57"/>
        <v>986</v>
      </c>
    </row>
    <row r="664" spans="1:12" ht="12.75" hidden="1" customHeight="1" x14ac:dyDescent="0.35">
      <c r="A664" s="714"/>
      <c r="B664" s="714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4">
        <v>13850</v>
      </c>
      <c r="K664" s="59"/>
      <c r="L664" s="53">
        <f t="shared" si="57"/>
        <v>13850</v>
      </c>
    </row>
    <row r="665" spans="1:12" ht="12.75" hidden="1" customHeight="1" x14ac:dyDescent="0.35">
      <c r="A665" s="714"/>
      <c r="B665" s="714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4">
        <v>149</v>
      </c>
      <c r="K665" s="59"/>
      <c r="L665" s="53">
        <f t="shared" si="57"/>
        <v>149</v>
      </c>
    </row>
    <row r="666" spans="1:12" ht="12.75" hidden="1" customHeight="1" x14ac:dyDescent="0.35">
      <c r="A666" s="714"/>
      <c r="B666" s="714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4">
        <v>0</v>
      </c>
      <c r="K666" s="59"/>
      <c r="L666" s="53">
        <f t="shared" si="57"/>
        <v>0</v>
      </c>
    </row>
    <row r="667" spans="1:12" ht="12.75" hidden="1" customHeight="1" x14ac:dyDescent="0.35">
      <c r="A667" s="714"/>
      <c r="B667" s="714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4">
        <v>0</v>
      </c>
      <c r="K667" s="59"/>
      <c r="L667" s="53">
        <f t="shared" si="57"/>
        <v>0</v>
      </c>
    </row>
    <row r="668" spans="1:12" ht="12.75" hidden="1" customHeight="1" x14ac:dyDescent="0.35">
      <c r="A668" s="714"/>
      <c r="B668" s="714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4">
        <v>618</v>
      </c>
      <c r="K668" s="59"/>
      <c r="L668" s="53">
        <f t="shared" si="57"/>
        <v>618</v>
      </c>
    </row>
    <row r="669" spans="1:12" ht="12.75" hidden="1" customHeight="1" x14ac:dyDescent="0.35">
      <c r="A669" s="714"/>
      <c r="B669" s="714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4">
        <v>1500</v>
      </c>
      <c r="K669" s="59"/>
      <c r="L669" s="53">
        <f t="shared" si="57"/>
        <v>1500</v>
      </c>
    </row>
    <row r="670" spans="1:12" ht="12.75" hidden="1" customHeight="1" x14ac:dyDescent="0.35">
      <c r="A670" s="714"/>
      <c r="B670" s="714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4">
        <v>1000</v>
      </c>
      <c r="K670" s="59"/>
      <c r="L670" s="53">
        <f t="shared" si="57"/>
        <v>1000</v>
      </c>
    </row>
    <row r="671" spans="1:12" ht="12.75" hidden="1" customHeight="1" x14ac:dyDescent="0.35">
      <c r="A671" s="714"/>
      <c r="B671" s="714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4">
        <v>500</v>
      </c>
      <c r="K671" s="59"/>
      <c r="L671" s="53">
        <f t="shared" si="57"/>
        <v>500</v>
      </c>
    </row>
    <row r="672" spans="1:12" ht="12.75" hidden="1" customHeight="1" x14ac:dyDescent="0.35">
      <c r="A672" s="714"/>
      <c r="B672" s="719" t="s">
        <v>143</v>
      </c>
      <c r="C672" s="714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7">
        <v>78324</v>
      </c>
      <c r="K672" s="54">
        <f>SUM(K655:K671)</f>
        <v>0</v>
      </c>
      <c r="L672" s="54">
        <f>SUM(L655:L671)</f>
        <v>78324</v>
      </c>
    </row>
    <row r="673" spans="1:12" ht="12.75" hidden="1" customHeight="1" thickBot="1" x14ac:dyDescent="0.4">
      <c r="A673" s="719" t="s">
        <v>236</v>
      </c>
      <c r="B673" s="714"/>
      <c r="C673" s="714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8">
        <v>-78324</v>
      </c>
      <c r="K673" s="55">
        <f>-K672</f>
        <v>0</v>
      </c>
      <c r="L673" s="55">
        <f>-L672</f>
        <v>-78324</v>
      </c>
    </row>
    <row r="674" spans="1:12" ht="12.75" hidden="1" customHeight="1" thickTop="1" x14ac:dyDescent="0.35">
      <c r="A674" s="722" t="s">
        <v>237</v>
      </c>
      <c r="B674" s="714"/>
      <c r="C674" s="714"/>
      <c r="D674" s="714"/>
      <c r="E674" s="714"/>
      <c r="F674" s="714"/>
      <c r="G674" s="714"/>
      <c r="H674" s="714"/>
      <c r="I674" s="714"/>
      <c r="J674" s="714"/>
      <c r="K674" s="714"/>
      <c r="L674" s="714"/>
    </row>
    <row r="675" spans="1:12" ht="12.75" hidden="1" customHeight="1" x14ac:dyDescent="0.35">
      <c r="A675" s="714"/>
      <c r="B675" s="722" t="s">
        <v>141</v>
      </c>
      <c r="C675" s="714"/>
      <c r="D675" s="714"/>
      <c r="E675" s="714"/>
      <c r="F675" s="714"/>
      <c r="G675" s="714"/>
      <c r="H675" s="714"/>
      <c r="I675" s="714"/>
      <c r="J675" s="714"/>
      <c r="K675" s="714"/>
      <c r="L675" s="714"/>
    </row>
    <row r="676" spans="1:12" ht="12.75" hidden="1" customHeight="1" x14ac:dyDescent="0.35">
      <c r="A676" s="714"/>
      <c r="B676" s="714"/>
    </row>
    <row r="677" spans="1:12" ht="12.75" hidden="1" customHeight="1" x14ac:dyDescent="0.35">
      <c r="A677" s="714"/>
      <c r="B677" s="714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4">
        <v>1400</v>
      </c>
      <c r="K677" s="59"/>
      <c r="L677" s="53">
        <f>J677-K677</f>
        <v>1400</v>
      </c>
    </row>
    <row r="678" spans="1:12" ht="12.75" hidden="1" customHeight="1" x14ac:dyDescent="0.35">
      <c r="A678" s="714"/>
      <c r="B678" s="714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4">
        <v>1500</v>
      </c>
      <c r="K678" s="59"/>
      <c r="L678" s="53">
        <f>J678-K678</f>
        <v>1500</v>
      </c>
    </row>
    <row r="679" spans="1:12" ht="12.75" hidden="1" customHeight="1" x14ac:dyDescent="0.35">
      <c r="A679" s="714"/>
      <c r="B679" s="719" t="s">
        <v>143</v>
      </c>
      <c r="C679" s="714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7">
        <v>2900</v>
      </c>
      <c r="K679" s="54">
        <f>SUM(K677:K678)</f>
        <v>0</v>
      </c>
      <c r="L679" s="54">
        <f>SUM(L677:L678)</f>
        <v>2900</v>
      </c>
    </row>
    <row r="680" spans="1:12" ht="12.75" hidden="1" customHeight="1" thickBot="1" x14ac:dyDescent="0.4">
      <c r="A680" s="719" t="s">
        <v>238</v>
      </c>
      <c r="B680" s="714"/>
      <c r="C680" s="714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8">
        <v>-2900</v>
      </c>
      <c r="K680" s="55">
        <f>-K679</f>
        <v>0</v>
      </c>
      <c r="L680" s="55">
        <f>-L679</f>
        <v>-2900</v>
      </c>
    </row>
    <row r="681" spans="1:12" ht="12.75" hidden="1" customHeight="1" thickTop="1" x14ac:dyDescent="0.35">
      <c r="A681" s="722" t="s">
        <v>239</v>
      </c>
      <c r="B681" s="714"/>
      <c r="C681" s="714"/>
      <c r="D681" s="714"/>
      <c r="E681" s="714"/>
      <c r="F681" s="714"/>
      <c r="G681" s="714"/>
      <c r="H681" s="714"/>
      <c r="I681" s="714"/>
      <c r="J681" s="714"/>
      <c r="K681" s="714"/>
      <c r="L681" s="714"/>
    </row>
    <row r="682" spans="1:12" ht="12.75" hidden="1" customHeight="1" x14ac:dyDescent="0.35">
      <c r="A682" s="714"/>
      <c r="B682" s="722" t="s">
        <v>141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</row>
    <row r="683" spans="1:12" ht="12.75" hidden="1" customHeight="1" x14ac:dyDescent="0.35">
      <c r="A683" s="714"/>
      <c r="B683" s="714"/>
    </row>
    <row r="684" spans="1:12" ht="12.75" hidden="1" customHeight="1" x14ac:dyDescent="0.35">
      <c r="A684" s="714"/>
      <c r="B684" s="714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4">
        <v>10000</v>
      </c>
      <c r="K684" s="59"/>
      <c r="L684" s="53">
        <f>J684-K684</f>
        <v>10000</v>
      </c>
    </row>
    <row r="685" spans="1:12" ht="12.75" hidden="1" customHeight="1" x14ac:dyDescent="0.35">
      <c r="A685" s="714"/>
      <c r="B685" s="714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4">
        <v>45000</v>
      </c>
      <c r="K685" s="59"/>
      <c r="L685" s="53">
        <f>J685-K685</f>
        <v>45000</v>
      </c>
    </row>
    <row r="686" spans="1:12" ht="12.75" hidden="1" customHeight="1" x14ac:dyDescent="0.35">
      <c r="A686" s="714"/>
      <c r="B686" s="714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4">
        <v>1000</v>
      </c>
      <c r="K686" s="59"/>
      <c r="L686" s="53">
        <f>J686-K686</f>
        <v>1000</v>
      </c>
    </row>
    <row r="687" spans="1:12" ht="12.75" hidden="1" customHeight="1" x14ac:dyDescent="0.35">
      <c r="A687" s="714"/>
      <c r="B687" s="719" t="s">
        <v>143</v>
      </c>
      <c r="C687" s="714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7">
        <v>56000</v>
      </c>
      <c r="K687" s="54">
        <f>SUM(K684:K686)</f>
        <v>0</v>
      </c>
      <c r="L687" s="54">
        <f>SUM(L684:L686)</f>
        <v>56000</v>
      </c>
    </row>
    <row r="688" spans="1:12" ht="12.75" hidden="1" customHeight="1" thickBot="1" x14ac:dyDescent="0.4">
      <c r="A688" s="719" t="s">
        <v>240</v>
      </c>
      <c r="B688" s="714"/>
      <c r="C688" s="714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8">
        <v>-56000</v>
      </c>
      <c r="K688" s="55">
        <f>-K687</f>
        <v>0</v>
      </c>
      <c r="L688" s="55">
        <f>-L687</f>
        <v>-56000</v>
      </c>
    </row>
    <row r="689" spans="1:12" ht="12.75" hidden="1" customHeight="1" thickTop="1" x14ac:dyDescent="0.35">
      <c r="A689" s="722" t="s">
        <v>241</v>
      </c>
      <c r="B689" s="714"/>
      <c r="C689" s="714"/>
      <c r="D689" s="714"/>
      <c r="E689" s="714"/>
      <c r="F689" s="714"/>
      <c r="G689" s="714"/>
      <c r="H689" s="714"/>
      <c r="I689" s="714"/>
      <c r="J689" s="714"/>
      <c r="K689" s="714"/>
      <c r="L689" s="714"/>
    </row>
    <row r="690" spans="1:12" ht="12.75" hidden="1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</row>
    <row r="691" spans="1:12" ht="12.75" hidden="1" customHeight="1" x14ac:dyDescent="0.35">
      <c r="A691" s="714"/>
      <c r="B691" s="714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2" ht="12.75" hidden="1" customHeight="1" x14ac:dyDescent="0.35">
      <c r="A692" s="714"/>
      <c r="B692" s="714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4">
        <v>10000</v>
      </c>
      <c r="K692" s="59"/>
      <c r="L692" s="53">
        <f>J692-K692</f>
        <v>10000</v>
      </c>
    </row>
    <row r="693" spans="1:12" ht="12.75" hidden="1" customHeight="1" x14ac:dyDescent="0.35">
      <c r="A693" s="714"/>
      <c r="B693" s="714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4">
        <v>45000</v>
      </c>
      <c r="K693" s="59"/>
      <c r="L693" s="53">
        <f>J693-K693</f>
        <v>45000</v>
      </c>
    </row>
    <row r="694" spans="1:12" ht="12.75" hidden="1" customHeight="1" x14ac:dyDescent="0.35">
      <c r="A694" s="714"/>
      <c r="B694" s="714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4">
        <v>350</v>
      </c>
      <c r="K694" s="59"/>
      <c r="L694" s="53">
        <f>J694-K694</f>
        <v>350</v>
      </c>
    </row>
    <row r="695" spans="1:12" ht="12.75" hidden="1" customHeight="1" x14ac:dyDescent="0.35">
      <c r="A695" s="714"/>
      <c r="B695" s="719" t="s">
        <v>143</v>
      </c>
      <c r="C695" s="714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7">
        <v>55350</v>
      </c>
      <c r="K695" s="54">
        <f>SUM(K692:K694)</f>
        <v>0</v>
      </c>
      <c r="L695" s="54">
        <f>SUM(L692:L694)</f>
        <v>55350</v>
      </c>
    </row>
    <row r="696" spans="1:12" ht="12.75" hidden="1" customHeight="1" thickBot="1" x14ac:dyDescent="0.4">
      <c r="A696" s="719" t="s">
        <v>242</v>
      </c>
      <c r="B696" s="714"/>
      <c r="C696" s="714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8">
        <v>-55350</v>
      </c>
      <c r="K696" s="55">
        <f>-K695</f>
        <v>0</v>
      </c>
      <c r="L696" s="55">
        <f>-L695</f>
        <v>-55350</v>
      </c>
    </row>
    <row r="697" spans="1:12" ht="12.75" hidden="1" customHeight="1" thickTop="1" x14ac:dyDescent="0.35">
      <c r="A697" s="722" t="s">
        <v>243</v>
      </c>
      <c r="B697" s="714"/>
      <c r="C697" s="714"/>
      <c r="D697" s="714"/>
      <c r="E697" s="714"/>
      <c r="F697" s="714"/>
      <c r="G697" s="714"/>
      <c r="H697" s="714"/>
      <c r="I697" s="714"/>
      <c r="J697" s="714"/>
      <c r="K697" s="714"/>
      <c r="L697" s="714"/>
    </row>
    <row r="698" spans="1:12" ht="12.75" hidden="1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</row>
    <row r="699" spans="1:12" ht="12.75" hidden="1" customHeight="1" x14ac:dyDescent="0.35">
      <c r="A699" s="714"/>
      <c r="B699" s="714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2" ht="12.75" hidden="1" customHeight="1" x14ac:dyDescent="0.35">
      <c r="A700" s="714"/>
      <c r="B700" s="714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4">
        <v>0</v>
      </c>
      <c r="K700" s="59"/>
      <c r="L700" s="53">
        <f>J700-K700</f>
        <v>0</v>
      </c>
    </row>
    <row r="701" spans="1:12" ht="12.75" hidden="1" customHeight="1" x14ac:dyDescent="0.35">
      <c r="A701" s="714"/>
      <c r="B701" s="714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4">
        <v>0</v>
      </c>
      <c r="K701" s="59"/>
      <c r="L701" s="53">
        <f>J701-K701</f>
        <v>0</v>
      </c>
    </row>
    <row r="702" spans="1:12" ht="12.75" hidden="1" customHeight="1" x14ac:dyDescent="0.35">
      <c r="A702" s="714"/>
      <c r="B702" s="714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4">
        <v>150000</v>
      </c>
      <c r="K702" s="59"/>
      <c r="L702" s="53">
        <f>J702-K702</f>
        <v>150000</v>
      </c>
    </row>
    <row r="703" spans="1:12" ht="12.75" hidden="1" customHeight="1" x14ac:dyDescent="0.35">
      <c r="A703" s="714"/>
      <c r="B703" s="719" t="s">
        <v>143</v>
      </c>
      <c r="C703" s="714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7">
        <v>150000</v>
      </c>
      <c r="K703" s="54">
        <f>SUM(K700:K702)</f>
        <v>0</v>
      </c>
      <c r="L703" s="54">
        <f>SUM(L700:L702)</f>
        <v>150000</v>
      </c>
    </row>
    <row r="704" spans="1:12" ht="12.75" hidden="1" customHeight="1" thickBot="1" x14ac:dyDescent="0.4">
      <c r="A704" s="719" t="s">
        <v>244</v>
      </c>
      <c r="B704" s="714"/>
      <c r="C704" s="714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8">
        <v>-150000</v>
      </c>
      <c r="K704" s="55">
        <f>-K703</f>
        <v>0</v>
      </c>
      <c r="L704" s="55">
        <f>-L703</f>
        <v>-150000</v>
      </c>
    </row>
    <row r="705" spans="1:12" ht="12.75" hidden="1" customHeight="1" thickTop="1" x14ac:dyDescent="0.35">
      <c r="A705" s="722" t="s">
        <v>245</v>
      </c>
      <c r="B705" s="714"/>
      <c r="C705" s="714"/>
      <c r="D705" s="714"/>
      <c r="E705" s="714"/>
      <c r="F705" s="714"/>
      <c r="G705" s="714"/>
      <c r="H705" s="714"/>
      <c r="I705" s="714"/>
      <c r="J705" s="714"/>
      <c r="K705" s="714"/>
      <c r="L705" s="714"/>
    </row>
    <row r="706" spans="1:12" ht="12.75" hidden="1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</row>
    <row r="707" spans="1:12" ht="12.75" hidden="1" customHeight="1" x14ac:dyDescent="0.35">
      <c r="A707" s="714"/>
      <c r="B707" s="714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4">
        <v>35285</v>
      </c>
      <c r="K707" s="59"/>
      <c r="L707" s="53">
        <f t="shared" ref="L707:L721" si="64">J707-K707</f>
        <v>35285</v>
      </c>
    </row>
    <row r="708" spans="1:12" ht="12.75" hidden="1" customHeight="1" x14ac:dyDescent="0.35">
      <c r="A708" s="714"/>
      <c r="B708" s="714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4">
        <v>0</v>
      </c>
      <c r="K708" s="59"/>
      <c r="L708" s="53">
        <f t="shared" si="64"/>
        <v>0</v>
      </c>
    </row>
    <row r="709" spans="1:12" ht="12.75" hidden="1" customHeight="1" x14ac:dyDescent="0.35">
      <c r="A709" s="714"/>
      <c r="B709" s="714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4">
        <v>70000</v>
      </c>
      <c r="K709" s="59"/>
      <c r="L709" s="53">
        <f t="shared" si="64"/>
        <v>70000</v>
      </c>
    </row>
    <row r="710" spans="1:12" ht="12.75" hidden="1" customHeight="1" x14ac:dyDescent="0.35">
      <c r="A710" s="714"/>
      <c r="B710" s="714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4">
        <v>4594</v>
      </c>
      <c r="K710" s="59"/>
      <c r="L710" s="53">
        <f t="shared" si="64"/>
        <v>4594</v>
      </c>
    </row>
    <row r="711" spans="1:12" ht="12.75" hidden="1" customHeight="1" x14ac:dyDescent="0.35">
      <c r="A711" s="714"/>
      <c r="B711" s="714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4">
        <v>6956</v>
      </c>
      <c r="K711" s="59"/>
      <c r="L711" s="53">
        <f t="shared" si="64"/>
        <v>6956</v>
      </c>
    </row>
    <row r="712" spans="1:12" ht="12.75" hidden="1" customHeight="1" x14ac:dyDescent="0.35">
      <c r="A712" s="714"/>
      <c r="B712" s="714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4">
        <v>0</v>
      </c>
      <c r="K712" s="59"/>
      <c r="L712" s="53">
        <f t="shared" si="64"/>
        <v>0</v>
      </c>
    </row>
    <row r="713" spans="1:12" ht="12.75" hidden="1" customHeight="1" x14ac:dyDescent="0.35">
      <c r="A713" s="714"/>
      <c r="B713" s="714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4">
        <v>986</v>
      </c>
      <c r="K713" s="59"/>
      <c r="L713" s="53">
        <f t="shared" si="64"/>
        <v>986</v>
      </c>
    </row>
    <row r="714" spans="1:12" ht="12.75" hidden="1" customHeight="1" x14ac:dyDescent="0.35">
      <c r="A714" s="714"/>
      <c r="B714" s="714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4">
        <v>13850</v>
      </c>
      <c r="K714" s="59"/>
      <c r="L714" s="53">
        <f t="shared" si="64"/>
        <v>13850</v>
      </c>
    </row>
    <row r="715" spans="1:12" ht="12.75" hidden="1" customHeight="1" x14ac:dyDescent="0.35">
      <c r="A715" s="714"/>
      <c r="B715" s="714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4">
        <v>156</v>
      </c>
      <c r="K715" s="59"/>
      <c r="L715" s="53">
        <f t="shared" si="64"/>
        <v>156</v>
      </c>
    </row>
    <row r="716" spans="1:12" ht="12.75" hidden="1" customHeight="1" x14ac:dyDescent="0.35">
      <c r="A716" s="714"/>
      <c r="B716" s="714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4">
        <v>0</v>
      </c>
      <c r="K716" s="59"/>
      <c r="L716" s="53">
        <f t="shared" si="64"/>
        <v>0</v>
      </c>
    </row>
    <row r="717" spans="1:12" ht="12.75" hidden="1" customHeight="1" x14ac:dyDescent="0.35">
      <c r="A717" s="714"/>
      <c r="B717" s="714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4">
        <v>0</v>
      </c>
      <c r="K717" s="59"/>
      <c r="L717" s="53">
        <f t="shared" si="64"/>
        <v>0</v>
      </c>
    </row>
    <row r="718" spans="1:12" ht="12.75" hidden="1" customHeight="1" x14ac:dyDescent="0.35">
      <c r="A718" s="714"/>
      <c r="B718" s="714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4">
        <v>619</v>
      </c>
      <c r="K718" s="59"/>
      <c r="L718" s="53">
        <f t="shared" si="64"/>
        <v>619</v>
      </c>
    </row>
    <row r="719" spans="1:12" ht="12.75" hidden="1" customHeight="1" x14ac:dyDescent="0.35">
      <c r="A719" s="714"/>
      <c r="B719" s="714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4">
        <v>10500</v>
      </c>
      <c r="K719" s="59"/>
      <c r="L719" s="53">
        <f t="shared" si="64"/>
        <v>10500</v>
      </c>
    </row>
    <row r="720" spans="1:12" ht="12.75" hidden="1" customHeight="1" x14ac:dyDescent="0.35">
      <c r="A720" s="714"/>
      <c r="B720" s="714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4">
        <v>1500</v>
      </c>
      <c r="K720" s="59"/>
      <c r="L720" s="53">
        <f t="shared" si="64"/>
        <v>1500</v>
      </c>
    </row>
    <row r="721" spans="1:12" ht="12.75" hidden="1" customHeight="1" x14ac:dyDescent="0.35">
      <c r="A721" s="714"/>
      <c r="B721" s="714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4">
        <v>10000</v>
      </c>
      <c r="K721" s="59"/>
      <c r="L721" s="53">
        <f t="shared" si="64"/>
        <v>10000</v>
      </c>
    </row>
    <row r="722" spans="1:12" ht="12.75" hidden="1" customHeight="1" x14ac:dyDescent="0.35">
      <c r="A722" s="714"/>
      <c r="B722" s="719" t="s">
        <v>143</v>
      </c>
      <c r="C722" s="714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7">
        <v>154446</v>
      </c>
      <c r="K722" s="54">
        <f>SUM(K707:K721)</f>
        <v>0</v>
      </c>
      <c r="L722" s="54">
        <f>SUM(L707:L721)</f>
        <v>154446</v>
      </c>
    </row>
    <row r="723" spans="1:12" ht="12.75" hidden="1" customHeight="1" thickBot="1" x14ac:dyDescent="0.4">
      <c r="A723" s="719" t="s">
        <v>246</v>
      </c>
      <c r="B723" s="714"/>
      <c r="C723" s="714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8">
        <v>-154446</v>
      </c>
      <c r="K723" s="55">
        <f>-K722</f>
        <v>0</v>
      </c>
      <c r="L723" s="55">
        <f>-L722</f>
        <v>-154446</v>
      </c>
    </row>
    <row r="724" spans="1:12" ht="12.75" hidden="1" customHeight="1" thickTop="1" x14ac:dyDescent="0.35">
      <c r="A724" s="722" t="s">
        <v>247</v>
      </c>
      <c r="B724" s="714"/>
      <c r="C724" s="714"/>
      <c r="D724" s="714"/>
      <c r="E724" s="714"/>
      <c r="F724" s="714"/>
      <c r="G724" s="714"/>
      <c r="H724" s="714"/>
      <c r="I724" s="714"/>
      <c r="J724" s="714"/>
      <c r="K724" s="714"/>
      <c r="L724" s="714"/>
    </row>
    <row r="725" spans="1:12" ht="12.75" hidden="1" customHeight="1" x14ac:dyDescent="0.35">
      <c r="A725" s="714"/>
      <c r="B725" s="722" t="s">
        <v>141</v>
      </c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</row>
    <row r="726" spans="1:12" ht="12.75" hidden="1" customHeight="1" x14ac:dyDescent="0.35">
      <c r="A726" s="714"/>
      <c r="B726" s="714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4">
        <v>21363</v>
      </c>
      <c r="K726" s="59"/>
      <c r="L726" s="53">
        <f t="shared" ref="L726:L738" si="67">J726-K726</f>
        <v>21363</v>
      </c>
    </row>
    <row r="727" spans="1:12" ht="12.75" hidden="1" customHeight="1" x14ac:dyDescent="0.35">
      <c r="A727" s="714"/>
      <c r="B727" s="714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4">
        <v>0</v>
      </c>
      <c r="K727" s="59"/>
      <c r="L727" s="53">
        <f t="shared" si="67"/>
        <v>0</v>
      </c>
    </row>
    <row r="728" spans="1:12" ht="12.75" hidden="1" customHeight="1" x14ac:dyDescent="0.35">
      <c r="A728" s="714"/>
      <c r="B728" s="714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4">
        <v>1200</v>
      </c>
      <c r="K728" s="59"/>
      <c r="L728" s="53">
        <f t="shared" si="67"/>
        <v>1200</v>
      </c>
    </row>
    <row r="729" spans="1:12" ht="12.75" hidden="1" customHeight="1" x14ac:dyDescent="0.35">
      <c r="A729" s="714"/>
      <c r="B729" s="714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4">
        <v>2995</v>
      </c>
      <c r="K729" s="59"/>
      <c r="L729" s="53">
        <f t="shared" si="67"/>
        <v>2995</v>
      </c>
    </row>
    <row r="730" spans="1:12" ht="12.75" hidden="1" customHeight="1" x14ac:dyDescent="0.35">
      <c r="A730" s="714"/>
      <c r="B730" s="714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4">
        <v>3478</v>
      </c>
      <c r="K730" s="59"/>
      <c r="L730" s="53">
        <f t="shared" si="67"/>
        <v>3478</v>
      </c>
    </row>
    <row r="731" spans="1:12" ht="12.75" hidden="1" customHeight="1" x14ac:dyDescent="0.35">
      <c r="A731" s="714"/>
      <c r="B731" s="714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4">
        <v>493</v>
      </c>
      <c r="K731" s="59"/>
      <c r="L731" s="53">
        <f t="shared" si="67"/>
        <v>493</v>
      </c>
    </row>
    <row r="732" spans="1:12" ht="12.75" hidden="1" customHeight="1" x14ac:dyDescent="0.35">
      <c r="A732" s="714"/>
      <c r="B732" s="714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4">
        <v>6925</v>
      </c>
      <c r="K732" s="59"/>
      <c r="L732" s="53">
        <f t="shared" si="67"/>
        <v>6925</v>
      </c>
    </row>
    <row r="733" spans="1:12" ht="12.75" hidden="1" customHeight="1" x14ac:dyDescent="0.35">
      <c r="A733" s="714"/>
      <c r="B733" s="714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4">
        <v>82</v>
      </c>
      <c r="K733" s="59"/>
      <c r="L733" s="53">
        <f t="shared" si="67"/>
        <v>82</v>
      </c>
    </row>
    <row r="734" spans="1:12" ht="12.75" hidden="1" customHeight="1" x14ac:dyDescent="0.35">
      <c r="A734" s="714"/>
      <c r="B734" s="714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4">
        <v>0</v>
      </c>
      <c r="K734" s="59"/>
      <c r="L734" s="53">
        <f t="shared" si="67"/>
        <v>0</v>
      </c>
    </row>
    <row r="735" spans="1:12" ht="12.75" hidden="1" customHeight="1" x14ac:dyDescent="0.35">
      <c r="A735" s="714"/>
      <c r="B735" s="714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4">
        <v>310</v>
      </c>
      <c r="K735" s="59"/>
      <c r="L735" s="53">
        <f t="shared" si="67"/>
        <v>310</v>
      </c>
    </row>
    <row r="736" spans="1:12" ht="12.75" hidden="1" customHeight="1" x14ac:dyDescent="0.35">
      <c r="A736" s="714"/>
      <c r="B736" s="714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4">
        <v>1200</v>
      </c>
      <c r="K736" s="59"/>
      <c r="L736" s="53">
        <f t="shared" si="67"/>
        <v>1200</v>
      </c>
    </row>
    <row r="737" spans="1:12" ht="12.75" hidden="1" customHeight="1" x14ac:dyDescent="0.35">
      <c r="A737" s="714"/>
      <c r="B737" s="714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4">
        <v>0</v>
      </c>
      <c r="K737" s="59"/>
      <c r="L737" s="53">
        <f t="shared" si="67"/>
        <v>0</v>
      </c>
    </row>
    <row r="738" spans="1:12" ht="12.75" hidden="1" customHeight="1" x14ac:dyDescent="0.35">
      <c r="A738" s="714"/>
      <c r="B738" s="714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4">
        <v>63500</v>
      </c>
      <c r="K738" s="59"/>
      <c r="L738" s="53">
        <f t="shared" si="67"/>
        <v>63500</v>
      </c>
    </row>
    <row r="739" spans="1:12" ht="12.75" hidden="1" customHeight="1" x14ac:dyDescent="0.35">
      <c r="A739" s="714"/>
      <c r="B739" s="719" t="s">
        <v>143</v>
      </c>
      <c r="C739" s="714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7">
        <v>101546</v>
      </c>
      <c r="K739" s="54">
        <f>SUM(K726:K738)</f>
        <v>0</v>
      </c>
      <c r="L739" s="54">
        <f>SUM(L726:L738)</f>
        <v>101546</v>
      </c>
    </row>
    <row r="740" spans="1:12" ht="12.75" hidden="1" customHeight="1" thickBot="1" x14ac:dyDescent="0.4">
      <c r="A740" s="719" t="s">
        <v>248</v>
      </c>
      <c r="B740" s="714"/>
      <c r="C740" s="714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8">
        <v>-101546</v>
      </c>
      <c r="K740" s="55">
        <f>-K739</f>
        <v>0</v>
      </c>
      <c r="L740" s="55">
        <f>-L739</f>
        <v>-101546</v>
      </c>
    </row>
    <row r="741" spans="1:12" ht="12.75" hidden="1" customHeight="1" thickTop="1" x14ac:dyDescent="0.35">
      <c r="A741" s="722" t="s">
        <v>249</v>
      </c>
      <c r="B741" s="714"/>
      <c r="C741" s="714"/>
      <c r="D741" s="714"/>
      <c r="E741" s="714"/>
      <c r="F741" s="714"/>
      <c r="G741" s="714"/>
      <c r="H741" s="714"/>
      <c r="I741" s="714"/>
      <c r="J741" s="714"/>
      <c r="K741" s="714"/>
      <c r="L741" s="714"/>
    </row>
    <row r="742" spans="1:12" ht="12.75" hidden="1" customHeight="1" x14ac:dyDescent="0.35">
      <c r="A742" s="714"/>
      <c r="B742" s="722" t="s">
        <v>141</v>
      </c>
      <c r="C742" s="714"/>
      <c r="D742" s="714"/>
      <c r="E742" s="714"/>
      <c r="F742" s="714"/>
      <c r="G742" s="714"/>
      <c r="H742" s="714"/>
      <c r="I742" s="714"/>
      <c r="J742" s="714"/>
      <c r="K742" s="714"/>
      <c r="L742" s="714"/>
    </row>
    <row r="743" spans="1:12" ht="12.75" hidden="1" customHeight="1" x14ac:dyDescent="0.35">
      <c r="A743" s="714"/>
      <c r="B743" s="714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4">
        <v>0</v>
      </c>
      <c r="K743" s="59"/>
      <c r="L743" s="53">
        <f t="shared" ref="L743:L751" si="70">J743-K743</f>
        <v>0</v>
      </c>
    </row>
    <row r="744" spans="1:12" ht="12.75" hidden="1" customHeight="1" x14ac:dyDescent="0.35">
      <c r="A744" s="714"/>
      <c r="B744" s="714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4">
        <v>1200</v>
      </c>
      <c r="K744" s="59"/>
      <c r="L744" s="53">
        <f t="shared" si="70"/>
        <v>1200</v>
      </c>
    </row>
    <row r="745" spans="1:12" ht="12.75" hidden="1" customHeight="1" x14ac:dyDescent="0.35">
      <c r="A745" s="714"/>
      <c r="B745" s="714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4">
        <v>0</v>
      </c>
      <c r="K745" s="59"/>
      <c r="L745" s="53">
        <f t="shared" si="70"/>
        <v>0</v>
      </c>
    </row>
    <row r="746" spans="1:12" ht="12.75" hidden="1" customHeight="1" x14ac:dyDescent="0.35">
      <c r="A746" s="714"/>
      <c r="B746" s="714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4">
        <v>0</v>
      </c>
      <c r="K746" s="59"/>
      <c r="L746" s="53">
        <f t="shared" si="70"/>
        <v>0</v>
      </c>
    </row>
    <row r="747" spans="1:12" ht="12.75" hidden="1" customHeight="1" x14ac:dyDescent="0.35">
      <c r="A747" s="714"/>
      <c r="B747" s="714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4">
        <v>0</v>
      </c>
      <c r="K747" s="59"/>
      <c r="L747" s="53">
        <f t="shared" si="70"/>
        <v>0</v>
      </c>
    </row>
    <row r="748" spans="1:12" ht="12.75" hidden="1" customHeight="1" x14ac:dyDescent="0.35">
      <c r="A748" s="714"/>
      <c r="B748" s="714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4">
        <v>80</v>
      </c>
      <c r="K748" s="59"/>
      <c r="L748" s="53">
        <f t="shared" si="70"/>
        <v>80</v>
      </c>
    </row>
    <row r="749" spans="1:12" ht="12.75" hidden="1" customHeight="1" x14ac:dyDescent="0.35">
      <c r="A749" s="714"/>
      <c r="B749" s="714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4">
        <v>1000</v>
      </c>
      <c r="K749" s="59"/>
      <c r="L749" s="53">
        <f t="shared" si="70"/>
        <v>1000</v>
      </c>
    </row>
    <row r="750" spans="1:12" ht="12.75" hidden="1" customHeight="1" x14ac:dyDescent="0.35">
      <c r="A750" s="714"/>
      <c r="B750" s="714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4">
        <v>0</v>
      </c>
      <c r="K750" s="59"/>
      <c r="L750" s="53">
        <f t="shared" si="70"/>
        <v>0</v>
      </c>
    </row>
    <row r="751" spans="1:12" ht="12.75" hidden="1" customHeight="1" x14ac:dyDescent="0.35">
      <c r="A751" s="714"/>
      <c r="B751" s="714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4">
        <v>2500</v>
      </c>
      <c r="K751" s="59"/>
      <c r="L751" s="53">
        <f t="shared" si="70"/>
        <v>2500</v>
      </c>
    </row>
    <row r="752" spans="1:12" ht="12.75" hidden="1" customHeight="1" x14ac:dyDescent="0.35">
      <c r="A752" s="714"/>
      <c r="B752" s="719" t="s">
        <v>143</v>
      </c>
      <c r="C752" s="714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7">
        <v>4780</v>
      </c>
      <c r="K752" s="54">
        <f>SUM(K743:K751)</f>
        <v>0</v>
      </c>
      <c r="L752" s="54">
        <f>SUM(L743:L751)</f>
        <v>4780</v>
      </c>
    </row>
    <row r="753" spans="1:12" ht="12.75" hidden="1" customHeight="1" thickBot="1" x14ac:dyDescent="0.4">
      <c r="A753" s="719" t="s">
        <v>250</v>
      </c>
      <c r="B753" s="714"/>
      <c r="C753" s="714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8">
        <v>-4780</v>
      </c>
      <c r="K753" s="55">
        <f>-K752</f>
        <v>0</v>
      </c>
      <c r="L753" s="55">
        <f>-L752</f>
        <v>-4780</v>
      </c>
    </row>
    <row r="754" spans="1:12" ht="12.75" hidden="1" customHeight="1" thickTop="1" x14ac:dyDescent="0.35">
      <c r="A754" s="722" t="s">
        <v>251</v>
      </c>
      <c r="B754" s="714"/>
      <c r="C754" s="714"/>
      <c r="D754" s="714"/>
      <c r="E754" s="714"/>
      <c r="F754" s="714"/>
      <c r="G754" s="714"/>
      <c r="H754" s="714"/>
      <c r="I754" s="714"/>
      <c r="J754" s="714"/>
      <c r="K754" s="714"/>
      <c r="L754" s="714"/>
    </row>
    <row r="755" spans="1:12" ht="12.75" hidden="1" customHeight="1" x14ac:dyDescent="0.35">
      <c r="A755" s="714"/>
      <c r="B755" s="722" t="s">
        <v>141</v>
      </c>
      <c r="C755" s="714"/>
      <c r="D755" s="714"/>
      <c r="E755" s="714"/>
      <c r="F755" s="714"/>
      <c r="G755" s="714"/>
      <c r="H755" s="714"/>
      <c r="I755" s="714"/>
      <c r="J755" s="714"/>
      <c r="K755" s="714"/>
      <c r="L755" s="714"/>
    </row>
    <row r="756" spans="1:12" ht="12.75" hidden="1" customHeight="1" x14ac:dyDescent="0.35">
      <c r="A756" s="714"/>
      <c r="B756" s="714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4">
        <v>21315</v>
      </c>
      <c r="K756" s="59"/>
      <c r="L756" s="53">
        <f t="shared" ref="L756:L769" si="73">J756-K756</f>
        <v>21315</v>
      </c>
    </row>
    <row r="757" spans="1:12" ht="12.75" hidden="1" customHeight="1" x14ac:dyDescent="0.35">
      <c r="A757" s="714"/>
      <c r="B757" s="714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4">
        <v>0</v>
      </c>
      <c r="K757" s="59"/>
      <c r="L757" s="53">
        <f t="shared" si="73"/>
        <v>0</v>
      </c>
    </row>
    <row r="758" spans="1:12" ht="12.75" hidden="1" customHeight="1" x14ac:dyDescent="0.35">
      <c r="A758" s="714"/>
      <c r="B758" s="714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4">
        <v>1599</v>
      </c>
      <c r="K758" s="59"/>
      <c r="L758" s="53">
        <f t="shared" si="73"/>
        <v>1599</v>
      </c>
    </row>
    <row r="759" spans="1:12" ht="12.75" hidden="1" customHeight="1" x14ac:dyDescent="0.35">
      <c r="A759" s="714"/>
      <c r="B759" s="714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4">
        <v>0</v>
      </c>
      <c r="K759" s="59"/>
      <c r="L759" s="53">
        <f t="shared" si="73"/>
        <v>0</v>
      </c>
    </row>
    <row r="760" spans="1:12" ht="12.75" hidden="1" customHeight="1" x14ac:dyDescent="0.35">
      <c r="A760" s="714"/>
      <c r="B760" s="714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4">
        <v>493</v>
      </c>
      <c r="K760" s="59"/>
      <c r="L760" s="53">
        <f t="shared" si="73"/>
        <v>493</v>
      </c>
    </row>
    <row r="761" spans="1:12" ht="12.75" hidden="1" customHeight="1" x14ac:dyDescent="0.35">
      <c r="A761" s="714"/>
      <c r="B761" s="714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4">
        <v>6925</v>
      </c>
      <c r="K761" s="59"/>
      <c r="L761" s="53">
        <f t="shared" si="73"/>
        <v>6925</v>
      </c>
    </row>
    <row r="762" spans="1:12" ht="12.75" hidden="1" customHeight="1" x14ac:dyDescent="0.35">
      <c r="A762" s="714"/>
      <c r="B762" s="714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4">
        <v>74</v>
      </c>
      <c r="K762" s="59"/>
      <c r="L762" s="53">
        <f t="shared" si="73"/>
        <v>74</v>
      </c>
    </row>
    <row r="763" spans="1:12" ht="12.75" hidden="1" customHeight="1" x14ac:dyDescent="0.35">
      <c r="A763" s="714"/>
      <c r="B763" s="714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4">
        <v>0</v>
      </c>
      <c r="K763" s="59"/>
      <c r="L763" s="53">
        <f t="shared" si="73"/>
        <v>0</v>
      </c>
    </row>
    <row r="764" spans="1:12" ht="12.75" hidden="1" customHeight="1" x14ac:dyDescent="0.35">
      <c r="A764" s="714"/>
      <c r="B764" s="714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4">
        <v>0</v>
      </c>
      <c r="K764" s="59"/>
      <c r="L764" s="53">
        <f t="shared" si="73"/>
        <v>0</v>
      </c>
    </row>
    <row r="765" spans="1:12" ht="12.75" hidden="1" customHeight="1" x14ac:dyDescent="0.35">
      <c r="A765" s="714"/>
      <c r="B765" s="714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4">
        <v>309</v>
      </c>
      <c r="K765" s="59"/>
      <c r="L765" s="53">
        <f t="shared" si="73"/>
        <v>309</v>
      </c>
    </row>
    <row r="766" spans="1:12" ht="12.75" hidden="1" customHeight="1" x14ac:dyDescent="0.35">
      <c r="A766" s="714"/>
      <c r="B766" s="714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4">
        <v>1500</v>
      </c>
      <c r="K766" s="59"/>
      <c r="L766" s="53">
        <f t="shared" si="73"/>
        <v>1500</v>
      </c>
    </row>
    <row r="767" spans="1:12" ht="12.75" hidden="1" customHeight="1" x14ac:dyDescent="0.35">
      <c r="A767" s="714"/>
      <c r="B767" s="714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4">
        <v>600</v>
      </c>
      <c r="K767" s="59"/>
      <c r="L767" s="53">
        <f t="shared" si="73"/>
        <v>600</v>
      </c>
    </row>
    <row r="768" spans="1:12" ht="12.75" hidden="1" customHeight="1" x14ac:dyDescent="0.35">
      <c r="A768" s="714"/>
      <c r="B768" s="714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4">
        <v>180000</v>
      </c>
      <c r="K768" s="59"/>
      <c r="L768" s="53">
        <f t="shared" si="73"/>
        <v>180000</v>
      </c>
    </row>
    <row r="769" spans="1:12" ht="12.75" hidden="1" customHeight="1" x14ac:dyDescent="0.35">
      <c r="A769" s="714"/>
      <c r="B769" s="714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4">
        <v>0</v>
      </c>
      <c r="K769" s="59"/>
      <c r="L769" s="53">
        <f t="shared" si="73"/>
        <v>0</v>
      </c>
    </row>
    <row r="770" spans="1:12" ht="12.75" hidden="1" customHeight="1" x14ac:dyDescent="0.35">
      <c r="A770" s="714"/>
      <c r="B770" s="719" t="s">
        <v>143</v>
      </c>
      <c r="C770" s="714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7">
        <v>212815</v>
      </c>
      <c r="K770" s="54">
        <f>SUM(K756:K769)</f>
        <v>0</v>
      </c>
      <c r="L770" s="54">
        <f>SUM(L756:L769)</f>
        <v>212815</v>
      </c>
    </row>
    <row r="771" spans="1:12" ht="12.75" hidden="1" customHeight="1" thickBot="1" x14ac:dyDescent="0.4">
      <c r="A771" s="719" t="s">
        <v>252</v>
      </c>
      <c r="B771" s="714"/>
      <c r="C771" s="714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8">
        <v>-212815</v>
      </c>
      <c r="K771" s="55">
        <f>-K770</f>
        <v>0</v>
      </c>
      <c r="L771" s="55">
        <f>-L770</f>
        <v>-212815</v>
      </c>
    </row>
    <row r="772" spans="1:12" ht="12.75" hidden="1" customHeight="1" thickTop="1" x14ac:dyDescent="0.35">
      <c r="A772" s="722" t="s">
        <v>253</v>
      </c>
      <c r="B772" s="714"/>
      <c r="C772" s="714"/>
      <c r="D772" s="714"/>
      <c r="E772" s="714"/>
      <c r="F772" s="714"/>
      <c r="G772" s="714"/>
      <c r="H772" s="714"/>
      <c r="I772" s="714"/>
      <c r="J772" s="714"/>
      <c r="K772" s="714"/>
      <c r="L772" s="714"/>
    </row>
    <row r="773" spans="1:12" ht="12.75" hidden="1" customHeight="1" x14ac:dyDescent="0.35">
      <c r="A773" s="714"/>
      <c r="B773" s="722" t="s">
        <v>141</v>
      </c>
      <c r="C773" s="714"/>
      <c r="D773" s="714"/>
      <c r="E773" s="714"/>
      <c r="F773" s="714"/>
      <c r="G773" s="714"/>
      <c r="H773" s="714"/>
      <c r="I773" s="714"/>
      <c r="J773" s="714"/>
      <c r="K773" s="714"/>
      <c r="L773" s="714"/>
    </row>
    <row r="774" spans="1:12" ht="12.75" hidden="1" customHeight="1" x14ac:dyDescent="0.35">
      <c r="A774" s="714"/>
      <c r="B774" s="714"/>
      <c r="H774" s="23">
        <f>ROUND(F774/9*12,0)</f>
        <v>0</v>
      </c>
      <c r="I774" s="28" t="e">
        <f>H774/G774</f>
        <v>#DIV/0!</v>
      </c>
    </row>
    <row r="775" spans="1:12" ht="12.75" hidden="1" customHeight="1" x14ac:dyDescent="0.35">
      <c r="A775" s="714"/>
      <c r="B775" s="714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4">
        <v>65000</v>
      </c>
      <c r="K775" s="59"/>
      <c r="L775" s="53">
        <f>J775-K775</f>
        <v>65000</v>
      </c>
    </row>
    <row r="776" spans="1:12" ht="12.75" hidden="1" customHeight="1" x14ac:dyDescent="0.35">
      <c r="A776" s="714"/>
      <c r="B776" s="719" t="s">
        <v>143</v>
      </c>
      <c r="C776" s="714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7">
        <v>65000</v>
      </c>
      <c r="K776" s="54">
        <f>SUM(K775)</f>
        <v>0</v>
      </c>
      <c r="L776" s="54">
        <f>SUM(L775)</f>
        <v>65000</v>
      </c>
    </row>
    <row r="777" spans="1:12" ht="12.75" hidden="1" customHeight="1" thickBot="1" x14ac:dyDescent="0.4">
      <c r="A777" s="719" t="s">
        <v>254</v>
      </c>
      <c r="B777" s="714"/>
      <c r="C777" s="714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8">
        <v>-65000</v>
      </c>
      <c r="K777" s="55">
        <f>-K776</f>
        <v>0</v>
      </c>
      <c r="L777" s="55">
        <f>-L776</f>
        <v>-65000</v>
      </c>
    </row>
    <row r="778" spans="1:12" ht="12.75" hidden="1" customHeight="1" thickTop="1" x14ac:dyDescent="0.35">
      <c r="A778" s="722" t="s">
        <v>255</v>
      </c>
      <c r="B778" s="714"/>
      <c r="C778" s="714"/>
      <c r="D778" s="714"/>
      <c r="E778" s="714"/>
      <c r="F778" s="714"/>
      <c r="G778" s="714"/>
      <c r="H778" s="714"/>
      <c r="I778" s="714"/>
      <c r="J778" s="714"/>
      <c r="K778" s="714"/>
      <c r="L778" s="714"/>
    </row>
    <row r="779" spans="1:12" ht="12.75" hidden="1" customHeight="1" x14ac:dyDescent="0.35">
      <c r="A779" s="714"/>
      <c r="B779" s="722" t="s">
        <v>141</v>
      </c>
      <c r="C779" s="714"/>
      <c r="D779" s="714"/>
      <c r="E779" s="714"/>
      <c r="F779" s="714"/>
      <c r="G779" s="714"/>
      <c r="H779" s="714"/>
      <c r="I779" s="714"/>
      <c r="J779" s="714"/>
      <c r="K779" s="714"/>
      <c r="L779" s="714"/>
    </row>
    <row r="780" spans="1:12" ht="12.75" hidden="1" customHeight="1" x14ac:dyDescent="0.35">
      <c r="A780" s="714"/>
      <c r="B780" s="714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4">
        <v>141218</v>
      </c>
      <c r="K780" s="59"/>
      <c r="L780" s="53">
        <f t="shared" ref="L780:L800" si="76">J780-K780</f>
        <v>141218</v>
      </c>
    </row>
    <row r="781" spans="1:12" ht="12.75" hidden="1" customHeight="1" x14ac:dyDescent="0.35">
      <c r="A781" s="714"/>
      <c r="B781" s="714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4">
        <v>0</v>
      </c>
      <c r="K781" s="59"/>
      <c r="L781" s="53">
        <f t="shared" si="76"/>
        <v>0</v>
      </c>
    </row>
    <row r="782" spans="1:12" ht="12.75" hidden="1" customHeight="1" x14ac:dyDescent="0.35">
      <c r="A782" s="714"/>
      <c r="B782" s="714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4">
        <v>0</v>
      </c>
      <c r="K782" s="59"/>
      <c r="L782" s="53">
        <f t="shared" si="76"/>
        <v>0</v>
      </c>
    </row>
    <row r="783" spans="1:12" ht="12.75" hidden="1" customHeight="1" x14ac:dyDescent="0.35">
      <c r="A783" s="714"/>
      <c r="B783" s="714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4">
        <v>28000</v>
      </c>
      <c r="K783" s="59"/>
      <c r="L783" s="53">
        <f t="shared" si="76"/>
        <v>28000</v>
      </c>
    </row>
    <row r="784" spans="1:12" ht="12.75" hidden="1" customHeight="1" x14ac:dyDescent="0.35">
      <c r="A784" s="714"/>
      <c r="B784" s="714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4">
        <v>58000</v>
      </c>
      <c r="K784" s="59"/>
      <c r="L784" s="53">
        <f t="shared" si="76"/>
        <v>58000</v>
      </c>
    </row>
    <row r="785" spans="1:12" ht="12.75" hidden="1" customHeight="1" x14ac:dyDescent="0.35">
      <c r="A785" s="714"/>
      <c r="B785" s="714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4">
        <v>11279</v>
      </c>
      <c r="K785" s="59"/>
      <c r="L785" s="53">
        <f t="shared" si="76"/>
        <v>11279</v>
      </c>
    </row>
    <row r="786" spans="1:12" ht="12.75" hidden="1" customHeight="1" x14ac:dyDescent="0.35">
      <c r="A786" s="714"/>
      <c r="B786" s="714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4">
        <v>20868</v>
      </c>
      <c r="K786" s="59"/>
      <c r="L786" s="53">
        <f t="shared" si="76"/>
        <v>20868</v>
      </c>
    </row>
    <row r="787" spans="1:12" ht="12.75" hidden="1" customHeight="1" x14ac:dyDescent="0.35">
      <c r="A787" s="714"/>
      <c r="B787" s="714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4">
        <v>0</v>
      </c>
      <c r="K787" s="59"/>
      <c r="L787" s="53">
        <f t="shared" si="76"/>
        <v>0</v>
      </c>
    </row>
    <row r="788" spans="1:12" ht="12.75" hidden="1" customHeight="1" x14ac:dyDescent="0.35">
      <c r="A788" s="714"/>
      <c r="B788" s="714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4">
        <v>2957</v>
      </c>
      <c r="K788" s="59"/>
      <c r="L788" s="53">
        <f t="shared" si="76"/>
        <v>2957</v>
      </c>
    </row>
    <row r="789" spans="1:12" ht="12.75" hidden="1" customHeight="1" x14ac:dyDescent="0.35">
      <c r="A789" s="714"/>
      <c r="B789" s="714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4">
        <v>26348</v>
      </c>
      <c r="K789" s="59"/>
      <c r="L789" s="53">
        <f t="shared" si="76"/>
        <v>26348</v>
      </c>
    </row>
    <row r="790" spans="1:12" ht="12.75" hidden="1" customHeight="1" x14ac:dyDescent="0.35">
      <c r="A790" s="714"/>
      <c r="B790" s="714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4">
        <v>504</v>
      </c>
      <c r="K790" s="59"/>
      <c r="L790" s="53">
        <f t="shared" si="76"/>
        <v>504</v>
      </c>
    </row>
    <row r="791" spans="1:12" ht="12.75" hidden="1" customHeight="1" x14ac:dyDescent="0.35">
      <c r="A791" s="714"/>
      <c r="B791" s="714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4">
        <v>0</v>
      </c>
      <c r="K791" s="59"/>
      <c r="L791" s="53">
        <f t="shared" si="76"/>
        <v>0</v>
      </c>
    </row>
    <row r="792" spans="1:12" ht="12.75" hidden="1" customHeight="1" x14ac:dyDescent="0.35">
      <c r="A792" s="714"/>
      <c r="B792" s="714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4">
        <v>0</v>
      </c>
      <c r="K792" s="59"/>
      <c r="L792" s="53">
        <f t="shared" si="76"/>
        <v>0</v>
      </c>
    </row>
    <row r="793" spans="1:12" ht="12.75" hidden="1" customHeight="1" x14ac:dyDescent="0.35">
      <c r="A793" s="714"/>
      <c r="B793" s="714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4">
        <v>2050</v>
      </c>
      <c r="K793" s="59"/>
      <c r="L793" s="53">
        <f t="shared" si="76"/>
        <v>2050</v>
      </c>
    </row>
    <row r="794" spans="1:12" ht="12.75" hidden="1" customHeight="1" x14ac:dyDescent="0.35">
      <c r="A794" s="714"/>
      <c r="B794" s="714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4">
        <v>4000</v>
      </c>
      <c r="K794" s="59"/>
      <c r="L794" s="53">
        <f t="shared" si="76"/>
        <v>4000</v>
      </c>
    </row>
    <row r="795" spans="1:12" ht="12.75" hidden="1" customHeight="1" x14ac:dyDescent="0.35">
      <c r="A795" s="714"/>
      <c r="B795" s="714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4">
        <v>0</v>
      </c>
      <c r="K795" s="59"/>
      <c r="L795" s="53">
        <f t="shared" si="76"/>
        <v>0</v>
      </c>
    </row>
    <row r="796" spans="1:12" ht="12.75" hidden="1" customHeight="1" x14ac:dyDescent="0.35">
      <c r="A796" s="714"/>
      <c r="B796" s="714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4">
        <v>250</v>
      </c>
      <c r="K796" s="59"/>
      <c r="L796" s="53">
        <f t="shared" si="76"/>
        <v>250</v>
      </c>
    </row>
    <row r="797" spans="1:12" ht="12.75" hidden="1" customHeight="1" x14ac:dyDescent="0.35">
      <c r="A797" s="714"/>
      <c r="B797" s="714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4">
        <v>500</v>
      </c>
      <c r="K797" s="59"/>
      <c r="L797" s="53">
        <f t="shared" si="76"/>
        <v>500</v>
      </c>
    </row>
    <row r="798" spans="1:12" ht="12.75" hidden="1" customHeight="1" x14ac:dyDescent="0.35">
      <c r="A798" s="714"/>
      <c r="B798" s="714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4">
        <v>1500</v>
      </c>
      <c r="K798" s="59"/>
      <c r="L798" s="53">
        <f t="shared" si="76"/>
        <v>1500</v>
      </c>
    </row>
    <row r="799" spans="1:12" ht="12.75" hidden="1" customHeight="1" x14ac:dyDescent="0.35">
      <c r="A799" s="714"/>
      <c r="B799" s="714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4">
        <v>10500</v>
      </c>
      <c r="K799" s="59"/>
      <c r="L799" s="53">
        <f t="shared" si="76"/>
        <v>10500</v>
      </c>
    </row>
    <row r="800" spans="1:12" ht="12.75" hidden="1" customHeight="1" x14ac:dyDescent="0.35">
      <c r="A800" s="714"/>
      <c r="B800" s="714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4">
        <v>600</v>
      </c>
      <c r="K800" s="59"/>
      <c r="L800" s="53">
        <f t="shared" si="76"/>
        <v>600</v>
      </c>
    </row>
    <row r="801" spans="1:12" ht="12.75" hidden="1" customHeight="1" x14ac:dyDescent="0.35">
      <c r="A801" s="714"/>
      <c r="B801" s="719" t="s">
        <v>143</v>
      </c>
      <c r="C801" s="714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7">
        <v>308574</v>
      </c>
      <c r="K801" s="54">
        <f>SUM(K780:K800)</f>
        <v>0</v>
      </c>
      <c r="L801" s="54">
        <f>SUM(L780:L800)</f>
        <v>308574</v>
      </c>
    </row>
    <row r="802" spans="1:12" ht="12.75" hidden="1" customHeight="1" thickBot="1" x14ac:dyDescent="0.4">
      <c r="A802" s="719" t="s">
        <v>256</v>
      </c>
      <c r="B802" s="714"/>
      <c r="C802" s="714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8">
        <v>-308574</v>
      </c>
      <c r="K802" s="55">
        <f>-K801</f>
        <v>0</v>
      </c>
      <c r="L802" s="55">
        <f>-L801</f>
        <v>-308574</v>
      </c>
    </row>
    <row r="803" spans="1:12" ht="12.75" hidden="1" customHeight="1" thickTop="1" x14ac:dyDescent="0.35">
      <c r="A803" s="722" t="s">
        <v>257</v>
      </c>
      <c r="B803" s="714"/>
      <c r="C803" s="714"/>
      <c r="D803" s="714"/>
      <c r="E803" s="714"/>
      <c r="F803" s="714"/>
      <c r="G803" s="714"/>
      <c r="H803" s="714"/>
      <c r="I803" s="714"/>
      <c r="J803" s="714"/>
      <c r="K803" s="714"/>
      <c r="L803" s="714"/>
    </row>
    <row r="804" spans="1:12" ht="12.75" hidden="1" customHeight="1" x14ac:dyDescent="0.35">
      <c r="A804" s="714"/>
      <c r="B804" s="722" t="s">
        <v>141</v>
      </c>
      <c r="C804" s="714"/>
      <c r="D804" s="714"/>
      <c r="E804" s="714"/>
      <c r="F804" s="714"/>
      <c r="G804" s="714"/>
      <c r="H804" s="714"/>
      <c r="I804" s="714"/>
      <c r="J804" s="714"/>
      <c r="K804" s="714"/>
      <c r="L804" s="714"/>
    </row>
    <row r="805" spans="1:12" ht="12.75" hidden="1" customHeight="1" x14ac:dyDescent="0.35">
      <c r="A805" s="714"/>
      <c r="B805" s="714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2" ht="12.75" hidden="1" customHeight="1" x14ac:dyDescent="0.35">
      <c r="A806" s="714"/>
      <c r="B806" s="714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4">
        <v>750</v>
      </c>
      <c r="K806" s="59"/>
      <c r="L806" s="53">
        <f t="shared" ref="L806:L811" si="79">J806-K806</f>
        <v>750</v>
      </c>
    </row>
    <row r="807" spans="1:12" ht="12.75" hidden="1" customHeight="1" x14ac:dyDescent="0.35">
      <c r="A807" s="714"/>
      <c r="B807" s="714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4">
        <v>2100</v>
      </c>
      <c r="K807" s="59"/>
      <c r="L807" s="53">
        <f t="shared" si="79"/>
        <v>2100</v>
      </c>
    </row>
    <row r="808" spans="1:12" ht="12.75" hidden="1" customHeight="1" x14ac:dyDescent="0.35">
      <c r="A808" s="714"/>
      <c r="B808" s="714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4">
        <v>250</v>
      </c>
      <c r="K808" s="59"/>
      <c r="L808" s="53">
        <f t="shared" si="79"/>
        <v>250</v>
      </c>
    </row>
    <row r="809" spans="1:12" ht="12.75" hidden="1" customHeight="1" x14ac:dyDescent="0.35">
      <c r="A809" s="714"/>
      <c r="B809" s="714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4">
        <v>12700</v>
      </c>
      <c r="K809" s="59"/>
      <c r="L809" s="53">
        <f t="shared" si="79"/>
        <v>12700</v>
      </c>
    </row>
    <row r="810" spans="1:12" ht="12.75" hidden="1" customHeight="1" x14ac:dyDescent="0.35">
      <c r="A810" s="714"/>
      <c r="B810" s="714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4">
        <v>2500</v>
      </c>
      <c r="K810" s="59"/>
      <c r="L810" s="53">
        <f t="shared" si="79"/>
        <v>2500</v>
      </c>
    </row>
    <row r="811" spans="1:12" ht="12.75" hidden="1" customHeight="1" x14ac:dyDescent="0.35">
      <c r="A811" s="714"/>
      <c r="B811" s="714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4">
        <v>66000</v>
      </c>
      <c r="K811" s="59"/>
      <c r="L811" s="53">
        <f t="shared" si="79"/>
        <v>66000</v>
      </c>
    </row>
    <row r="812" spans="1:12" ht="12.75" hidden="1" customHeight="1" x14ac:dyDescent="0.35">
      <c r="A812" s="714"/>
      <c r="B812" s="719" t="s">
        <v>143</v>
      </c>
      <c r="C812" s="714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7">
        <v>84300</v>
      </c>
      <c r="K812" s="54">
        <f>SUM(K806:K811)</f>
        <v>0</v>
      </c>
      <c r="L812" s="54">
        <f>SUM(L806:L811)</f>
        <v>84300</v>
      </c>
    </row>
    <row r="813" spans="1:12" ht="12.75" hidden="1" customHeight="1" thickBot="1" x14ac:dyDescent="0.4">
      <c r="A813" s="719" t="s">
        <v>258</v>
      </c>
      <c r="B813" s="714"/>
      <c r="C813" s="714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8">
        <v>-84300</v>
      </c>
      <c r="K813" s="55">
        <f>-K812</f>
        <v>0</v>
      </c>
      <c r="L813" s="55">
        <f>-L812</f>
        <v>-84300</v>
      </c>
    </row>
    <row r="814" spans="1:12" ht="12.75" hidden="1" customHeight="1" thickTop="1" x14ac:dyDescent="0.35">
      <c r="A814" s="722" t="s">
        <v>259</v>
      </c>
      <c r="B814" s="714"/>
      <c r="C814" s="714"/>
      <c r="D814" s="714"/>
      <c r="E814" s="714"/>
      <c r="F814" s="714"/>
      <c r="G814" s="714"/>
      <c r="H814" s="714"/>
      <c r="I814" s="714"/>
      <c r="J814" s="714"/>
      <c r="K814" s="714"/>
      <c r="L814" s="714"/>
    </row>
    <row r="815" spans="1:12" ht="12.75" hidden="1" customHeight="1" x14ac:dyDescent="0.35">
      <c r="A815" s="714"/>
      <c r="B815" s="722" t="s">
        <v>141</v>
      </c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</row>
    <row r="816" spans="1:12" ht="12.75" hidden="1" customHeight="1" x14ac:dyDescent="0.35">
      <c r="A816" s="714"/>
      <c r="B816" s="714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4">
        <v>919043</v>
      </c>
      <c r="K816" s="59"/>
      <c r="L816" s="53">
        <f t="shared" ref="L816:L845" si="82">J816-K816</f>
        <v>919043</v>
      </c>
    </row>
    <row r="817" spans="1:12" ht="12.75" hidden="1" customHeight="1" x14ac:dyDescent="0.35">
      <c r="A817" s="714"/>
      <c r="B817" s="714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4">
        <v>0</v>
      </c>
      <c r="K817" s="59"/>
      <c r="L817" s="53">
        <f t="shared" si="82"/>
        <v>0</v>
      </c>
    </row>
    <row r="818" spans="1:12" ht="12.75" hidden="1" customHeight="1" x14ac:dyDescent="0.35">
      <c r="A818" s="714"/>
      <c r="B818" s="714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4">
        <v>0</v>
      </c>
      <c r="K818" s="59"/>
      <c r="L818" s="53">
        <f t="shared" si="82"/>
        <v>0</v>
      </c>
    </row>
    <row r="819" spans="1:12" ht="12.75" hidden="1" customHeight="1" x14ac:dyDescent="0.35">
      <c r="A819" s="714"/>
      <c r="B819" s="714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4">
        <v>0</v>
      </c>
      <c r="K819" s="59"/>
      <c r="L819" s="53">
        <f t="shared" si="82"/>
        <v>0</v>
      </c>
    </row>
    <row r="820" spans="1:12" ht="12.75" hidden="1" customHeight="1" x14ac:dyDescent="0.35">
      <c r="A820" s="714"/>
      <c r="B820" s="714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4">
        <v>93886</v>
      </c>
      <c r="K820" s="59"/>
      <c r="L820" s="53">
        <f t="shared" si="82"/>
        <v>93886</v>
      </c>
    </row>
    <row r="821" spans="1:12" ht="12.75" hidden="1" customHeight="1" x14ac:dyDescent="0.35">
      <c r="A821" s="714"/>
      <c r="B821" s="714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4">
        <v>99970</v>
      </c>
      <c r="K821" s="59"/>
      <c r="L821" s="53">
        <f t="shared" si="82"/>
        <v>99970</v>
      </c>
    </row>
    <row r="822" spans="1:12" ht="12.75" hidden="1" customHeight="1" x14ac:dyDescent="0.35">
      <c r="A822" s="714"/>
      <c r="B822" s="714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4">
        <v>0</v>
      </c>
      <c r="K822" s="59"/>
      <c r="L822" s="53">
        <f t="shared" si="82"/>
        <v>0</v>
      </c>
    </row>
    <row r="823" spans="1:12" ht="12.75" hidden="1" customHeight="1" x14ac:dyDescent="0.35">
      <c r="A823" s="714"/>
      <c r="B823" s="714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4">
        <v>14290</v>
      </c>
      <c r="K823" s="59"/>
      <c r="L823" s="53">
        <f t="shared" si="82"/>
        <v>14290</v>
      </c>
    </row>
    <row r="824" spans="1:12" ht="12.75" hidden="1" customHeight="1" x14ac:dyDescent="0.35">
      <c r="A824" s="714"/>
      <c r="B824" s="714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4">
        <v>122151</v>
      </c>
      <c r="K824" s="59"/>
      <c r="L824" s="53">
        <f t="shared" si="82"/>
        <v>122151</v>
      </c>
    </row>
    <row r="825" spans="1:12" ht="12.75" hidden="1" customHeight="1" x14ac:dyDescent="0.35">
      <c r="A825" s="714"/>
      <c r="B825" s="714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4">
        <v>2825</v>
      </c>
      <c r="K825" s="59"/>
      <c r="L825" s="53">
        <f t="shared" si="82"/>
        <v>2825</v>
      </c>
    </row>
    <row r="826" spans="1:12" ht="12.75" hidden="1" customHeight="1" x14ac:dyDescent="0.35">
      <c r="A826" s="714"/>
      <c r="B826" s="714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4">
        <v>0</v>
      </c>
      <c r="K826" s="59"/>
      <c r="L826" s="53">
        <f t="shared" si="82"/>
        <v>0</v>
      </c>
    </row>
    <row r="827" spans="1:12" ht="12.75" hidden="1" customHeight="1" x14ac:dyDescent="0.35">
      <c r="A827" s="714"/>
      <c r="B827" s="714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4">
        <v>20586</v>
      </c>
      <c r="K827" s="59"/>
      <c r="L827" s="53">
        <f t="shared" si="82"/>
        <v>20586</v>
      </c>
    </row>
    <row r="828" spans="1:12" ht="12.75" hidden="1" customHeight="1" x14ac:dyDescent="0.35">
      <c r="A828" s="714"/>
      <c r="B828" s="714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4">
        <v>0</v>
      </c>
      <c r="K828" s="59"/>
      <c r="L828" s="53">
        <f t="shared" si="82"/>
        <v>0</v>
      </c>
    </row>
    <row r="829" spans="1:12" ht="12.75" hidden="1" customHeight="1" x14ac:dyDescent="0.35">
      <c r="A829" s="714"/>
      <c r="B829" s="714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4">
        <v>0</v>
      </c>
      <c r="K829" s="59"/>
      <c r="L829" s="53">
        <f t="shared" si="82"/>
        <v>0</v>
      </c>
    </row>
    <row r="830" spans="1:12" ht="12.75" hidden="1" customHeight="1" x14ac:dyDescent="0.35">
      <c r="A830" s="714"/>
      <c r="B830" s="714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4">
        <v>14517</v>
      </c>
      <c r="K830" s="59"/>
      <c r="L830" s="53">
        <f t="shared" si="82"/>
        <v>14517</v>
      </c>
    </row>
    <row r="831" spans="1:12" ht="12.75" hidden="1" customHeight="1" x14ac:dyDescent="0.35">
      <c r="A831" s="714"/>
      <c r="B831" s="714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4">
        <v>0</v>
      </c>
      <c r="K831" s="59"/>
      <c r="L831" s="53">
        <f t="shared" si="82"/>
        <v>0</v>
      </c>
    </row>
    <row r="832" spans="1:12" ht="12.75" hidden="1" customHeight="1" x14ac:dyDescent="0.35">
      <c r="A832" s="714"/>
      <c r="B832" s="714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4">
        <v>4000</v>
      </c>
      <c r="K832" s="59"/>
      <c r="L832" s="53">
        <f t="shared" si="82"/>
        <v>4000</v>
      </c>
    </row>
    <row r="833" spans="1:12" ht="12.75" hidden="1" customHeight="1" x14ac:dyDescent="0.35">
      <c r="A833" s="714"/>
      <c r="B833" s="714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4">
        <v>4000</v>
      </c>
      <c r="K833" s="59"/>
      <c r="L833" s="53">
        <f t="shared" si="82"/>
        <v>4000</v>
      </c>
    </row>
    <row r="834" spans="1:12" ht="12.75" hidden="1" customHeight="1" x14ac:dyDescent="0.35">
      <c r="A834" s="714"/>
      <c r="B834" s="714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4">
        <v>3000</v>
      </c>
      <c r="K834" s="59"/>
      <c r="L834" s="53">
        <f t="shared" si="82"/>
        <v>3000</v>
      </c>
    </row>
    <row r="835" spans="1:12" ht="12.75" hidden="1" customHeight="1" x14ac:dyDescent="0.35">
      <c r="A835" s="714"/>
      <c r="B835" s="714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4">
        <v>3000</v>
      </c>
      <c r="K835" s="59"/>
      <c r="L835" s="53">
        <f t="shared" si="82"/>
        <v>3000</v>
      </c>
    </row>
    <row r="836" spans="1:12" ht="12.75" hidden="1" customHeight="1" x14ac:dyDescent="0.35">
      <c r="A836" s="714"/>
      <c r="B836" s="714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4">
        <v>5500</v>
      </c>
      <c r="K836" s="59"/>
      <c r="L836" s="53">
        <f t="shared" si="82"/>
        <v>5500</v>
      </c>
    </row>
    <row r="837" spans="1:12" ht="12.75" hidden="1" customHeight="1" x14ac:dyDescent="0.35">
      <c r="A837" s="714"/>
      <c r="B837" s="714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4">
        <v>5500</v>
      </c>
      <c r="K837" s="59"/>
      <c r="L837" s="53">
        <f t="shared" si="82"/>
        <v>5500</v>
      </c>
    </row>
    <row r="838" spans="1:12" ht="12.75" hidden="1" customHeight="1" x14ac:dyDescent="0.35">
      <c r="A838" s="714"/>
      <c r="B838" s="714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4">
        <v>0</v>
      </c>
      <c r="K838" s="59"/>
      <c r="L838" s="53">
        <f t="shared" si="82"/>
        <v>0</v>
      </c>
    </row>
    <row r="839" spans="1:12" ht="12.75" hidden="1" customHeight="1" x14ac:dyDescent="0.35">
      <c r="A839" s="714"/>
      <c r="B839" s="714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4">
        <v>0</v>
      </c>
      <c r="K839" s="59"/>
      <c r="L839" s="53">
        <f t="shared" si="82"/>
        <v>0</v>
      </c>
    </row>
    <row r="840" spans="1:12" ht="12.75" hidden="1" customHeight="1" x14ac:dyDescent="0.35">
      <c r="A840" s="714"/>
      <c r="B840" s="714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4">
        <v>8610</v>
      </c>
      <c r="K840" s="59"/>
      <c r="L840" s="53">
        <f t="shared" si="82"/>
        <v>8610</v>
      </c>
    </row>
    <row r="841" spans="1:12" ht="12.75" hidden="1" customHeight="1" x14ac:dyDescent="0.35">
      <c r="A841" s="714"/>
      <c r="B841" s="714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4">
        <v>0</v>
      </c>
      <c r="K841" s="59"/>
      <c r="L841" s="53">
        <f t="shared" si="82"/>
        <v>0</v>
      </c>
    </row>
    <row r="842" spans="1:12" ht="12.75" hidden="1" customHeight="1" x14ac:dyDescent="0.35">
      <c r="A842" s="714"/>
      <c r="B842" s="714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4">
        <v>288500</v>
      </c>
      <c r="K842" s="59"/>
      <c r="L842" s="53">
        <f t="shared" si="82"/>
        <v>288500</v>
      </c>
    </row>
    <row r="843" spans="1:12" ht="12.75" hidden="1" customHeight="1" x14ac:dyDescent="0.35">
      <c r="A843" s="714"/>
      <c r="B843" s="714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4">
        <v>0</v>
      </c>
      <c r="K843" s="59"/>
      <c r="L843" s="53">
        <f t="shared" si="82"/>
        <v>0</v>
      </c>
    </row>
    <row r="844" spans="1:12" ht="12.75" hidden="1" customHeight="1" x14ac:dyDescent="0.35">
      <c r="A844" s="714"/>
      <c r="B844" s="714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4">
        <v>0</v>
      </c>
      <c r="K844" s="59"/>
      <c r="L844" s="53">
        <f t="shared" si="82"/>
        <v>0</v>
      </c>
    </row>
    <row r="845" spans="1:12" ht="12.75" hidden="1" customHeight="1" x14ac:dyDescent="0.35">
      <c r="A845" s="714"/>
      <c r="B845" s="714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4">
        <v>5000</v>
      </c>
      <c r="K845" s="59"/>
      <c r="L845" s="53">
        <f t="shared" si="82"/>
        <v>5000</v>
      </c>
    </row>
    <row r="846" spans="1:12" ht="12.75" hidden="1" customHeight="1" x14ac:dyDescent="0.35">
      <c r="A846" s="714"/>
      <c r="B846" s="719" t="s">
        <v>143</v>
      </c>
      <c r="C846" s="714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7">
        <v>1614378</v>
      </c>
      <c r="K846" s="54">
        <f>SUM(K816:K845)</f>
        <v>0</v>
      </c>
      <c r="L846" s="54">
        <f>SUM(L816:L845)</f>
        <v>1614378</v>
      </c>
    </row>
    <row r="847" spans="1:12" ht="12.75" hidden="1" customHeight="1" thickBot="1" x14ac:dyDescent="0.4">
      <c r="A847" s="719" t="s">
        <v>261</v>
      </c>
      <c r="B847" s="714"/>
      <c r="C847" s="714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8">
        <v>-1614378</v>
      </c>
      <c r="K847" s="55">
        <f>-K846</f>
        <v>0</v>
      </c>
      <c r="L847" s="55">
        <f>-L846</f>
        <v>-1614378</v>
      </c>
    </row>
    <row r="848" spans="1:12" ht="12.75" hidden="1" customHeight="1" thickTop="1" x14ac:dyDescent="0.35">
      <c r="A848" s="722" t="s">
        <v>262</v>
      </c>
      <c r="B848" s="714"/>
      <c r="C848" s="714"/>
      <c r="D848" s="714"/>
      <c r="E848" s="714"/>
      <c r="F848" s="714"/>
      <c r="G848" s="714"/>
      <c r="H848" s="714"/>
      <c r="I848" s="714"/>
      <c r="J848" s="714"/>
      <c r="K848" s="714"/>
      <c r="L848" s="714"/>
    </row>
    <row r="849" spans="1:12" ht="12.75" hidden="1" customHeight="1" x14ac:dyDescent="0.35">
      <c r="A849" s="714"/>
      <c r="B849" s="722" t="s">
        <v>141</v>
      </c>
      <c r="C849" s="714"/>
      <c r="D849" s="714"/>
      <c r="E849" s="714"/>
      <c r="F849" s="714"/>
      <c r="G849" s="714"/>
      <c r="H849" s="714"/>
      <c r="I849" s="714"/>
      <c r="J849" s="714"/>
      <c r="K849" s="714"/>
      <c r="L849" s="714"/>
    </row>
    <row r="850" spans="1:12" ht="12.75" hidden="1" customHeight="1" x14ac:dyDescent="0.35">
      <c r="A850" s="714"/>
      <c r="B850" s="714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4">
        <v>801201</v>
      </c>
      <c r="K850" s="59"/>
      <c r="L850" s="53">
        <f t="shared" ref="L850:L875" si="85">J850-K850</f>
        <v>801201</v>
      </c>
    </row>
    <row r="851" spans="1:12" ht="12.75" hidden="1" customHeight="1" x14ac:dyDescent="0.35">
      <c r="A851" s="714"/>
      <c r="B851" s="714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4">
        <v>0</v>
      </c>
      <c r="K851" s="59"/>
      <c r="L851" s="53">
        <f t="shared" si="85"/>
        <v>0</v>
      </c>
    </row>
    <row r="852" spans="1:12" ht="12.75" hidden="1" customHeight="1" x14ac:dyDescent="0.35">
      <c r="A852" s="714"/>
      <c r="B852" s="714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4">
        <v>0</v>
      </c>
      <c r="K852" s="59"/>
      <c r="L852" s="53">
        <f t="shared" si="85"/>
        <v>0</v>
      </c>
    </row>
    <row r="853" spans="1:12" ht="12.75" hidden="1" customHeight="1" x14ac:dyDescent="0.35">
      <c r="A853" s="714"/>
      <c r="B853" s="714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4">
        <v>97983</v>
      </c>
      <c r="K853" s="59"/>
      <c r="L853" s="53">
        <f t="shared" si="85"/>
        <v>97983</v>
      </c>
    </row>
    <row r="854" spans="1:12" ht="12.75" hidden="1" customHeight="1" x14ac:dyDescent="0.35">
      <c r="A854" s="714"/>
      <c r="B854" s="714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4">
        <v>96523</v>
      </c>
      <c r="K854" s="59"/>
      <c r="L854" s="53">
        <f t="shared" si="85"/>
        <v>96523</v>
      </c>
    </row>
    <row r="855" spans="1:12" ht="12.75" hidden="1" customHeight="1" x14ac:dyDescent="0.35">
      <c r="A855" s="714"/>
      <c r="B855" s="714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4">
        <v>13797</v>
      </c>
      <c r="K855" s="59"/>
      <c r="L855" s="53">
        <f t="shared" si="85"/>
        <v>13797</v>
      </c>
    </row>
    <row r="856" spans="1:12" ht="12.75" hidden="1" customHeight="1" x14ac:dyDescent="0.35">
      <c r="A856" s="714"/>
      <c r="B856" s="714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4">
        <v>148465</v>
      </c>
      <c r="K856" s="59"/>
      <c r="L856" s="53">
        <f t="shared" si="85"/>
        <v>148465</v>
      </c>
    </row>
    <row r="857" spans="1:12" ht="12.75" hidden="1" customHeight="1" x14ac:dyDescent="0.35">
      <c r="A857" s="714"/>
      <c r="B857" s="714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4">
        <v>2725</v>
      </c>
      <c r="K857" s="59"/>
      <c r="L857" s="53">
        <f t="shared" si="85"/>
        <v>2725</v>
      </c>
    </row>
    <row r="858" spans="1:12" ht="12.75" hidden="1" customHeight="1" x14ac:dyDescent="0.35">
      <c r="A858" s="714"/>
      <c r="B858" s="714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4">
        <v>0</v>
      </c>
      <c r="K858" s="59"/>
      <c r="L858" s="53">
        <f t="shared" si="85"/>
        <v>0</v>
      </c>
    </row>
    <row r="859" spans="1:12" ht="12.75" hidden="1" customHeight="1" x14ac:dyDescent="0.35">
      <c r="A859" s="714"/>
      <c r="B859" s="714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4">
        <v>25398</v>
      </c>
      <c r="K859" s="59"/>
      <c r="L859" s="53">
        <f t="shared" si="85"/>
        <v>25398</v>
      </c>
    </row>
    <row r="860" spans="1:12" ht="12.75" hidden="1" customHeight="1" x14ac:dyDescent="0.35">
      <c r="A860" s="714"/>
      <c r="B860" s="714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4">
        <v>0</v>
      </c>
      <c r="K860" s="59"/>
      <c r="L860" s="53">
        <f t="shared" si="85"/>
        <v>0</v>
      </c>
    </row>
    <row r="861" spans="1:12" ht="12.75" hidden="1" customHeight="1" x14ac:dyDescent="0.35">
      <c r="A861" s="714"/>
      <c r="B861" s="714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4">
        <v>0</v>
      </c>
      <c r="K861" s="59"/>
      <c r="L861" s="53">
        <f t="shared" si="85"/>
        <v>0</v>
      </c>
    </row>
    <row r="862" spans="1:12" ht="12.75" hidden="1" customHeight="1" x14ac:dyDescent="0.35">
      <c r="A862" s="714"/>
      <c r="B862" s="714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4">
        <v>12036</v>
      </c>
      <c r="K862" s="59"/>
      <c r="L862" s="53">
        <f t="shared" si="85"/>
        <v>12036</v>
      </c>
    </row>
    <row r="863" spans="1:12" ht="12.75" hidden="1" customHeight="1" x14ac:dyDescent="0.35">
      <c r="A863" s="714"/>
      <c r="B863" s="714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4">
        <v>0</v>
      </c>
      <c r="K863" s="59"/>
      <c r="L863" s="53">
        <f t="shared" si="85"/>
        <v>0</v>
      </c>
    </row>
    <row r="864" spans="1:12" ht="12.75" hidden="1" customHeight="1" x14ac:dyDescent="0.35">
      <c r="A864" s="714"/>
      <c r="B864" s="714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4">
        <v>1500</v>
      </c>
      <c r="K864" s="59"/>
      <c r="L864" s="53">
        <f t="shared" si="85"/>
        <v>1500</v>
      </c>
    </row>
    <row r="865" spans="1:12" ht="12.75" hidden="1" customHeight="1" x14ac:dyDescent="0.35">
      <c r="A865" s="714"/>
      <c r="B865" s="714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4">
        <v>25</v>
      </c>
      <c r="K865" s="59"/>
      <c r="L865" s="53">
        <f t="shared" si="85"/>
        <v>25</v>
      </c>
    </row>
    <row r="866" spans="1:12" ht="12.75" hidden="1" customHeight="1" x14ac:dyDescent="0.35">
      <c r="A866" s="714"/>
      <c r="B866" s="714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4">
        <v>500</v>
      </c>
      <c r="K866" s="59"/>
      <c r="L866" s="53">
        <f t="shared" si="85"/>
        <v>500</v>
      </c>
    </row>
    <row r="867" spans="1:12" ht="12.75" hidden="1" customHeight="1" x14ac:dyDescent="0.35">
      <c r="A867" s="714"/>
      <c r="B867" s="714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4">
        <v>9700</v>
      </c>
      <c r="K867" s="59"/>
      <c r="L867" s="53">
        <f t="shared" si="85"/>
        <v>9700</v>
      </c>
    </row>
    <row r="868" spans="1:12" ht="12.75" hidden="1" customHeight="1" x14ac:dyDescent="0.35">
      <c r="A868" s="714"/>
      <c r="B868" s="714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4">
        <v>1500</v>
      </c>
      <c r="K868" s="59"/>
      <c r="L868" s="53">
        <f t="shared" si="85"/>
        <v>1500</v>
      </c>
    </row>
    <row r="869" spans="1:12" ht="12.75" hidden="1" customHeight="1" x14ac:dyDescent="0.35">
      <c r="A869" s="714"/>
      <c r="B869" s="714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4">
        <v>2000</v>
      </c>
      <c r="K869" s="59"/>
      <c r="L869" s="53">
        <f t="shared" si="85"/>
        <v>2000</v>
      </c>
    </row>
    <row r="870" spans="1:12" ht="12.75" hidden="1" customHeight="1" x14ac:dyDescent="0.35">
      <c r="A870" s="714"/>
      <c r="B870" s="714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4">
        <v>5000</v>
      </c>
      <c r="K870" s="59"/>
      <c r="L870" s="53">
        <f t="shared" si="85"/>
        <v>5000</v>
      </c>
    </row>
    <row r="871" spans="1:12" ht="12.75" hidden="1" customHeight="1" x14ac:dyDescent="0.35">
      <c r="A871" s="714"/>
      <c r="B871" s="714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4">
        <v>3200</v>
      </c>
      <c r="K871" s="59"/>
      <c r="L871" s="53">
        <f t="shared" si="85"/>
        <v>3200</v>
      </c>
    </row>
    <row r="872" spans="1:12" ht="12.75" hidden="1" customHeight="1" x14ac:dyDescent="0.35">
      <c r="A872" s="714"/>
      <c r="B872" s="714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4">
        <v>0</v>
      </c>
      <c r="K872" s="59"/>
      <c r="L872" s="53">
        <f t="shared" si="85"/>
        <v>0</v>
      </c>
    </row>
    <row r="873" spans="1:12" ht="12.75" hidden="1" customHeight="1" x14ac:dyDescent="0.35">
      <c r="A873" s="714"/>
      <c r="B873" s="714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4">
        <v>913500</v>
      </c>
      <c r="K873" s="59"/>
      <c r="L873" s="53">
        <f t="shared" si="85"/>
        <v>913500</v>
      </c>
    </row>
    <row r="874" spans="1:12" ht="12.75" hidden="1" customHeight="1" x14ac:dyDescent="0.35">
      <c r="A874" s="714"/>
      <c r="B874" s="714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4">
        <v>0</v>
      </c>
      <c r="K874" s="59"/>
      <c r="L874" s="53">
        <f t="shared" si="85"/>
        <v>0</v>
      </c>
    </row>
    <row r="875" spans="1:12" ht="12.75" hidden="1" customHeight="1" x14ac:dyDescent="0.35">
      <c r="A875" s="714"/>
      <c r="B875" s="714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4">
        <v>0</v>
      </c>
      <c r="K875" s="59"/>
      <c r="L875" s="53">
        <f t="shared" si="85"/>
        <v>0</v>
      </c>
    </row>
    <row r="876" spans="1:12" ht="12.75" hidden="1" customHeight="1" x14ac:dyDescent="0.35">
      <c r="A876" s="714"/>
      <c r="B876" s="719" t="s">
        <v>143</v>
      </c>
      <c r="C876" s="714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7">
        <v>2135053</v>
      </c>
      <c r="K876" s="54">
        <f>SUM(K850:K875)</f>
        <v>0</v>
      </c>
      <c r="L876" s="54">
        <f>SUM(L850:L875)</f>
        <v>2135053</v>
      </c>
    </row>
    <row r="877" spans="1:12" ht="12.75" hidden="1" customHeight="1" thickBot="1" x14ac:dyDescent="0.4">
      <c r="A877" s="719" t="s">
        <v>263</v>
      </c>
      <c r="B877" s="714"/>
      <c r="C877" s="714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8">
        <v>-2135053</v>
      </c>
      <c r="K877" s="55">
        <f>-K876</f>
        <v>0</v>
      </c>
      <c r="L877" s="55">
        <f>-L876</f>
        <v>-2135053</v>
      </c>
    </row>
    <row r="878" spans="1:12" ht="12.75" hidden="1" customHeight="1" thickTop="1" x14ac:dyDescent="0.35">
      <c r="A878" s="722" t="s">
        <v>264</v>
      </c>
      <c r="B878" s="714"/>
      <c r="C878" s="714"/>
      <c r="D878" s="714"/>
      <c r="E878" s="714"/>
      <c r="F878" s="714"/>
      <c r="G878" s="714"/>
      <c r="H878" s="714"/>
      <c r="I878" s="714"/>
      <c r="J878" s="714"/>
      <c r="K878" s="714"/>
      <c r="L878" s="714"/>
    </row>
    <row r="879" spans="1:12" ht="12.75" hidden="1" customHeight="1" x14ac:dyDescent="0.35">
      <c r="A879" s="714"/>
      <c r="B879" s="722" t="s">
        <v>141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</row>
    <row r="880" spans="1:12" ht="12.75" hidden="1" customHeight="1" x14ac:dyDescent="0.35">
      <c r="A880" s="714"/>
      <c r="B880" s="714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4">
        <v>1529554</v>
      </c>
      <c r="K880" s="59"/>
      <c r="L880" s="53">
        <f t="shared" ref="L880:L914" si="88">J880-K880</f>
        <v>1529554</v>
      </c>
    </row>
    <row r="881" spans="1:12" ht="12.75" hidden="1" customHeight="1" x14ac:dyDescent="0.35">
      <c r="A881" s="714"/>
      <c r="B881" s="714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4">
        <v>0</v>
      </c>
      <c r="K881" s="59"/>
      <c r="L881" s="53">
        <f t="shared" si="88"/>
        <v>0</v>
      </c>
    </row>
    <row r="882" spans="1:12" ht="12.75" hidden="1" customHeight="1" x14ac:dyDescent="0.35">
      <c r="A882" s="714"/>
      <c r="B882" s="714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4">
        <v>2500</v>
      </c>
      <c r="K882" s="59"/>
      <c r="L882" s="53">
        <f t="shared" si="88"/>
        <v>2500</v>
      </c>
    </row>
    <row r="883" spans="1:12" ht="12.75" hidden="1" customHeight="1" x14ac:dyDescent="0.35">
      <c r="A883" s="714"/>
      <c r="B883" s="714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4">
        <v>0</v>
      </c>
      <c r="K883" s="59"/>
      <c r="L883" s="53">
        <f t="shared" si="88"/>
        <v>0</v>
      </c>
    </row>
    <row r="884" spans="1:12" ht="12.75" hidden="1" customHeight="1" x14ac:dyDescent="0.35">
      <c r="A884" s="714"/>
      <c r="B884" s="714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4">
        <v>143938</v>
      </c>
      <c r="K884" s="59"/>
      <c r="L884" s="53">
        <f t="shared" si="88"/>
        <v>143938</v>
      </c>
    </row>
    <row r="885" spans="1:12" ht="12.75" hidden="1" customHeight="1" x14ac:dyDescent="0.35">
      <c r="A885" s="714"/>
      <c r="B885" s="714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4">
        <v>165469</v>
      </c>
      <c r="K885" s="59"/>
      <c r="L885" s="53">
        <f t="shared" si="88"/>
        <v>165469</v>
      </c>
    </row>
    <row r="886" spans="1:12" ht="12.75" hidden="1" customHeight="1" x14ac:dyDescent="0.35">
      <c r="A886" s="714"/>
      <c r="B886" s="714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4">
        <v>0</v>
      </c>
      <c r="K886" s="59"/>
      <c r="L886" s="53">
        <f t="shared" si="88"/>
        <v>0</v>
      </c>
    </row>
    <row r="887" spans="1:12" ht="12.75" hidden="1" customHeight="1" x14ac:dyDescent="0.35">
      <c r="A887" s="714"/>
      <c r="B887" s="714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4">
        <v>23653</v>
      </c>
      <c r="K887" s="59"/>
      <c r="L887" s="53">
        <f t="shared" si="88"/>
        <v>23653</v>
      </c>
    </row>
    <row r="888" spans="1:12" ht="12.75" hidden="1" customHeight="1" x14ac:dyDescent="0.35">
      <c r="A888" s="714"/>
      <c r="B888" s="714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4">
        <v>200794</v>
      </c>
      <c r="K888" s="59"/>
      <c r="L888" s="53">
        <f t="shared" si="88"/>
        <v>200794</v>
      </c>
    </row>
    <row r="889" spans="1:12" ht="12.75" hidden="1" customHeight="1" x14ac:dyDescent="0.35">
      <c r="A889" s="714"/>
      <c r="B889" s="714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4">
        <v>4758</v>
      </c>
      <c r="K889" s="59"/>
      <c r="L889" s="53">
        <f t="shared" si="88"/>
        <v>4758</v>
      </c>
    </row>
    <row r="890" spans="1:12" ht="12.75" hidden="1" customHeight="1" x14ac:dyDescent="0.35">
      <c r="A890" s="714"/>
      <c r="B890" s="714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4">
        <v>0</v>
      </c>
      <c r="K890" s="59"/>
      <c r="L890" s="53">
        <f t="shared" si="88"/>
        <v>0</v>
      </c>
    </row>
    <row r="891" spans="1:12" ht="12.75" hidden="1" customHeight="1" x14ac:dyDescent="0.35">
      <c r="A891" s="714"/>
      <c r="B891" s="714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4">
        <v>36776</v>
      </c>
      <c r="K891" s="59"/>
      <c r="L891" s="53">
        <f t="shared" si="88"/>
        <v>36776</v>
      </c>
    </row>
    <row r="892" spans="1:12" ht="12.75" hidden="1" customHeight="1" x14ac:dyDescent="0.35">
      <c r="A892" s="714"/>
      <c r="B892" s="714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4">
        <v>0</v>
      </c>
      <c r="K892" s="59"/>
      <c r="L892" s="53">
        <f t="shared" si="88"/>
        <v>0</v>
      </c>
    </row>
    <row r="893" spans="1:12" ht="12.75" hidden="1" customHeight="1" x14ac:dyDescent="0.35">
      <c r="A893" s="714"/>
      <c r="B893" s="714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4">
        <v>0</v>
      </c>
      <c r="K893" s="59"/>
      <c r="L893" s="53">
        <f t="shared" si="88"/>
        <v>0</v>
      </c>
    </row>
    <row r="894" spans="1:12" ht="12.75" hidden="1" customHeight="1" x14ac:dyDescent="0.35">
      <c r="A894" s="714"/>
      <c r="B894" s="714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4">
        <v>23276</v>
      </c>
      <c r="K894" s="59"/>
      <c r="L894" s="53">
        <f t="shared" si="88"/>
        <v>23276</v>
      </c>
    </row>
    <row r="895" spans="1:12" ht="12.75" hidden="1" customHeight="1" x14ac:dyDescent="0.35">
      <c r="A895" s="714"/>
      <c r="B895" s="714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4">
        <v>0</v>
      </c>
      <c r="K895" s="59"/>
      <c r="L895" s="53">
        <f t="shared" si="88"/>
        <v>0</v>
      </c>
    </row>
    <row r="896" spans="1:12" ht="12.75" hidden="1" customHeight="1" x14ac:dyDescent="0.35">
      <c r="A896" s="714"/>
      <c r="B896" s="714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4">
        <v>0</v>
      </c>
      <c r="K896" s="59"/>
      <c r="L896" s="53">
        <f t="shared" si="88"/>
        <v>0</v>
      </c>
    </row>
    <row r="897" spans="1:12" ht="12.75" hidden="1" customHeight="1" x14ac:dyDescent="0.35">
      <c r="A897" s="714"/>
      <c r="B897" s="714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4">
        <v>1000</v>
      </c>
      <c r="K897" s="59"/>
      <c r="L897" s="53">
        <f t="shared" si="88"/>
        <v>1000</v>
      </c>
    </row>
    <row r="898" spans="1:12" ht="12.75" hidden="1" customHeight="1" x14ac:dyDescent="0.35">
      <c r="A898" s="714"/>
      <c r="B898" s="714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4">
        <v>2500</v>
      </c>
      <c r="K898" s="59"/>
      <c r="L898" s="53">
        <f t="shared" si="88"/>
        <v>2500</v>
      </c>
    </row>
    <row r="899" spans="1:12" ht="12.75" hidden="1" customHeight="1" x14ac:dyDescent="0.35">
      <c r="A899" s="714"/>
      <c r="B899" s="714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4">
        <v>1000</v>
      </c>
      <c r="K899" s="59"/>
      <c r="L899" s="53">
        <f t="shared" si="88"/>
        <v>1000</v>
      </c>
    </row>
    <row r="900" spans="1:12" ht="12.75" hidden="1" customHeight="1" x14ac:dyDescent="0.35">
      <c r="A900" s="714"/>
      <c r="B900" s="714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4">
        <v>1300</v>
      </c>
      <c r="K900" s="59"/>
      <c r="L900" s="53">
        <f t="shared" si="88"/>
        <v>1300</v>
      </c>
    </row>
    <row r="901" spans="1:12" ht="12.75" hidden="1" customHeight="1" x14ac:dyDescent="0.35">
      <c r="A901" s="714"/>
      <c r="B901" s="714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4">
        <v>10000</v>
      </c>
      <c r="K901" s="59"/>
      <c r="L901" s="53">
        <f t="shared" si="88"/>
        <v>10000</v>
      </c>
    </row>
    <row r="902" spans="1:12" ht="12.75" hidden="1" customHeight="1" x14ac:dyDescent="0.35">
      <c r="A902" s="714"/>
      <c r="B902" s="714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4">
        <v>3500</v>
      </c>
      <c r="K902" s="59"/>
      <c r="L902" s="53">
        <f t="shared" si="88"/>
        <v>3500</v>
      </c>
    </row>
    <row r="903" spans="1:12" ht="12.75" hidden="1" customHeight="1" x14ac:dyDescent="0.35">
      <c r="A903" s="714"/>
      <c r="B903" s="714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4">
        <v>3000</v>
      </c>
      <c r="K903" s="59"/>
      <c r="L903" s="53">
        <f t="shared" si="88"/>
        <v>3000</v>
      </c>
    </row>
    <row r="904" spans="1:12" ht="12.75" hidden="1" customHeight="1" x14ac:dyDescent="0.35">
      <c r="A904" s="714"/>
      <c r="B904" s="714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4">
        <v>500</v>
      </c>
      <c r="K904" s="59"/>
      <c r="L904" s="53">
        <f t="shared" si="88"/>
        <v>500</v>
      </c>
    </row>
    <row r="905" spans="1:12" ht="12.75" hidden="1" customHeight="1" x14ac:dyDescent="0.35">
      <c r="A905" s="714"/>
      <c r="B905" s="714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4">
        <v>1000</v>
      </c>
      <c r="K905" s="59"/>
      <c r="L905" s="53">
        <f t="shared" si="88"/>
        <v>1000</v>
      </c>
    </row>
    <row r="906" spans="1:12" ht="12.75" hidden="1" customHeight="1" x14ac:dyDescent="0.35">
      <c r="A906" s="714"/>
      <c r="B906" s="714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4">
        <v>8500</v>
      </c>
      <c r="K906" s="59"/>
      <c r="L906" s="53">
        <f t="shared" si="88"/>
        <v>8500</v>
      </c>
    </row>
    <row r="907" spans="1:12" ht="12.75" hidden="1" customHeight="1" x14ac:dyDescent="0.35">
      <c r="A907" s="714"/>
      <c r="B907" s="714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4">
        <v>360</v>
      </c>
      <c r="K907" s="59"/>
      <c r="L907" s="53">
        <f t="shared" si="88"/>
        <v>360</v>
      </c>
    </row>
    <row r="908" spans="1:12" ht="12.75" hidden="1" customHeight="1" x14ac:dyDescent="0.35">
      <c r="A908" s="714"/>
      <c r="B908" s="714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4">
        <v>153400</v>
      </c>
      <c r="K908" s="59"/>
      <c r="L908" s="53">
        <f t="shared" si="88"/>
        <v>153400</v>
      </c>
    </row>
    <row r="909" spans="1:12" ht="12.75" hidden="1" customHeight="1" x14ac:dyDescent="0.35">
      <c r="A909" s="714"/>
      <c r="B909" s="714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4">
        <v>0</v>
      </c>
      <c r="K909" s="59"/>
      <c r="L909" s="53">
        <f t="shared" si="88"/>
        <v>0</v>
      </c>
    </row>
    <row r="910" spans="1:12" ht="12.75" hidden="1" customHeight="1" x14ac:dyDescent="0.35">
      <c r="A910" s="714"/>
      <c r="B910" s="714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4">
        <v>0</v>
      </c>
      <c r="K910" s="59"/>
      <c r="L910" s="53">
        <f t="shared" si="88"/>
        <v>0</v>
      </c>
    </row>
    <row r="911" spans="1:12" ht="12.75" hidden="1" customHeight="1" x14ac:dyDescent="0.35">
      <c r="A911" s="714"/>
      <c r="B911" s="714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4">
        <v>0</v>
      </c>
      <c r="K911" s="59"/>
      <c r="L911" s="53">
        <f t="shared" si="88"/>
        <v>0</v>
      </c>
    </row>
    <row r="912" spans="1:12" ht="12.75" hidden="1" customHeight="1" x14ac:dyDescent="0.35">
      <c r="A912" s="714"/>
      <c r="B912" s="714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4">
        <v>0</v>
      </c>
      <c r="K912" s="59"/>
      <c r="L912" s="53">
        <f t="shared" si="88"/>
        <v>0</v>
      </c>
    </row>
    <row r="913" spans="1:12" ht="12.75" hidden="1" customHeight="1" x14ac:dyDescent="0.35">
      <c r="A913" s="714"/>
      <c r="B913" s="714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4">
        <v>0</v>
      </c>
      <c r="K913" s="59"/>
      <c r="L913" s="53">
        <f t="shared" si="88"/>
        <v>0</v>
      </c>
    </row>
    <row r="914" spans="1:12" ht="12.75" hidden="1" customHeight="1" x14ac:dyDescent="0.35">
      <c r="A914" s="714"/>
      <c r="B914" s="714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4">
        <v>0</v>
      </c>
      <c r="K914" s="59"/>
      <c r="L914" s="53">
        <f t="shared" si="88"/>
        <v>0</v>
      </c>
    </row>
    <row r="915" spans="1:12" ht="12.75" hidden="1" customHeight="1" x14ac:dyDescent="0.35">
      <c r="A915" s="714"/>
      <c r="B915" s="719" t="s">
        <v>143</v>
      </c>
      <c r="C915" s="714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7">
        <v>2316778</v>
      </c>
      <c r="K915" s="54">
        <f>SUM(K880:K914)</f>
        <v>0</v>
      </c>
      <c r="L915" s="54">
        <f>SUM(L880:L914)</f>
        <v>2316778</v>
      </c>
    </row>
    <row r="916" spans="1:12" ht="12.75" hidden="1" customHeight="1" thickBot="1" x14ac:dyDescent="0.4">
      <c r="A916" s="719" t="s">
        <v>267</v>
      </c>
      <c r="B916" s="714"/>
      <c r="C916" s="714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8">
        <v>-2316778</v>
      </c>
      <c r="K916" s="55">
        <f>-K915</f>
        <v>0</v>
      </c>
      <c r="L916" s="55">
        <f>-L915</f>
        <v>-2316778</v>
      </c>
    </row>
    <row r="917" spans="1:12" ht="12.75" hidden="1" customHeight="1" thickTop="1" x14ac:dyDescent="0.35">
      <c r="A917" s="722" t="s">
        <v>268</v>
      </c>
      <c r="B917" s="714"/>
      <c r="C917" s="714"/>
      <c r="D917" s="714"/>
      <c r="E917" s="714"/>
      <c r="F917" s="714"/>
      <c r="G917" s="714"/>
      <c r="H917" s="714"/>
      <c r="I917" s="714"/>
      <c r="J917" s="714"/>
      <c r="K917" s="714"/>
      <c r="L917" s="714"/>
    </row>
    <row r="918" spans="1:12" ht="12.75" hidden="1" customHeight="1" x14ac:dyDescent="0.35">
      <c r="A918" s="714"/>
      <c r="B918" s="722" t="s">
        <v>141</v>
      </c>
      <c r="C918" s="714"/>
      <c r="D918" s="714"/>
      <c r="E918" s="714"/>
      <c r="F918" s="714"/>
      <c r="G918" s="714"/>
      <c r="H918" s="714"/>
      <c r="I918" s="714"/>
      <c r="J918" s="714"/>
      <c r="K918" s="714"/>
      <c r="L918" s="714"/>
    </row>
    <row r="919" spans="1:12" ht="12.75" hidden="1" customHeight="1" x14ac:dyDescent="0.35">
      <c r="A919" s="714"/>
      <c r="B919" s="714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4">
        <v>41212</v>
      </c>
      <c r="K919" s="59"/>
      <c r="L919" s="53">
        <f t="shared" ref="L919:L936" si="91">J919-K919</f>
        <v>41212</v>
      </c>
    </row>
    <row r="920" spans="1:12" ht="12.75" hidden="1" customHeight="1" x14ac:dyDescent="0.35">
      <c r="A920" s="714"/>
      <c r="B920" s="714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4">
        <v>0</v>
      </c>
      <c r="K920" s="59"/>
      <c r="L920" s="53">
        <f t="shared" si="91"/>
        <v>0</v>
      </c>
    </row>
    <row r="921" spans="1:12" ht="12.75" hidden="1" customHeight="1" x14ac:dyDescent="0.35">
      <c r="A921" s="714"/>
      <c r="B921" s="714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4">
        <v>1500</v>
      </c>
      <c r="K921" s="59"/>
      <c r="L921" s="53">
        <f t="shared" si="91"/>
        <v>1500</v>
      </c>
    </row>
    <row r="922" spans="1:12" ht="12.75" hidden="1" customHeight="1" x14ac:dyDescent="0.35">
      <c r="A922" s="714"/>
      <c r="B922" s="714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4">
        <v>3091</v>
      </c>
      <c r="K922" s="59"/>
      <c r="L922" s="53">
        <f t="shared" si="91"/>
        <v>3091</v>
      </c>
    </row>
    <row r="923" spans="1:12" ht="12.75" hidden="1" customHeight="1" x14ac:dyDescent="0.35">
      <c r="A923" s="714"/>
      <c r="B923" s="714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4">
        <v>0</v>
      </c>
      <c r="K923" s="59"/>
      <c r="L923" s="53">
        <f t="shared" si="91"/>
        <v>0</v>
      </c>
    </row>
    <row r="924" spans="1:12" ht="12.75" hidden="1" customHeight="1" x14ac:dyDescent="0.35">
      <c r="A924" s="714"/>
      <c r="B924" s="714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4">
        <v>3447</v>
      </c>
      <c r="K924" s="59"/>
      <c r="L924" s="53">
        <f t="shared" si="91"/>
        <v>3447</v>
      </c>
    </row>
    <row r="925" spans="1:12" ht="12.75" hidden="1" customHeight="1" x14ac:dyDescent="0.35">
      <c r="A925" s="714"/>
      <c r="B925" s="714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4">
        <v>493</v>
      </c>
      <c r="K925" s="59"/>
      <c r="L925" s="53">
        <f t="shared" si="91"/>
        <v>493</v>
      </c>
    </row>
    <row r="926" spans="1:12" ht="12.75" hidden="1" customHeight="1" x14ac:dyDescent="0.35">
      <c r="A926" s="714"/>
      <c r="B926" s="714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4">
        <v>7357</v>
      </c>
      <c r="K926" s="59"/>
      <c r="L926" s="53">
        <f t="shared" si="91"/>
        <v>7357</v>
      </c>
    </row>
    <row r="927" spans="1:12" ht="12.75" hidden="1" customHeight="1" x14ac:dyDescent="0.35">
      <c r="A927" s="714"/>
      <c r="B927" s="714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4">
        <v>103</v>
      </c>
      <c r="K927" s="59"/>
      <c r="L927" s="53">
        <f t="shared" si="91"/>
        <v>103</v>
      </c>
    </row>
    <row r="928" spans="1:12" ht="12.75" hidden="1" customHeight="1" x14ac:dyDescent="0.35">
      <c r="A928" s="714"/>
      <c r="B928" s="714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4">
        <v>0</v>
      </c>
      <c r="K928" s="59"/>
      <c r="L928" s="53">
        <f t="shared" si="91"/>
        <v>0</v>
      </c>
    </row>
    <row r="929" spans="1:12" ht="12.75" hidden="1" customHeight="1" x14ac:dyDescent="0.35">
      <c r="A929" s="714"/>
      <c r="B929" s="714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4">
        <v>599</v>
      </c>
      <c r="K929" s="59"/>
      <c r="L929" s="53">
        <f t="shared" si="91"/>
        <v>599</v>
      </c>
    </row>
    <row r="930" spans="1:12" ht="12.75" hidden="1" customHeight="1" x14ac:dyDescent="0.35">
      <c r="A930" s="714"/>
      <c r="B930" s="714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4">
        <v>100</v>
      </c>
      <c r="K930" s="59"/>
      <c r="L930" s="53">
        <f t="shared" si="91"/>
        <v>100</v>
      </c>
    </row>
    <row r="931" spans="1:12" ht="12.75" hidden="1" customHeight="1" x14ac:dyDescent="0.35">
      <c r="A931" s="714"/>
      <c r="B931" s="714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4">
        <v>300</v>
      </c>
      <c r="K931" s="59"/>
      <c r="L931" s="53">
        <f t="shared" si="91"/>
        <v>300</v>
      </c>
    </row>
    <row r="932" spans="1:12" ht="12.75" hidden="1" customHeight="1" x14ac:dyDescent="0.35">
      <c r="A932" s="714"/>
      <c r="B932" s="714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4">
        <v>100</v>
      </c>
      <c r="K932" s="59"/>
      <c r="L932" s="53">
        <f t="shared" si="91"/>
        <v>100</v>
      </c>
    </row>
    <row r="933" spans="1:12" ht="12.75" hidden="1" customHeight="1" x14ac:dyDescent="0.35">
      <c r="A933" s="714"/>
      <c r="B933" s="714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4">
        <v>2000</v>
      </c>
      <c r="K933" s="59"/>
      <c r="L933" s="53">
        <f t="shared" si="91"/>
        <v>2000</v>
      </c>
    </row>
    <row r="934" spans="1:12" ht="12.75" hidden="1" customHeight="1" x14ac:dyDescent="0.35">
      <c r="A934" s="714"/>
      <c r="B934" s="714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4">
        <v>2000</v>
      </c>
      <c r="K934" s="59"/>
      <c r="L934" s="53">
        <f t="shared" si="91"/>
        <v>2000</v>
      </c>
    </row>
    <row r="935" spans="1:12" ht="12.75" hidden="1" customHeight="1" x14ac:dyDescent="0.35">
      <c r="A935" s="714"/>
      <c r="B935" s="714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4">
        <v>133500</v>
      </c>
      <c r="K935" s="59"/>
      <c r="L935" s="53">
        <f t="shared" si="91"/>
        <v>133500</v>
      </c>
    </row>
    <row r="936" spans="1:12" ht="12.75" hidden="1" customHeight="1" x14ac:dyDescent="0.35">
      <c r="A936" s="714"/>
      <c r="B936" s="714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4">
        <v>2000</v>
      </c>
      <c r="K936" s="59"/>
      <c r="L936" s="53">
        <f t="shared" si="91"/>
        <v>2000</v>
      </c>
    </row>
    <row r="937" spans="1:12" ht="12.75" hidden="1" customHeight="1" x14ac:dyDescent="0.35">
      <c r="A937" s="714"/>
      <c r="B937" s="719" t="s">
        <v>143</v>
      </c>
      <c r="C937" s="714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7">
        <v>197802</v>
      </c>
      <c r="K937" s="54">
        <f>SUM(K919:K936)</f>
        <v>0</v>
      </c>
      <c r="L937" s="54">
        <f>SUM(L919:L936)</f>
        <v>197802</v>
      </c>
    </row>
    <row r="938" spans="1:12" ht="12.75" hidden="1" customHeight="1" thickBot="1" x14ac:dyDescent="0.4">
      <c r="A938" s="719" t="s">
        <v>270</v>
      </c>
      <c r="B938" s="714"/>
      <c r="C938" s="714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8">
        <v>-197802</v>
      </c>
      <c r="K938" s="55">
        <f>-K937</f>
        <v>0</v>
      </c>
      <c r="L938" s="55">
        <f>-L937</f>
        <v>-197802</v>
      </c>
    </row>
    <row r="939" spans="1:12" ht="12.75" hidden="1" customHeight="1" thickTop="1" x14ac:dyDescent="0.35">
      <c r="A939" s="722" t="s">
        <v>271</v>
      </c>
      <c r="B939" s="714"/>
      <c r="C939" s="714"/>
      <c r="D939" s="714"/>
      <c r="E939" s="714"/>
      <c r="F939" s="714"/>
      <c r="G939" s="714"/>
      <c r="H939" s="714"/>
      <c r="I939" s="714"/>
      <c r="J939" s="714"/>
      <c r="K939" s="714"/>
      <c r="L939" s="714"/>
    </row>
    <row r="940" spans="1:12" ht="12.75" hidden="1" customHeight="1" x14ac:dyDescent="0.35">
      <c r="A940" s="714"/>
      <c r="B940" s="722" t="s">
        <v>141</v>
      </c>
      <c r="C940" s="714"/>
      <c r="D940" s="714"/>
      <c r="E940" s="714"/>
      <c r="F940" s="714"/>
      <c r="G940" s="714"/>
      <c r="H940" s="714"/>
      <c r="I940" s="714"/>
      <c r="J940" s="714"/>
      <c r="K940" s="714"/>
      <c r="L940" s="714"/>
    </row>
    <row r="941" spans="1:12" ht="12.75" hidden="1" customHeight="1" x14ac:dyDescent="0.35">
      <c r="A941" s="714"/>
      <c r="B941" s="714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4">
        <v>38463</v>
      </c>
      <c r="K941" s="59"/>
      <c r="L941" s="53">
        <f t="shared" ref="L941:L958" si="94">J941-K941</f>
        <v>38463</v>
      </c>
    </row>
    <row r="942" spans="1:12" ht="12.75" hidden="1" customHeight="1" x14ac:dyDescent="0.35">
      <c r="A942" s="714"/>
      <c r="B942" s="714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4">
        <v>0</v>
      </c>
      <c r="K942" s="59"/>
      <c r="L942" s="53">
        <f t="shared" si="94"/>
        <v>0</v>
      </c>
    </row>
    <row r="943" spans="1:12" ht="12.75" hidden="1" customHeight="1" x14ac:dyDescent="0.35">
      <c r="A943" s="714"/>
      <c r="B943" s="714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4">
        <v>0</v>
      </c>
      <c r="K943" s="59"/>
      <c r="L943" s="53">
        <f t="shared" si="94"/>
        <v>0</v>
      </c>
    </row>
    <row r="944" spans="1:12" ht="12.75" hidden="1" customHeight="1" x14ac:dyDescent="0.35">
      <c r="A944" s="714"/>
      <c r="B944" s="714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4">
        <v>2899</v>
      </c>
      <c r="K944" s="59"/>
      <c r="L944" s="53">
        <f t="shared" si="94"/>
        <v>2899</v>
      </c>
    </row>
    <row r="945" spans="1:12" ht="12.75" hidden="1" customHeight="1" x14ac:dyDescent="0.35">
      <c r="A945" s="714"/>
      <c r="B945" s="714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4">
        <v>0</v>
      </c>
      <c r="K945" s="59"/>
      <c r="L945" s="53">
        <f t="shared" si="94"/>
        <v>0</v>
      </c>
    </row>
    <row r="946" spans="1:12" ht="12.75" hidden="1" customHeight="1" x14ac:dyDescent="0.35">
      <c r="A946" s="714"/>
      <c r="B946" s="714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4">
        <v>6895</v>
      </c>
      <c r="K946" s="59"/>
      <c r="L946" s="53">
        <f t="shared" si="94"/>
        <v>6895</v>
      </c>
    </row>
    <row r="947" spans="1:12" ht="12.75" hidden="1" customHeight="1" x14ac:dyDescent="0.35">
      <c r="A947" s="714"/>
      <c r="B947" s="714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4">
        <v>986</v>
      </c>
      <c r="K947" s="59"/>
      <c r="L947" s="53">
        <f t="shared" si="94"/>
        <v>986</v>
      </c>
    </row>
    <row r="948" spans="1:12" ht="12.75" hidden="1" customHeight="1" x14ac:dyDescent="0.35">
      <c r="A948" s="714"/>
      <c r="B948" s="714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4">
        <v>14714</v>
      </c>
      <c r="K948" s="59"/>
      <c r="L948" s="53">
        <f t="shared" si="94"/>
        <v>14714</v>
      </c>
    </row>
    <row r="949" spans="1:12" ht="12.75" hidden="1" customHeight="1" x14ac:dyDescent="0.35">
      <c r="A949" s="714"/>
      <c r="B949" s="714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4">
        <v>0</v>
      </c>
      <c r="K949" s="59"/>
      <c r="L949" s="53">
        <f t="shared" si="94"/>
        <v>0</v>
      </c>
    </row>
    <row r="950" spans="1:12" ht="12.75" hidden="1" customHeight="1" x14ac:dyDescent="0.35">
      <c r="A950" s="714"/>
      <c r="B950" s="714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4">
        <v>141</v>
      </c>
      <c r="K950" s="59"/>
      <c r="L950" s="53">
        <f t="shared" si="94"/>
        <v>141</v>
      </c>
    </row>
    <row r="951" spans="1:12" ht="12.75" hidden="1" customHeight="1" x14ac:dyDescent="0.35">
      <c r="A951" s="714"/>
      <c r="B951" s="714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4">
        <v>0</v>
      </c>
      <c r="K951" s="59"/>
      <c r="L951" s="53">
        <f t="shared" si="94"/>
        <v>0</v>
      </c>
    </row>
    <row r="952" spans="1:12" ht="12.75" hidden="1" customHeight="1" x14ac:dyDescent="0.35">
      <c r="A952" s="714"/>
      <c r="B952" s="714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4">
        <v>0</v>
      </c>
      <c r="K952" s="59"/>
      <c r="L952" s="53">
        <f t="shared" si="94"/>
        <v>0</v>
      </c>
    </row>
    <row r="953" spans="1:12" ht="12.75" hidden="1" customHeight="1" x14ac:dyDescent="0.35">
      <c r="A953" s="714"/>
      <c r="B953" s="714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4">
        <v>0</v>
      </c>
      <c r="K953" s="59"/>
      <c r="L953" s="53">
        <f t="shared" si="94"/>
        <v>0</v>
      </c>
    </row>
    <row r="954" spans="1:12" ht="12.75" hidden="1" customHeight="1" x14ac:dyDescent="0.35">
      <c r="A954" s="714"/>
      <c r="B954" s="714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4">
        <v>0</v>
      </c>
      <c r="K954" s="59"/>
      <c r="L954" s="53">
        <f t="shared" si="94"/>
        <v>0</v>
      </c>
    </row>
    <row r="955" spans="1:12" ht="12.75" hidden="1" customHeight="1" x14ac:dyDescent="0.35">
      <c r="A955" s="714"/>
      <c r="B955" s="714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4">
        <v>0</v>
      </c>
      <c r="K955" s="59"/>
      <c r="L955" s="53">
        <f t="shared" si="94"/>
        <v>0</v>
      </c>
    </row>
    <row r="956" spans="1:12" ht="12.75" hidden="1" customHeight="1" x14ac:dyDescent="0.35">
      <c r="A956" s="714"/>
      <c r="B956" s="714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4">
        <v>0</v>
      </c>
      <c r="K956" s="59"/>
      <c r="L956" s="53">
        <f t="shared" si="94"/>
        <v>0</v>
      </c>
    </row>
    <row r="957" spans="1:12" ht="12.75" hidden="1" customHeight="1" x14ac:dyDescent="0.35">
      <c r="A957" s="714"/>
      <c r="B957" s="714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4">
        <v>0</v>
      </c>
      <c r="K957" s="59"/>
      <c r="L957" s="53">
        <f t="shared" si="94"/>
        <v>0</v>
      </c>
    </row>
    <row r="958" spans="1:12" ht="12.75" hidden="1" customHeight="1" x14ac:dyDescent="0.35">
      <c r="A958" s="714"/>
      <c r="B958" s="714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4">
        <v>0</v>
      </c>
      <c r="K958" s="59"/>
      <c r="L958" s="53">
        <f t="shared" si="94"/>
        <v>0</v>
      </c>
    </row>
    <row r="959" spans="1:12" ht="12.75" hidden="1" customHeight="1" x14ac:dyDescent="0.35">
      <c r="A959" s="714"/>
      <c r="B959" s="719" t="s">
        <v>143</v>
      </c>
      <c r="C959" s="714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7">
        <v>64098</v>
      </c>
      <c r="K959" s="54">
        <f>SUM(K941:K958)</f>
        <v>0</v>
      </c>
      <c r="L959" s="54">
        <f>SUM(L941:L958)</f>
        <v>64098</v>
      </c>
    </row>
    <row r="960" spans="1:12" ht="12.75" hidden="1" customHeight="1" thickBot="1" x14ac:dyDescent="0.4">
      <c r="A960" s="719" t="s">
        <v>272</v>
      </c>
      <c r="B960" s="714"/>
      <c r="C960" s="714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8">
        <v>-64098</v>
      </c>
      <c r="K960" s="55">
        <f>-K959</f>
        <v>0</v>
      </c>
      <c r="L960" s="55">
        <f>-L959</f>
        <v>-64098</v>
      </c>
    </row>
    <row r="961" spans="1:12" ht="12.75" hidden="1" customHeight="1" thickTop="1" x14ac:dyDescent="0.35">
      <c r="A961" s="722" t="s">
        <v>273</v>
      </c>
      <c r="B961" s="714"/>
      <c r="C961" s="714"/>
      <c r="D961" s="714"/>
      <c r="E961" s="714"/>
      <c r="F961" s="714"/>
      <c r="G961" s="714"/>
      <c r="H961" s="714"/>
      <c r="I961" s="714"/>
      <c r="J961" s="714"/>
      <c r="K961" s="714"/>
      <c r="L961" s="714"/>
    </row>
    <row r="962" spans="1:12" ht="12.75" hidden="1" customHeight="1" x14ac:dyDescent="0.35">
      <c r="A962" s="714"/>
      <c r="B962" s="722" t="s">
        <v>141</v>
      </c>
      <c r="C962" s="714"/>
      <c r="D962" s="714"/>
      <c r="E962" s="714"/>
      <c r="F962" s="714"/>
      <c r="G962" s="714"/>
      <c r="H962" s="714"/>
      <c r="I962" s="714"/>
      <c r="J962" s="714"/>
      <c r="K962" s="714"/>
      <c r="L962" s="714"/>
    </row>
    <row r="963" spans="1:12" ht="12.75" hidden="1" customHeight="1" x14ac:dyDescent="0.35">
      <c r="A963" s="714"/>
      <c r="B963" s="714"/>
    </row>
    <row r="964" spans="1:12" ht="12.75" hidden="1" customHeight="1" x14ac:dyDescent="0.35">
      <c r="A964" s="714"/>
      <c r="B964" s="714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4">
        <v>103005</v>
      </c>
      <c r="K964" s="59"/>
      <c r="L964" s="53">
        <f t="shared" ref="L964:L988" si="97">J964-K964</f>
        <v>103005</v>
      </c>
    </row>
    <row r="965" spans="1:12" ht="12.75" hidden="1" customHeight="1" x14ac:dyDescent="0.35">
      <c r="A965" s="714"/>
      <c r="B965" s="714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4">
        <v>0</v>
      </c>
      <c r="K965" s="59"/>
      <c r="L965" s="53">
        <f t="shared" si="97"/>
        <v>0</v>
      </c>
    </row>
    <row r="966" spans="1:12" ht="12.75" hidden="1" customHeight="1" x14ac:dyDescent="0.35">
      <c r="A966" s="714"/>
      <c r="B966" s="714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4">
        <v>0</v>
      </c>
      <c r="K966" s="59"/>
      <c r="L966" s="53">
        <f t="shared" si="97"/>
        <v>0</v>
      </c>
    </row>
    <row r="967" spans="1:12" ht="12.75" hidden="1" customHeight="1" x14ac:dyDescent="0.35">
      <c r="A967" s="714"/>
      <c r="B967" s="714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4">
        <v>0</v>
      </c>
      <c r="K967" s="59"/>
      <c r="L967" s="53">
        <f t="shared" si="97"/>
        <v>0</v>
      </c>
    </row>
    <row r="968" spans="1:12" ht="12.75" hidden="1" customHeight="1" x14ac:dyDescent="0.35">
      <c r="A968" s="714"/>
      <c r="B968" s="714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4">
        <v>0</v>
      </c>
      <c r="K968" s="59"/>
      <c r="L968" s="53">
        <f t="shared" si="97"/>
        <v>0</v>
      </c>
    </row>
    <row r="969" spans="1:12" ht="12.75" hidden="1" customHeight="1" x14ac:dyDescent="0.35">
      <c r="A969" s="714"/>
      <c r="B969" s="714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4">
        <v>7800</v>
      </c>
      <c r="K969" s="59"/>
      <c r="L969" s="53">
        <f t="shared" si="97"/>
        <v>7800</v>
      </c>
    </row>
    <row r="970" spans="1:12" ht="12.75" hidden="1" customHeight="1" x14ac:dyDescent="0.35">
      <c r="A970" s="714"/>
      <c r="B970" s="714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4">
        <v>13789</v>
      </c>
      <c r="K970" s="59"/>
      <c r="L970" s="53">
        <f t="shared" si="97"/>
        <v>13789</v>
      </c>
    </row>
    <row r="971" spans="1:12" ht="12.75" hidden="1" customHeight="1" x14ac:dyDescent="0.35">
      <c r="A971" s="714"/>
      <c r="B971" s="714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4">
        <v>0</v>
      </c>
      <c r="K971" s="59"/>
      <c r="L971" s="53">
        <f t="shared" si="97"/>
        <v>0</v>
      </c>
    </row>
    <row r="972" spans="1:12" ht="12.75" hidden="1" customHeight="1" x14ac:dyDescent="0.35">
      <c r="A972" s="714"/>
      <c r="B972" s="714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4">
        <v>1971</v>
      </c>
      <c r="K972" s="59"/>
      <c r="L972" s="53">
        <f t="shared" si="97"/>
        <v>1971</v>
      </c>
    </row>
    <row r="973" spans="1:12" ht="12.75" hidden="1" customHeight="1" x14ac:dyDescent="0.35">
      <c r="A973" s="714"/>
      <c r="B973" s="714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4">
        <v>12381</v>
      </c>
      <c r="K973" s="59"/>
      <c r="L973" s="53">
        <f t="shared" si="97"/>
        <v>12381</v>
      </c>
    </row>
    <row r="974" spans="1:12" ht="12.75" hidden="1" customHeight="1" x14ac:dyDescent="0.35">
      <c r="A974" s="714"/>
      <c r="B974" s="714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4">
        <v>366</v>
      </c>
      <c r="K974" s="59"/>
      <c r="L974" s="53">
        <f t="shared" si="97"/>
        <v>366</v>
      </c>
    </row>
    <row r="975" spans="1:12" ht="12.75" hidden="1" customHeight="1" x14ac:dyDescent="0.35">
      <c r="A975" s="714"/>
      <c r="B975" s="714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4">
        <v>0</v>
      </c>
      <c r="K975" s="59"/>
      <c r="L975" s="53">
        <f t="shared" si="97"/>
        <v>0</v>
      </c>
    </row>
    <row r="976" spans="1:12" ht="12.75" hidden="1" customHeight="1" x14ac:dyDescent="0.35">
      <c r="A976" s="714"/>
      <c r="B976" s="714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4">
        <v>0</v>
      </c>
      <c r="K976" s="59"/>
      <c r="L976" s="53">
        <f t="shared" si="97"/>
        <v>0</v>
      </c>
    </row>
    <row r="977" spans="1:12" ht="12.75" hidden="1" customHeight="1" x14ac:dyDescent="0.35">
      <c r="A977" s="714"/>
      <c r="B977" s="714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4">
        <v>1508</v>
      </c>
      <c r="K977" s="59"/>
      <c r="L977" s="53">
        <f t="shared" si="97"/>
        <v>1508</v>
      </c>
    </row>
    <row r="978" spans="1:12" ht="12.75" hidden="1" customHeight="1" x14ac:dyDescent="0.35">
      <c r="A978" s="714"/>
      <c r="B978" s="714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4">
        <v>0</v>
      </c>
      <c r="K978" s="59"/>
      <c r="L978" s="53">
        <f t="shared" si="97"/>
        <v>0</v>
      </c>
    </row>
    <row r="979" spans="1:12" ht="12.75" hidden="1" customHeight="1" x14ac:dyDescent="0.35">
      <c r="A979" s="714"/>
      <c r="B979" s="714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4">
        <v>1000</v>
      </c>
      <c r="K979" s="59"/>
      <c r="L979" s="53">
        <f t="shared" si="97"/>
        <v>1000</v>
      </c>
    </row>
    <row r="980" spans="1:12" ht="12.75" hidden="1" customHeight="1" x14ac:dyDescent="0.35">
      <c r="A980" s="714"/>
      <c r="B980" s="714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4">
        <v>500</v>
      </c>
      <c r="K980" s="59"/>
      <c r="L980" s="53">
        <f t="shared" si="97"/>
        <v>500</v>
      </c>
    </row>
    <row r="981" spans="1:12" ht="12.75" hidden="1" customHeight="1" x14ac:dyDescent="0.35">
      <c r="A981" s="714"/>
      <c r="B981" s="714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4">
        <v>400</v>
      </c>
      <c r="K981" s="59"/>
      <c r="L981" s="53">
        <f t="shared" si="97"/>
        <v>400</v>
      </c>
    </row>
    <row r="982" spans="1:12" ht="12.75" hidden="1" customHeight="1" x14ac:dyDescent="0.35">
      <c r="A982" s="714"/>
      <c r="B982" s="714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4">
        <v>300</v>
      </c>
      <c r="K982" s="59"/>
      <c r="L982" s="53">
        <f t="shared" si="97"/>
        <v>300</v>
      </c>
    </row>
    <row r="983" spans="1:12" ht="12.75" hidden="1" customHeight="1" x14ac:dyDescent="0.35">
      <c r="A983" s="714"/>
      <c r="B983" s="714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4">
        <v>4100</v>
      </c>
      <c r="K983" s="59"/>
      <c r="L983" s="53">
        <f t="shared" si="97"/>
        <v>4100</v>
      </c>
    </row>
    <row r="984" spans="1:12" ht="12.75" hidden="1" customHeight="1" x14ac:dyDescent="0.35">
      <c r="A984" s="714"/>
      <c r="B984" s="714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4">
        <v>3000</v>
      </c>
      <c r="K984" s="59"/>
      <c r="L984" s="53">
        <f t="shared" si="97"/>
        <v>3000</v>
      </c>
    </row>
    <row r="985" spans="1:12" ht="12.75" hidden="1" customHeight="1" x14ac:dyDescent="0.35">
      <c r="A985" s="714"/>
      <c r="B985" s="714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4">
        <v>500</v>
      </c>
      <c r="K985" s="59"/>
      <c r="L985" s="53">
        <f t="shared" si="97"/>
        <v>500</v>
      </c>
    </row>
    <row r="986" spans="1:12" ht="12.75" hidden="1" customHeight="1" x14ac:dyDescent="0.35">
      <c r="A986" s="714"/>
      <c r="B986" s="714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4">
        <v>0</v>
      </c>
      <c r="K986" s="59"/>
      <c r="L986" s="53">
        <f t="shared" si="97"/>
        <v>0</v>
      </c>
    </row>
    <row r="987" spans="1:12" ht="12.75" hidden="1" customHeight="1" x14ac:dyDescent="0.35">
      <c r="A987" s="714"/>
      <c r="B987" s="714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4">
        <v>35000</v>
      </c>
      <c r="K987" s="59"/>
      <c r="L987" s="53">
        <f t="shared" si="97"/>
        <v>35000</v>
      </c>
    </row>
    <row r="988" spans="1:12" ht="12.75" hidden="1" customHeight="1" x14ac:dyDescent="0.35">
      <c r="A988" s="714"/>
      <c r="B988" s="714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4">
        <v>44500</v>
      </c>
      <c r="K988" s="59"/>
      <c r="L988" s="53">
        <f t="shared" si="97"/>
        <v>44500</v>
      </c>
    </row>
    <row r="989" spans="1:12" ht="12.75" hidden="1" customHeight="1" x14ac:dyDescent="0.35">
      <c r="A989" s="714"/>
      <c r="B989" s="719" t="s">
        <v>143</v>
      </c>
      <c r="C989" s="714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7">
        <v>230120</v>
      </c>
      <c r="K989" s="54">
        <f>SUM(K964:K988)</f>
        <v>0</v>
      </c>
      <c r="L989" s="54">
        <f>SUM(L964:L988)</f>
        <v>230120</v>
      </c>
    </row>
    <row r="990" spans="1:12" ht="12.75" hidden="1" customHeight="1" thickBot="1" x14ac:dyDescent="0.4">
      <c r="A990" s="719" t="s">
        <v>274</v>
      </c>
      <c r="B990" s="714"/>
      <c r="C990" s="714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8">
        <v>-230120</v>
      </c>
      <c r="K990" s="55">
        <f>-K989</f>
        <v>0</v>
      </c>
      <c r="L990" s="55">
        <f>-L989</f>
        <v>-230120</v>
      </c>
    </row>
    <row r="991" spans="1:12" ht="12.75" hidden="1" customHeight="1" thickTop="1" x14ac:dyDescent="0.35">
      <c r="A991" s="722" t="s">
        <v>275</v>
      </c>
      <c r="B991" s="714"/>
      <c r="C991" s="714"/>
      <c r="D991" s="714"/>
      <c r="E991" s="714"/>
      <c r="F991" s="714"/>
      <c r="G991" s="714"/>
      <c r="H991" s="714"/>
      <c r="I991" s="714"/>
      <c r="J991" s="714"/>
      <c r="K991" s="714"/>
      <c r="L991" s="714"/>
    </row>
    <row r="992" spans="1:12" ht="12.75" hidden="1" customHeight="1" x14ac:dyDescent="0.35">
      <c r="A992" s="714"/>
      <c r="B992" s="722" t="s">
        <v>141</v>
      </c>
      <c r="C992" s="714"/>
      <c r="D992" s="714"/>
      <c r="E992" s="714"/>
      <c r="F992" s="714"/>
      <c r="G992" s="714"/>
      <c r="H992" s="714"/>
      <c r="I992" s="714"/>
      <c r="J992" s="714"/>
      <c r="K992" s="714"/>
      <c r="L992" s="714"/>
    </row>
    <row r="993" spans="1:12" ht="12.75" hidden="1" customHeight="1" x14ac:dyDescent="0.35">
      <c r="A993" s="714"/>
      <c r="B993" s="714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4">
        <v>0</v>
      </c>
      <c r="K993" s="59"/>
      <c r="L993" s="53">
        <f t="shared" ref="L993:L1009" si="100">J993-K993</f>
        <v>0</v>
      </c>
    </row>
    <row r="994" spans="1:12" ht="12.75" hidden="1" customHeight="1" x14ac:dyDescent="0.35">
      <c r="A994" s="714"/>
      <c r="B994" s="714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4">
        <v>19000</v>
      </c>
      <c r="K994" s="59"/>
      <c r="L994" s="53">
        <f t="shared" si="100"/>
        <v>19000</v>
      </c>
    </row>
    <row r="995" spans="1:12" ht="12.75" hidden="1" customHeight="1" x14ac:dyDescent="0.35">
      <c r="A995" s="714"/>
      <c r="B995" s="714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4">
        <v>0</v>
      </c>
      <c r="K995" s="59"/>
      <c r="L995" s="53">
        <f t="shared" si="100"/>
        <v>0</v>
      </c>
    </row>
    <row r="996" spans="1:12" ht="12.75" hidden="1" customHeight="1" x14ac:dyDescent="0.35">
      <c r="A996" s="714"/>
      <c r="B996" s="714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4">
        <v>0</v>
      </c>
      <c r="K996" s="59"/>
      <c r="L996" s="53">
        <f t="shared" si="100"/>
        <v>0</v>
      </c>
    </row>
    <row r="997" spans="1:12" ht="12.75" hidden="1" customHeight="1" x14ac:dyDescent="0.35">
      <c r="A997" s="714"/>
      <c r="B997" s="714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4">
        <v>15066</v>
      </c>
      <c r="K997" s="59"/>
      <c r="L997" s="53">
        <f t="shared" si="100"/>
        <v>15066</v>
      </c>
    </row>
    <row r="998" spans="1:12" ht="12.75" hidden="1" customHeight="1" x14ac:dyDescent="0.35">
      <c r="A998" s="714"/>
      <c r="B998" s="714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4">
        <v>260</v>
      </c>
      <c r="K998" s="59"/>
      <c r="L998" s="53">
        <f t="shared" si="100"/>
        <v>260</v>
      </c>
    </row>
    <row r="999" spans="1:12" ht="12.75" hidden="1" customHeight="1" x14ac:dyDescent="0.35">
      <c r="A999" s="714"/>
      <c r="B999" s="714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4">
        <v>30000</v>
      </c>
      <c r="K999" s="59"/>
      <c r="L999" s="53">
        <f t="shared" si="100"/>
        <v>30000</v>
      </c>
    </row>
    <row r="1000" spans="1:12" ht="12.75" hidden="1" customHeight="1" x14ac:dyDescent="0.35">
      <c r="A1000" s="714"/>
      <c r="B1000" s="714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4">
        <v>500</v>
      </c>
      <c r="K1000" s="59"/>
      <c r="L1000" s="53">
        <f t="shared" si="100"/>
        <v>500</v>
      </c>
    </row>
    <row r="1001" spans="1:12" ht="12.75" hidden="1" customHeight="1" x14ac:dyDescent="0.35">
      <c r="A1001" s="714"/>
      <c r="B1001" s="714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4">
        <v>0</v>
      </c>
      <c r="K1001" s="59"/>
      <c r="L1001" s="53">
        <f t="shared" si="100"/>
        <v>0</v>
      </c>
    </row>
    <row r="1002" spans="1:12" ht="12.75" hidden="1" customHeight="1" x14ac:dyDescent="0.35">
      <c r="A1002" s="714"/>
      <c r="B1002" s="714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4">
        <v>500</v>
      </c>
      <c r="K1002" s="59"/>
      <c r="L1002" s="53">
        <f t="shared" si="100"/>
        <v>500</v>
      </c>
    </row>
    <row r="1003" spans="1:12" ht="12.75" hidden="1" customHeight="1" x14ac:dyDescent="0.35">
      <c r="A1003" s="714"/>
      <c r="B1003" s="714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4">
        <v>20000</v>
      </c>
      <c r="K1003" s="59"/>
      <c r="L1003" s="53">
        <f t="shared" si="100"/>
        <v>20000</v>
      </c>
    </row>
    <row r="1004" spans="1:12" ht="12.75" hidden="1" customHeight="1" x14ac:dyDescent="0.35">
      <c r="A1004" s="714"/>
      <c r="B1004" s="714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4">
        <v>32500</v>
      </c>
      <c r="K1004" s="59"/>
      <c r="L1004" s="53">
        <f t="shared" si="100"/>
        <v>32500</v>
      </c>
    </row>
    <row r="1005" spans="1:12" ht="12.75" hidden="1" customHeight="1" x14ac:dyDescent="0.35">
      <c r="A1005" s="714"/>
      <c r="B1005" s="714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4">
        <v>2500</v>
      </c>
      <c r="K1005" s="59"/>
      <c r="L1005" s="53">
        <f t="shared" si="100"/>
        <v>2500</v>
      </c>
    </row>
    <row r="1006" spans="1:12" ht="12.75" hidden="1" customHeight="1" x14ac:dyDescent="0.35">
      <c r="A1006" s="714"/>
      <c r="B1006" s="714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4">
        <v>0</v>
      </c>
      <c r="K1006" s="59"/>
      <c r="L1006" s="53">
        <f t="shared" si="100"/>
        <v>0</v>
      </c>
    </row>
    <row r="1007" spans="1:12" ht="12.75" hidden="1" customHeight="1" x14ac:dyDescent="0.35">
      <c r="A1007" s="714"/>
      <c r="B1007" s="714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4">
        <v>40000</v>
      </c>
      <c r="K1007" s="59"/>
      <c r="L1007" s="53">
        <f t="shared" si="100"/>
        <v>40000</v>
      </c>
    </row>
    <row r="1008" spans="1:12" ht="12.75" hidden="1" customHeight="1" x14ac:dyDescent="0.35">
      <c r="A1008" s="714"/>
      <c r="B1008" s="714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4">
        <v>115000</v>
      </c>
      <c r="K1008" s="59"/>
      <c r="L1008" s="53">
        <f t="shared" si="100"/>
        <v>115000</v>
      </c>
    </row>
    <row r="1009" spans="1:12" ht="12.75" hidden="1" customHeight="1" x14ac:dyDescent="0.35">
      <c r="A1009" s="714"/>
      <c r="B1009" s="714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4">
        <v>25000</v>
      </c>
      <c r="K1009" s="59"/>
      <c r="L1009" s="53">
        <f t="shared" si="100"/>
        <v>25000</v>
      </c>
    </row>
    <row r="1010" spans="1:12" ht="12.75" hidden="1" customHeight="1" x14ac:dyDescent="0.35">
      <c r="A1010" s="714"/>
      <c r="B1010" s="719" t="s">
        <v>143</v>
      </c>
      <c r="C1010" s="714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7">
        <v>300326</v>
      </c>
      <c r="K1010" s="54">
        <f>SUM(K993:K1009)</f>
        <v>0</v>
      </c>
      <c r="L1010" s="54">
        <f>SUM(L993:L1009)</f>
        <v>300326</v>
      </c>
    </row>
    <row r="1011" spans="1:12" ht="12.75" hidden="1" customHeight="1" thickBot="1" x14ac:dyDescent="0.4">
      <c r="A1011" s="719" t="s">
        <v>278</v>
      </c>
      <c r="B1011" s="714"/>
      <c r="C1011" s="714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8">
        <v>-300326</v>
      </c>
      <c r="K1011" s="55">
        <f>-K1010</f>
        <v>0</v>
      </c>
      <c r="L1011" s="55">
        <f>-L1010</f>
        <v>-300326</v>
      </c>
    </row>
    <row r="1012" spans="1:12" ht="12.75" hidden="1" customHeight="1" thickTop="1" x14ac:dyDescent="0.35">
      <c r="A1012" s="722" t="s">
        <v>279</v>
      </c>
      <c r="B1012" s="714"/>
      <c r="C1012" s="714"/>
      <c r="D1012" s="714"/>
      <c r="E1012" s="714"/>
      <c r="F1012" s="714"/>
      <c r="G1012" s="714"/>
      <c r="H1012" s="714"/>
      <c r="I1012" s="714"/>
      <c r="J1012" s="714"/>
      <c r="K1012" s="714"/>
      <c r="L1012" s="714"/>
    </row>
    <row r="1013" spans="1:12" ht="12.75" hidden="1" customHeight="1" x14ac:dyDescent="0.35">
      <c r="A1013" s="714"/>
      <c r="B1013" s="722" t="s">
        <v>141</v>
      </c>
      <c r="C1013" s="714"/>
      <c r="D1013" s="714"/>
      <c r="E1013" s="714"/>
      <c r="F1013" s="714"/>
      <c r="G1013" s="714"/>
      <c r="H1013" s="714"/>
      <c r="I1013" s="714"/>
      <c r="J1013" s="714"/>
      <c r="K1013" s="714"/>
      <c r="L1013" s="714"/>
    </row>
    <row r="1014" spans="1:12" ht="12.75" hidden="1" customHeight="1" x14ac:dyDescent="0.35">
      <c r="A1014" s="714"/>
      <c r="B1014" s="714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4">
        <v>618884</v>
      </c>
      <c r="K1014" s="59"/>
      <c r="L1014" s="53">
        <f t="shared" ref="L1014:L1042" si="103">J1014-K1014</f>
        <v>618884</v>
      </c>
    </row>
    <row r="1015" spans="1:12" ht="12.75" hidden="1" customHeight="1" x14ac:dyDescent="0.35">
      <c r="A1015" s="714"/>
      <c r="B1015" s="714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4">
        <v>0</v>
      </c>
      <c r="K1015" s="59"/>
      <c r="L1015" s="53">
        <f t="shared" si="103"/>
        <v>0</v>
      </c>
    </row>
    <row r="1016" spans="1:12" ht="12.75" hidden="1" customHeight="1" x14ac:dyDescent="0.35">
      <c r="A1016" s="714"/>
      <c r="B1016" s="714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4">
        <v>0</v>
      </c>
      <c r="K1016" s="59"/>
      <c r="L1016" s="53">
        <f t="shared" si="103"/>
        <v>0</v>
      </c>
    </row>
    <row r="1017" spans="1:12" ht="12.75" hidden="1" customHeight="1" x14ac:dyDescent="0.35">
      <c r="A1017" s="714"/>
      <c r="B1017" s="714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4">
        <v>0</v>
      </c>
      <c r="K1017" s="59"/>
      <c r="L1017" s="53">
        <f t="shared" si="103"/>
        <v>0</v>
      </c>
    </row>
    <row r="1018" spans="1:12" ht="12.75" hidden="1" customHeight="1" x14ac:dyDescent="0.35">
      <c r="A1018" s="714"/>
      <c r="B1018" s="714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4">
        <v>60000</v>
      </c>
      <c r="K1018" s="59"/>
      <c r="L1018" s="53">
        <f t="shared" si="103"/>
        <v>60000</v>
      </c>
    </row>
    <row r="1019" spans="1:12" ht="12.75" hidden="1" customHeight="1" x14ac:dyDescent="0.35">
      <c r="A1019" s="714"/>
      <c r="B1019" s="714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4">
        <v>49150</v>
      </c>
      <c r="K1019" s="59"/>
      <c r="L1019" s="53">
        <f t="shared" si="103"/>
        <v>49150</v>
      </c>
    </row>
    <row r="1020" spans="1:12" ht="12.75" hidden="1" customHeight="1" x14ac:dyDescent="0.35">
      <c r="A1020" s="714"/>
      <c r="B1020" s="714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4">
        <v>55648</v>
      </c>
      <c r="K1020" s="59"/>
      <c r="L1020" s="53">
        <f t="shared" si="103"/>
        <v>55648</v>
      </c>
    </row>
    <row r="1021" spans="1:12" ht="12.75" hidden="1" customHeight="1" x14ac:dyDescent="0.35">
      <c r="A1021" s="714"/>
      <c r="B1021" s="714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4">
        <v>0</v>
      </c>
      <c r="K1021" s="59"/>
      <c r="L1021" s="53">
        <f t="shared" si="103"/>
        <v>0</v>
      </c>
    </row>
    <row r="1022" spans="1:12" ht="12.75" hidden="1" customHeight="1" x14ac:dyDescent="0.35">
      <c r="A1022" s="714"/>
      <c r="B1022" s="714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4">
        <v>7884</v>
      </c>
      <c r="K1022" s="59"/>
      <c r="L1022" s="53">
        <f t="shared" si="103"/>
        <v>7884</v>
      </c>
    </row>
    <row r="1023" spans="1:12" ht="12.75" hidden="1" customHeight="1" x14ac:dyDescent="0.35">
      <c r="A1023" s="714"/>
      <c r="B1023" s="714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4">
        <v>82677</v>
      </c>
      <c r="K1023" s="59"/>
      <c r="L1023" s="53">
        <f t="shared" si="103"/>
        <v>82677</v>
      </c>
    </row>
    <row r="1024" spans="1:12" ht="12.75" hidden="1" customHeight="1" x14ac:dyDescent="0.35">
      <c r="A1024" s="714"/>
      <c r="B1024" s="714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4">
        <v>1619</v>
      </c>
      <c r="K1024" s="59"/>
      <c r="L1024" s="53">
        <f t="shared" si="103"/>
        <v>1619</v>
      </c>
    </row>
    <row r="1025" spans="1:12" ht="12.75" hidden="1" customHeight="1" x14ac:dyDescent="0.35">
      <c r="A1025" s="714"/>
      <c r="B1025" s="714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4">
        <v>0</v>
      </c>
      <c r="K1025" s="59"/>
      <c r="L1025" s="53">
        <f t="shared" si="103"/>
        <v>0</v>
      </c>
    </row>
    <row r="1026" spans="1:12" ht="12.75" hidden="1" customHeight="1" x14ac:dyDescent="0.35">
      <c r="A1026" s="714"/>
      <c r="B1026" s="714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4">
        <v>19740</v>
      </c>
      <c r="K1026" s="59"/>
      <c r="L1026" s="53">
        <f t="shared" si="103"/>
        <v>19740</v>
      </c>
    </row>
    <row r="1027" spans="1:12" ht="12.75" hidden="1" customHeight="1" x14ac:dyDescent="0.35">
      <c r="A1027" s="714"/>
      <c r="B1027" s="714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4">
        <v>0</v>
      </c>
      <c r="K1027" s="59"/>
      <c r="L1027" s="53">
        <f t="shared" si="103"/>
        <v>0</v>
      </c>
    </row>
    <row r="1028" spans="1:12" ht="12.75" hidden="1" customHeight="1" x14ac:dyDescent="0.35">
      <c r="A1028" s="714"/>
      <c r="B1028" s="714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4">
        <v>0</v>
      </c>
      <c r="K1028" s="59"/>
      <c r="L1028" s="53">
        <f t="shared" si="103"/>
        <v>0</v>
      </c>
    </row>
    <row r="1029" spans="1:12" ht="12.75" hidden="1" customHeight="1" x14ac:dyDescent="0.35">
      <c r="A1029" s="714"/>
      <c r="B1029" s="714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4">
        <v>9576</v>
      </c>
      <c r="K1029" s="59"/>
      <c r="L1029" s="53">
        <f t="shared" si="103"/>
        <v>9576</v>
      </c>
    </row>
    <row r="1030" spans="1:12" ht="12.75" hidden="1" customHeight="1" x14ac:dyDescent="0.35">
      <c r="A1030" s="714"/>
      <c r="B1030" s="714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4">
        <v>375</v>
      </c>
      <c r="K1030" s="59"/>
      <c r="L1030" s="53">
        <f t="shared" si="103"/>
        <v>375</v>
      </c>
    </row>
    <row r="1031" spans="1:12" ht="12.75" hidden="1" customHeight="1" x14ac:dyDescent="0.35">
      <c r="A1031" s="714"/>
      <c r="B1031" s="714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4">
        <v>500</v>
      </c>
      <c r="K1031" s="59"/>
      <c r="L1031" s="53">
        <f t="shared" si="103"/>
        <v>500</v>
      </c>
    </row>
    <row r="1032" spans="1:12" ht="12.75" hidden="1" customHeight="1" x14ac:dyDescent="0.35">
      <c r="A1032" s="714"/>
      <c r="B1032" s="714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4">
        <v>0</v>
      </c>
      <c r="K1032" s="59"/>
      <c r="L1032" s="53">
        <f t="shared" si="103"/>
        <v>0</v>
      </c>
    </row>
    <row r="1033" spans="1:12" ht="12.75" hidden="1" customHeight="1" x14ac:dyDescent="0.35">
      <c r="A1033" s="714"/>
      <c r="B1033" s="714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4">
        <v>0</v>
      </c>
      <c r="K1033" s="59"/>
      <c r="L1033" s="53">
        <f t="shared" si="103"/>
        <v>0</v>
      </c>
    </row>
    <row r="1034" spans="1:12" ht="12.75" hidden="1" customHeight="1" x14ac:dyDescent="0.35">
      <c r="A1034" s="714"/>
      <c r="B1034" s="714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4">
        <v>18500</v>
      </c>
      <c r="K1034" s="59"/>
      <c r="L1034" s="53">
        <f t="shared" si="103"/>
        <v>18500</v>
      </c>
    </row>
    <row r="1035" spans="1:12" ht="12.75" hidden="1" customHeight="1" x14ac:dyDescent="0.35">
      <c r="A1035" s="714"/>
      <c r="B1035" s="714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4">
        <v>3000</v>
      </c>
      <c r="K1035" s="59"/>
      <c r="L1035" s="53">
        <f t="shared" si="103"/>
        <v>3000</v>
      </c>
    </row>
    <row r="1036" spans="1:12" ht="12.75" hidden="1" customHeight="1" x14ac:dyDescent="0.35">
      <c r="A1036" s="714"/>
      <c r="B1036" s="714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4">
        <v>0</v>
      </c>
      <c r="K1036" s="59"/>
      <c r="L1036" s="53">
        <f t="shared" si="103"/>
        <v>0</v>
      </c>
    </row>
    <row r="1037" spans="1:12" ht="12.75" hidden="1" customHeight="1" x14ac:dyDescent="0.35">
      <c r="A1037" s="714"/>
      <c r="B1037" s="714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4">
        <v>45000</v>
      </c>
      <c r="K1037" s="59"/>
      <c r="L1037" s="53">
        <f t="shared" si="103"/>
        <v>45000</v>
      </c>
    </row>
    <row r="1038" spans="1:12" ht="12.75" hidden="1" customHeight="1" x14ac:dyDescent="0.35">
      <c r="A1038" s="714"/>
      <c r="B1038" s="714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4">
        <v>180</v>
      </c>
      <c r="K1038" s="59"/>
      <c r="L1038" s="53">
        <f t="shared" si="103"/>
        <v>180</v>
      </c>
    </row>
    <row r="1039" spans="1:12" ht="12.75" hidden="1" customHeight="1" x14ac:dyDescent="0.35">
      <c r="A1039" s="714"/>
      <c r="B1039" s="714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4">
        <v>2500</v>
      </c>
      <c r="K1039" s="59"/>
      <c r="L1039" s="53">
        <f t="shared" si="103"/>
        <v>2500</v>
      </c>
    </row>
    <row r="1040" spans="1:12" ht="12.75" hidden="1" customHeight="1" x14ac:dyDescent="0.35">
      <c r="A1040" s="714"/>
      <c r="B1040" s="714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4">
        <v>0</v>
      </c>
      <c r="K1040" s="59"/>
      <c r="L1040" s="53">
        <f t="shared" si="103"/>
        <v>0</v>
      </c>
    </row>
    <row r="1041" spans="1:12" ht="12.75" hidden="1" customHeight="1" x14ac:dyDescent="0.35">
      <c r="A1041" s="714"/>
      <c r="B1041" s="714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4">
        <v>3000</v>
      </c>
      <c r="K1041" s="59"/>
      <c r="L1041" s="53">
        <f t="shared" si="103"/>
        <v>3000</v>
      </c>
    </row>
    <row r="1042" spans="1:12" ht="12.75" hidden="1" customHeight="1" x14ac:dyDescent="0.35">
      <c r="A1042" s="714"/>
      <c r="B1042" s="714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4">
        <v>0</v>
      </c>
      <c r="K1042" s="59"/>
      <c r="L1042" s="53">
        <f t="shared" si="103"/>
        <v>0</v>
      </c>
    </row>
    <row r="1043" spans="1:12" ht="12.75" hidden="1" customHeight="1" x14ac:dyDescent="0.35">
      <c r="A1043" s="714"/>
      <c r="B1043" s="719" t="s">
        <v>143</v>
      </c>
      <c r="C1043" s="714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7">
        <v>978233</v>
      </c>
      <c r="K1043" s="54">
        <f>SUM(K1014:K1042)</f>
        <v>0</v>
      </c>
      <c r="L1043" s="54">
        <f>SUM(L1014:L1042)</f>
        <v>978233</v>
      </c>
    </row>
    <row r="1044" spans="1:12" ht="12.75" hidden="1" customHeight="1" thickBot="1" x14ac:dyDescent="0.4">
      <c r="A1044" s="719" t="s">
        <v>280</v>
      </c>
      <c r="B1044" s="714"/>
      <c r="C1044" s="714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8">
        <v>-978233</v>
      </c>
      <c r="K1044" s="55">
        <f>-K1043</f>
        <v>0</v>
      </c>
      <c r="L1044" s="55">
        <f>-L1043</f>
        <v>-978233</v>
      </c>
    </row>
    <row r="1045" spans="1:12" ht="12.75" hidden="1" customHeight="1" thickTop="1" x14ac:dyDescent="0.35">
      <c r="A1045" s="722" t="s">
        <v>281</v>
      </c>
      <c r="B1045" s="714"/>
      <c r="C1045" s="714"/>
      <c r="D1045" s="714"/>
      <c r="E1045" s="714"/>
      <c r="F1045" s="714"/>
      <c r="G1045" s="714"/>
      <c r="H1045" s="714"/>
      <c r="I1045" s="714"/>
      <c r="J1045" s="714"/>
      <c r="K1045" s="714"/>
      <c r="L1045" s="714"/>
    </row>
    <row r="1046" spans="1:12" ht="12.75" hidden="1" customHeight="1" x14ac:dyDescent="0.35">
      <c r="A1046" s="714"/>
      <c r="B1046" s="722" t="s">
        <v>141</v>
      </c>
      <c r="C1046" s="714"/>
      <c r="D1046" s="714"/>
      <c r="E1046" s="714"/>
      <c r="F1046" s="714"/>
      <c r="G1046" s="714"/>
      <c r="H1046" s="714"/>
      <c r="I1046" s="714"/>
      <c r="J1046" s="714"/>
      <c r="K1046" s="714"/>
      <c r="L1046" s="714"/>
    </row>
    <row r="1047" spans="1:12" ht="12.75" hidden="1" customHeight="1" x14ac:dyDescent="0.35">
      <c r="A1047" s="714"/>
      <c r="B1047" s="714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2" ht="12.75" hidden="1" customHeight="1" x14ac:dyDescent="0.35">
      <c r="A1048" s="714"/>
      <c r="B1048" s="714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4">
        <v>0</v>
      </c>
      <c r="K1048" s="59"/>
      <c r="L1048" s="53">
        <f>J1048-K1048</f>
        <v>0</v>
      </c>
    </row>
    <row r="1049" spans="1:12" ht="12.75" hidden="1" customHeight="1" x14ac:dyDescent="0.35">
      <c r="A1049" s="714"/>
      <c r="B1049" s="714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4">
        <v>200000</v>
      </c>
      <c r="K1049" s="59"/>
      <c r="L1049" s="53">
        <f>J1049-K1049</f>
        <v>200000</v>
      </c>
    </row>
    <row r="1050" spans="1:12" ht="12.75" hidden="1" customHeight="1" x14ac:dyDescent="0.35">
      <c r="A1050" s="714"/>
      <c r="B1050" s="714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4">
        <v>1000000</v>
      </c>
      <c r="K1050" s="59"/>
      <c r="L1050" s="53">
        <f>J1050-K1050</f>
        <v>1000000</v>
      </c>
    </row>
    <row r="1051" spans="1:12" ht="12.75" hidden="1" customHeight="1" x14ac:dyDescent="0.35">
      <c r="A1051" s="714"/>
      <c r="B1051" s="714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4">
        <v>12000</v>
      </c>
      <c r="K1051" s="59"/>
      <c r="L1051" s="53">
        <f>J1051-K1051</f>
        <v>12000</v>
      </c>
    </row>
    <row r="1052" spans="1:12" ht="12.75" hidden="1" customHeight="1" x14ac:dyDescent="0.35">
      <c r="A1052" s="714"/>
      <c r="B1052" s="719" t="s">
        <v>143</v>
      </c>
      <c r="C1052" s="714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7">
        <v>1212000</v>
      </c>
      <c r="K1052" s="54">
        <f>SUM(K1048:K1051)</f>
        <v>0</v>
      </c>
      <c r="L1052" s="54">
        <f>SUM(L1048:L1051)</f>
        <v>1212000</v>
      </c>
    </row>
    <row r="1053" spans="1:12" ht="12.75" hidden="1" customHeight="1" thickBot="1" x14ac:dyDescent="0.4">
      <c r="A1053" s="719" t="s">
        <v>284</v>
      </c>
      <c r="B1053" s="714"/>
      <c r="C1053" s="714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8">
        <v>-1212000</v>
      </c>
      <c r="K1053" s="55">
        <f>-K1052</f>
        <v>0</v>
      </c>
      <c r="L1053" s="55">
        <f>-L1052</f>
        <v>-1212000</v>
      </c>
    </row>
    <row r="1054" spans="1:12" ht="12.75" hidden="1" customHeight="1" thickTop="1" x14ac:dyDescent="0.35">
      <c r="A1054" s="722" t="s">
        <v>285</v>
      </c>
      <c r="B1054" s="714"/>
      <c r="C1054" s="714"/>
      <c r="D1054" s="714"/>
      <c r="E1054" s="714"/>
      <c r="F1054" s="714"/>
      <c r="G1054" s="714"/>
      <c r="H1054" s="714"/>
      <c r="I1054" s="714"/>
      <c r="J1054" s="714"/>
      <c r="K1054" s="714"/>
      <c r="L1054" s="714"/>
    </row>
    <row r="1055" spans="1:12" ht="12.75" hidden="1" customHeight="1" x14ac:dyDescent="0.35">
      <c r="A1055" s="714"/>
      <c r="B1055" s="722" t="s">
        <v>141</v>
      </c>
      <c r="C1055" s="714"/>
      <c r="D1055" s="714"/>
      <c r="E1055" s="714"/>
      <c r="F1055" s="714"/>
      <c r="G1055" s="714"/>
      <c r="H1055" s="714"/>
      <c r="I1055" s="714"/>
      <c r="J1055" s="714"/>
      <c r="K1055" s="714"/>
      <c r="L1055" s="714"/>
    </row>
    <row r="1056" spans="1:12" ht="12.75" hidden="1" customHeight="1" x14ac:dyDescent="0.35">
      <c r="A1056" s="714"/>
      <c r="B1056" s="714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4">
        <v>223142</v>
      </c>
      <c r="K1056" s="59"/>
      <c r="L1056" s="53">
        <f t="shared" ref="L1056:L1078" si="108">J1056-K1056</f>
        <v>223142</v>
      </c>
    </row>
    <row r="1057" spans="1:12" ht="12.75" hidden="1" customHeight="1" x14ac:dyDescent="0.35">
      <c r="A1057" s="714"/>
      <c r="B1057" s="714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4">
        <v>0</v>
      </c>
      <c r="K1057" s="59"/>
      <c r="L1057" s="53">
        <f t="shared" si="108"/>
        <v>0</v>
      </c>
    </row>
    <row r="1058" spans="1:12" ht="12.75" hidden="1" customHeight="1" x14ac:dyDescent="0.35">
      <c r="A1058" s="714"/>
      <c r="B1058" s="714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4">
        <v>0</v>
      </c>
      <c r="K1058" s="59"/>
      <c r="L1058" s="53">
        <f t="shared" si="108"/>
        <v>0</v>
      </c>
    </row>
    <row r="1059" spans="1:12" ht="12.75" hidden="1" customHeight="1" x14ac:dyDescent="0.35">
      <c r="A1059" s="714"/>
      <c r="B1059" s="714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4">
        <v>32016</v>
      </c>
      <c r="K1059" s="59"/>
      <c r="L1059" s="53">
        <f t="shared" si="108"/>
        <v>32016</v>
      </c>
    </row>
    <row r="1060" spans="1:12" ht="12.75" hidden="1" customHeight="1" x14ac:dyDescent="0.35">
      <c r="A1060" s="714"/>
      <c r="B1060" s="714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4">
        <v>27824</v>
      </c>
      <c r="K1060" s="59"/>
      <c r="L1060" s="53">
        <f t="shared" si="108"/>
        <v>27824</v>
      </c>
    </row>
    <row r="1061" spans="1:12" ht="12.75" hidden="1" customHeight="1" x14ac:dyDescent="0.35">
      <c r="A1061" s="714"/>
      <c r="B1061" s="714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4">
        <v>3942</v>
      </c>
      <c r="K1061" s="59"/>
      <c r="L1061" s="53">
        <f t="shared" si="108"/>
        <v>3942</v>
      </c>
    </row>
    <row r="1062" spans="1:12" ht="12.75" hidden="1" customHeight="1" x14ac:dyDescent="0.35">
      <c r="A1062" s="714"/>
      <c r="B1062" s="714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4">
        <v>55122</v>
      </c>
      <c r="K1062" s="59"/>
      <c r="L1062" s="53">
        <f t="shared" si="108"/>
        <v>55122</v>
      </c>
    </row>
    <row r="1063" spans="1:12" ht="12.75" hidden="1" customHeight="1" x14ac:dyDescent="0.35">
      <c r="A1063" s="714"/>
      <c r="B1063" s="714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4">
        <v>826</v>
      </c>
      <c r="K1063" s="59"/>
      <c r="L1063" s="53">
        <f t="shared" si="108"/>
        <v>826</v>
      </c>
    </row>
    <row r="1064" spans="1:12" ht="12.75" hidden="1" customHeight="1" x14ac:dyDescent="0.35">
      <c r="A1064" s="714"/>
      <c r="B1064" s="714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4">
        <v>0</v>
      </c>
      <c r="K1064" s="59"/>
      <c r="L1064" s="53">
        <f t="shared" si="108"/>
        <v>0</v>
      </c>
    </row>
    <row r="1065" spans="1:12" ht="12.75" hidden="1" customHeight="1" x14ac:dyDescent="0.35">
      <c r="A1065" s="714"/>
      <c r="B1065" s="714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4">
        <v>0</v>
      </c>
      <c r="K1065" s="59"/>
      <c r="L1065" s="53">
        <f t="shared" si="108"/>
        <v>0</v>
      </c>
    </row>
    <row r="1066" spans="1:12" ht="12.75" hidden="1" customHeight="1" x14ac:dyDescent="0.35">
      <c r="A1066" s="714"/>
      <c r="B1066" s="714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4">
        <v>0</v>
      </c>
      <c r="K1066" s="59"/>
      <c r="L1066" s="53">
        <f t="shared" si="108"/>
        <v>0</v>
      </c>
    </row>
    <row r="1067" spans="1:12" ht="12.75" hidden="1" customHeight="1" x14ac:dyDescent="0.35">
      <c r="A1067" s="714"/>
      <c r="B1067" s="714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4">
        <v>3921</v>
      </c>
      <c r="K1067" s="59"/>
      <c r="L1067" s="53">
        <f t="shared" si="108"/>
        <v>3921</v>
      </c>
    </row>
    <row r="1068" spans="1:12" ht="12.75" hidden="1" customHeight="1" x14ac:dyDescent="0.35">
      <c r="A1068" s="714"/>
      <c r="B1068" s="714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4">
        <v>0</v>
      </c>
      <c r="K1068" s="59"/>
      <c r="L1068" s="53">
        <f t="shared" si="108"/>
        <v>0</v>
      </c>
    </row>
    <row r="1069" spans="1:12" ht="12.75" hidden="1" customHeight="1" x14ac:dyDescent="0.35">
      <c r="A1069" s="714"/>
      <c r="B1069" s="714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4">
        <v>0</v>
      </c>
      <c r="K1069" s="59"/>
      <c r="L1069" s="53">
        <f t="shared" si="108"/>
        <v>0</v>
      </c>
    </row>
    <row r="1070" spans="1:12" ht="12.75" hidden="1" customHeight="1" x14ac:dyDescent="0.35">
      <c r="A1070" s="714"/>
      <c r="B1070" s="714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4">
        <v>1500</v>
      </c>
      <c r="K1070" s="59"/>
      <c r="L1070" s="53">
        <f t="shared" si="108"/>
        <v>1500</v>
      </c>
    </row>
    <row r="1071" spans="1:12" ht="12.75" hidden="1" customHeight="1" x14ac:dyDescent="0.35">
      <c r="A1071" s="714"/>
      <c r="B1071" s="714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4">
        <v>500</v>
      </c>
      <c r="K1071" s="59"/>
      <c r="L1071" s="53">
        <f t="shared" si="108"/>
        <v>500</v>
      </c>
    </row>
    <row r="1072" spans="1:12" ht="12.75" hidden="1" customHeight="1" x14ac:dyDescent="0.35">
      <c r="A1072" s="714"/>
      <c r="B1072" s="714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4">
        <v>500</v>
      </c>
      <c r="K1072" s="59"/>
      <c r="L1072" s="53">
        <f t="shared" si="108"/>
        <v>500</v>
      </c>
    </row>
    <row r="1073" spans="1:12" ht="12.75" hidden="1" customHeight="1" x14ac:dyDescent="0.35">
      <c r="A1073" s="714"/>
      <c r="B1073" s="714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4">
        <v>5000</v>
      </c>
      <c r="K1073" s="59"/>
      <c r="L1073" s="53">
        <f t="shared" si="108"/>
        <v>5000</v>
      </c>
    </row>
    <row r="1074" spans="1:12" ht="12.75" hidden="1" customHeight="1" x14ac:dyDescent="0.35">
      <c r="A1074" s="714"/>
      <c r="B1074" s="714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4">
        <v>900</v>
      </c>
      <c r="K1074" s="59"/>
      <c r="L1074" s="53">
        <f t="shared" si="108"/>
        <v>900</v>
      </c>
    </row>
    <row r="1075" spans="1:12" ht="12.75" hidden="1" customHeight="1" x14ac:dyDescent="0.35">
      <c r="A1075" s="714"/>
      <c r="B1075" s="714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4">
        <v>1200</v>
      </c>
      <c r="K1075" s="59"/>
      <c r="L1075" s="53">
        <f t="shared" si="108"/>
        <v>1200</v>
      </c>
    </row>
    <row r="1076" spans="1:12" ht="12.75" hidden="1" customHeight="1" x14ac:dyDescent="0.35">
      <c r="A1076" s="714"/>
      <c r="B1076" s="714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4">
        <v>285000</v>
      </c>
      <c r="K1076" s="59"/>
      <c r="L1076" s="53">
        <f t="shared" si="108"/>
        <v>285000</v>
      </c>
    </row>
    <row r="1077" spans="1:12" ht="12.75" hidden="1" customHeight="1" x14ac:dyDescent="0.35">
      <c r="A1077" s="714"/>
      <c r="B1077" s="714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4">
        <v>0</v>
      </c>
      <c r="K1077" s="59"/>
      <c r="L1077" s="53">
        <f t="shared" si="108"/>
        <v>0</v>
      </c>
    </row>
    <row r="1078" spans="1:12" ht="12.75" hidden="1" customHeight="1" x14ac:dyDescent="0.35">
      <c r="A1078" s="714"/>
      <c r="B1078" s="714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4">
        <v>0</v>
      </c>
      <c r="K1078" s="59"/>
      <c r="L1078" s="53">
        <f t="shared" si="108"/>
        <v>0</v>
      </c>
    </row>
    <row r="1079" spans="1:12" ht="12.75" hidden="1" customHeight="1" x14ac:dyDescent="0.35">
      <c r="A1079" s="714"/>
      <c r="B1079" s="719" t="s">
        <v>143</v>
      </c>
      <c r="C1079" s="714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7">
        <v>641393</v>
      </c>
      <c r="K1079" s="54">
        <f>SUM(K1056:K1078)</f>
        <v>0</v>
      </c>
      <c r="L1079" s="54">
        <f>SUM(L1056:L1078)</f>
        <v>641393</v>
      </c>
    </row>
    <row r="1080" spans="1:12" ht="12.75" hidden="1" customHeight="1" thickBot="1" x14ac:dyDescent="0.4">
      <c r="A1080" s="719" t="s">
        <v>286</v>
      </c>
      <c r="B1080" s="714"/>
      <c r="C1080" s="714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8">
        <v>-641393</v>
      </c>
      <c r="K1080" s="55">
        <f>-K1079</f>
        <v>0</v>
      </c>
      <c r="L1080" s="55">
        <f>-L1079</f>
        <v>-641393</v>
      </c>
    </row>
    <row r="1081" spans="1:12" ht="12.75" hidden="1" customHeight="1" thickTop="1" x14ac:dyDescent="0.35">
      <c r="A1081" s="722" t="s">
        <v>287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</row>
    <row r="1082" spans="1:12" ht="12.75" hidden="1" customHeight="1" x14ac:dyDescent="0.35">
      <c r="A1082" s="714"/>
      <c r="B1082" s="722" t="s">
        <v>141</v>
      </c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</row>
    <row r="1083" spans="1:12" ht="12.75" hidden="1" customHeight="1" x14ac:dyDescent="0.35">
      <c r="A1083" s="714"/>
      <c r="B1083" s="714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4">
        <v>651079</v>
      </c>
      <c r="K1083" s="59"/>
      <c r="L1083" s="53">
        <f t="shared" ref="L1083:L1113" si="111">J1083-K1083</f>
        <v>651079</v>
      </c>
    </row>
    <row r="1084" spans="1:12" ht="12.75" hidden="1" customHeight="1" x14ac:dyDescent="0.35">
      <c r="A1084" s="714"/>
      <c r="B1084" s="714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4">
        <v>0</v>
      </c>
      <c r="K1084" s="59"/>
      <c r="L1084" s="53">
        <f t="shared" si="111"/>
        <v>0</v>
      </c>
    </row>
    <row r="1085" spans="1:12" ht="12.75" hidden="1" customHeight="1" x14ac:dyDescent="0.35">
      <c r="A1085" s="714"/>
      <c r="B1085" s="714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4">
        <v>0</v>
      </c>
      <c r="K1085" s="59"/>
      <c r="L1085" s="53">
        <f t="shared" si="111"/>
        <v>0</v>
      </c>
    </row>
    <row r="1086" spans="1:12" ht="12.75" hidden="1" customHeight="1" x14ac:dyDescent="0.35">
      <c r="A1086" s="714"/>
      <c r="B1086" s="714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4">
        <v>0</v>
      </c>
      <c r="K1086" s="59"/>
      <c r="L1086" s="53">
        <f t="shared" si="111"/>
        <v>0</v>
      </c>
    </row>
    <row r="1087" spans="1:12" ht="12.75" hidden="1" customHeight="1" x14ac:dyDescent="0.35">
      <c r="A1087" s="714"/>
      <c r="B1087" s="714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4">
        <v>75000</v>
      </c>
      <c r="K1087" s="59"/>
      <c r="L1087" s="53">
        <f t="shared" si="111"/>
        <v>75000</v>
      </c>
    </row>
    <row r="1088" spans="1:12" ht="12.75" hidden="1" customHeight="1" x14ac:dyDescent="0.35">
      <c r="A1088" s="714"/>
      <c r="B1088" s="714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4">
        <v>50000</v>
      </c>
      <c r="K1088" s="59"/>
      <c r="L1088" s="53">
        <f t="shared" si="111"/>
        <v>50000</v>
      </c>
    </row>
    <row r="1089" spans="1:12" ht="12.75" hidden="1" customHeight="1" x14ac:dyDescent="0.35">
      <c r="A1089" s="714"/>
      <c r="B1089" s="714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4">
        <v>62951</v>
      </c>
      <c r="K1089" s="59"/>
      <c r="L1089" s="53">
        <f t="shared" si="111"/>
        <v>62951</v>
      </c>
    </row>
    <row r="1090" spans="1:12" ht="12.75" hidden="1" customHeight="1" x14ac:dyDescent="0.35">
      <c r="A1090" s="714"/>
      <c r="B1090" s="714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4">
        <v>75840</v>
      </c>
      <c r="K1090" s="59"/>
      <c r="L1090" s="53">
        <f t="shared" si="111"/>
        <v>75840</v>
      </c>
    </row>
    <row r="1091" spans="1:12" ht="12.75" hidden="1" customHeight="1" x14ac:dyDescent="0.35">
      <c r="A1091" s="714"/>
      <c r="B1091" s="714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4">
        <v>0</v>
      </c>
      <c r="K1091" s="59"/>
      <c r="L1091" s="53">
        <f t="shared" si="111"/>
        <v>0</v>
      </c>
    </row>
    <row r="1092" spans="1:12" ht="12.75" hidden="1" customHeight="1" x14ac:dyDescent="0.35">
      <c r="A1092" s="714"/>
      <c r="B1092" s="714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4">
        <v>10841</v>
      </c>
      <c r="K1092" s="59"/>
      <c r="L1092" s="53">
        <f t="shared" si="111"/>
        <v>10841</v>
      </c>
    </row>
    <row r="1093" spans="1:12" ht="12.75" hidden="1" customHeight="1" x14ac:dyDescent="0.35">
      <c r="A1093" s="714"/>
      <c r="B1093" s="714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4">
        <v>118716</v>
      </c>
      <c r="K1093" s="59"/>
      <c r="L1093" s="53">
        <f t="shared" si="111"/>
        <v>118716</v>
      </c>
    </row>
    <row r="1094" spans="1:12" ht="12.75" hidden="1" customHeight="1" x14ac:dyDescent="0.35">
      <c r="A1094" s="714"/>
      <c r="B1094" s="714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4">
        <v>1947</v>
      </c>
      <c r="K1094" s="59"/>
      <c r="L1094" s="53">
        <f t="shared" si="111"/>
        <v>1947</v>
      </c>
    </row>
    <row r="1095" spans="1:12" ht="12.75" hidden="1" customHeight="1" x14ac:dyDescent="0.35">
      <c r="A1095" s="714"/>
      <c r="B1095" s="714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4">
        <v>0</v>
      </c>
      <c r="K1095" s="59"/>
      <c r="L1095" s="53">
        <f t="shared" si="111"/>
        <v>0</v>
      </c>
    </row>
    <row r="1096" spans="1:12" ht="12.75" hidden="1" customHeight="1" x14ac:dyDescent="0.35">
      <c r="A1096" s="714"/>
      <c r="B1096" s="714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4">
        <v>12315</v>
      </c>
      <c r="K1096" s="59"/>
      <c r="L1096" s="53">
        <f t="shared" si="111"/>
        <v>12315</v>
      </c>
    </row>
    <row r="1097" spans="1:12" ht="12.75" hidden="1" customHeight="1" x14ac:dyDescent="0.35">
      <c r="A1097" s="714"/>
      <c r="B1097" s="714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4">
        <v>0</v>
      </c>
      <c r="K1097" s="59"/>
      <c r="L1097" s="53">
        <f t="shared" si="111"/>
        <v>0</v>
      </c>
    </row>
    <row r="1098" spans="1:12" ht="12.75" hidden="1" customHeight="1" x14ac:dyDescent="0.35">
      <c r="A1098" s="714"/>
      <c r="B1098" s="714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4">
        <v>0</v>
      </c>
      <c r="K1098" s="59"/>
      <c r="L1098" s="53">
        <f t="shared" si="111"/>
        <v>0</v>
      </c>
    </row>
    <row r="1099" spans="1:12" ht="12.75" hidden="1" customHeight="1" x14ac:dyDescent="0.35">
      <c r="A1099" s="714"/>
      <c r="B1099" s="714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4">
        <v>9687</v>
      </c>
      <c r="K1099" s="59"/>
      <c r="L1099" s="53">
        <f t="shared" si="111"/>
        <v>9687</v>
      </c>
    </row>
    <row r="1100" spans="1:12" ht="12.75" hidden="1" customHeight="1" x14ac:dyDescent="0.35">
      <c r="A1100" s="714"/>
      <c r="B1100" s="714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4">
        <v>0</v>
      </c>
      <c r="K1100" s="59"/>
      <c r="L1100" s="53">
        <f t="shared" si="111"/>
        <v>0</v>
      </c>
    </row>
    <row r="1101" spans="1:12" ht="12.75" hidden="1" customHeight="1" x14ac:dyDescent="0.35">
      <c r="A1101" s="714"/>
      <c r="B1101" s="714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4">
        <v>3600</v>
      </c>
      <c r="K1101" s="59"/>
      <c r="L1101" s="53">
        <f t="shared" si="111"/>
        <v>3600</v>
      </c>
    </row>
    <row r="1102" spans="1:12" ht="12.75" hidden="1" customHeight="1" x14ac:dyDescent="0.35">
      <c r="A1102" s="714"/>
      <c r="B1102" s="714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4">
        <v>900</v>
      </c>
      <c r="K1102" s="59"/>
      <c r="L1102" s="53">
        <f t="shared" si="111"/>
        <v>900</v>
      </c>
    </row>
    <row r="1103" spans="1:12" ht="12.75" hidden="1" customHeight="1" x14ac:dyDescent="0.35">
      <c r="A1103" s="714"/>
      <c r="B1103" s="714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4">
        <v>350</v>
      </c>
      <c r="K1103" s="59"/>
      <c r="L1103" s="53">
        <f t="shared" si="111"/>
        <v>350</v>
      </c>
    </row>
    <row r="1104" spans="1:12" ht="12.75" hidden="1" customHeight="1" x14ac:dyDescent="0.35">
      <c r="A1104" s="714"/>
      <c r="B1104" s="714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4">
        <v>15000</v>
      </c>
      <c r="K1104" s="59"/>
      <c r="L1104" s="53">
        <f t="shared" si="111"/>
        <v>15000</v>
      </c>
    </row>
    <row r="1105" spans="1:12" ht="12.75" hidden="1" customHeight="1" x14ac:dyDescent="0.35">
      <c r="A1105" s="714"/>
      <c r="B1105" s="714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4">
        <v>2000</v>
      </c>
      <c r="K1105" s="59"/>
      <c r="L1105" s="53">
        <f t="shared" si="111"/>
        <v>2000</v>
      </c>
    </row>
    <row r="1106" spans="1:12" ht="12.75" hidden="1" customHeight="1" x14ac:dyDescent="0.35">
      <c r="A1106" s="714"/>
      <c r="B1106" s="714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4">
        <v>5000</v>
      </c>
      <c r="K1106" s="59"/>
      <c r="L1106" s="53">
        <f t="shared" si="111"/>
        <v>5000</v>
      </c>
    </row>
    <row r="1107" spans="1:12" ht="12.75" hidden="1" customHeight="1" x14ac:dyDescent="0.35">
      <c r="A1107" s="714"/>
      <c r="B1107" s="714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4">
        <v>165</v>
      </c>
      <c r="K1107" s="59"/>
      <c r="L1107" s="53">
        <f t="shared" si="111"/>
        <v>165</v>
      </c>
    </row>
    <row r="1108" spans="1:12" ht="12.75" hidden="1" customHeight="1" x14ac:dyDescent="0.35">
      <c r="A1108" s="714"/>
      <c r="B1108" s="714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4">
        <v>305000</v>
      </c>
      <c r="K1108" s="59"/>
      <c r="L1108" s="53">
        <f t="shared" si="111"/>
        <v>305000</v>
      </c>
    </row>
    <row r="1109" spans="1:12" ht="12.75" hidden="1" customHeight="1" x14ac:dyDescent="0.35">
      <c r="A1109" s="714"/>
      <c r="B1109" s="714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4">
        <v>40000</v>
      </c>
      <c r="K1109" s="59"/>
      <c r="L1109" s="53">
        <f t="shared" si="111"/>
        <v>40000</v>
      </c>
    </row>
    <row r="1110" spans="1:12" ht="12.75" hidden="1" customHeight="1" x14ac:dyDescent="0.35">
      <c r="A1110" s="714"/>
      <c r="B1110" s="714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4">
        <v>0</v>
      </c>
      <c r="K1110" s="59"/>
      <c r="L1110" s="53">
        <f t="shared" si="111"/>
        <v>0</v>
      </c>
    </row>
    <row r="1111" spans="1:12" ht="12.75" hidden="1" customHeight="1" x14ac:dyDescent="0.35">
      <c r="A1111" s="714"/>
      <c r="B1111" s="714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4">
        <v>0</v>
      </c>
      <c r="K1111" s="59"/>
      <c r="L1111" s="53">
        <f t="shared" si="111"/>
        <v>0</v>
      </c>
    </row>
    <row r="1112" spans="1:12" ht="12.75" hidden="1" customHeight="1" x14ac:dyDescent="0.35">
      <c r="A1112" s="714"/>
      <c r="B1112" s="714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4">
        <v>0</v>
      </c>
      <c r="K1112" s="59"/>
      <c r="L1112" s="53">
        <f t="shared" si="111"/>
        <v>0</v>
      </c>
    </row>
    <row r="1113" spans="1:12" ht="12.75" hidden="1" customHeight="1" x14ac:dyDescent="0.35">
      <c r="A1113" s="714"/>
      <c r="B1113" s="714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4">
        <v>0</v>
      </c>
      <c r="K1113" s="59"/>
      <c r="L1113" s="53">
        <f t="shared" si="111"/>
        <v>0</v>
      </c>
    </row>
    <row r="1114" spans="1:12" ht="12.75" hidden="1" customHeight="1" x14ac:dyDescent="0.35">
      <c r="A1114" s="714"/>
      <c r="B1114" s="719" t="s">
        <v>143</v>
      </c>
      <c r="C1114" s="714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7">
        <v>1440391</v>
      </c>
      <c r="K1114" s="54">
        <f>SUM(K1083:K1113)</f>
        <v>0</v>
      </c>
      <c r="L1114" s="54">
        <f>SUM(L1083:L1113)</f>
        <v>1440391</v>
      </c>
    </row>
    <row r="1115" spans="1:12" ht="12.75" hidden="1" customHeight="1" thickBot="1" x14ac:dyDescent="0.4">
      <c r="A1115" s="719" t="s">
        <v>288</v>
      </c>
      <c r="B1115" s="714"/>
      <c r="C1115" s="714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8">
        <v>-1440391</v>
      </c>
      <c r="K1115" s="55">
        <f>-K1114</f>
        <v>0</v>
      </c>
      <c r="L1115" s="55">
        <f>-L1114</f>
        <v>-1440391</v>
      </c>
    </row>
    <row r="1116" spans="1:12" ht="12.75" hidden="1" customHeight="1" thickTop="1" x14ac:dyDescent="0.35">
      <c r="A1116" s="722" t="s">
        <v>289</v>
      </c>
      <c r="B1116" s="714"/>
      <c r="C1116" s="714"/>
      <c r="D1116" s="714"/>
      <c r="E1116" s="714"/>
      <c r="F1116" s="714"/>
      <c r="G1116" s="714"/>
      <c r="H1116" s="714"/>
      <c r="I1116" s="714"/>
      <c r="J1116" s="714"/>
      <c r="K1116" s="714"/>
      <c r="L1116" s="714"/>
    </row>
    <row r="1117" spans="1:12" ht="12.75" hidden="1" customHeight="1" x14ac:dyDescent="0.35">
      <c r="A1117" s="714"/>
      <c r="B1117" s="722" t="s">
        <v>141</v>
      </c>
      <c r="C1117" s="714"/>
      <c r="D1117" s="714"/>
      <c r="E1117" s="714"/>
      <c r="F1117" s="714"/>
      <c r="G1117" s="714"/>
      <c r="H1117" s="714"/>
      <c r="I1117" s="714"/>
      <c r="J1117" s="714"/>
      <c r="K1117" s="714"/>
      <c r="L1117" s="714"/>
    </row>
    <row r="1118" spans="1:12" ht="12.75" hidden="1" customHeight="1" x14ac:dyDescent="0.35">
      <c r="A1118" s="714"/>
      <c r="B1118" s="714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4">
        <v>318425</v>
      </c>
      <c r="K1118" s="59"/>
      <c r="L1118" s="53">
        <f t="shared" ref="L1118:L1147" si="114">J1118-K1118</f>
        <v>318425</v>
      </c>
    </row>
    <row r="1119" spans="1:12" ht="12.75" hidden="1" customHeight="1" x14ac:dyDescent="0.35">
      <c r="A1119" s="714"/>
      <c r="B1119" s="714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4">
        <v>0</v>
      </c>
      <c r="K1119" s="59"/>
      <c r="L1119" s="53">
        <f t="shared" si="114"/>
        <v>0</v>
      </c>
    </row>
    <row r="1120" spans="1:12" ht="12.75" hidden="1" customHeight="1" x14ac:dyDescent="0.35">
      <c r="A1120" s="714"/>
      <c r="B1120" s="714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4">
        <v>0</v>
      </c>
      <c r="K1120" s="59"/>
      <c r="L1120" s="53">
        <f t="shared" si="114"/>
        <v>0</v>
      </c>
    </row>
    <row r="1121" spans="1:12" ht="12.75" hidden="1" customHeight="1" x14ac:dyDescent="0.35">
      <c r="A1121" s="714"/>
      <c r="B1121" s="714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4">
        <v>100000</v>
      </c>
      <c r="K1121" s="59"/>
      <c r="L1121" s="53">
        <f t="shared" si="114"/>
        <v>100000</v>
      </c>
    </row>
    <row r="1122" spans="1:12" ht="12.75" hidden="1" customHeight="1" x14ac:dyDescent="0.35">
      <c r="A1122" s="714"/>
      <c r="B1122" s="714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4">
        <v>20000</v>
      </c>
      <c r="K1122" s="59"/>
      <c r="L1122" s="53">
        <f t="shared" si="114"/>
        <v>20000</v>
      </c>
    </row>
    <row r="1123" spans="1:12" ht="12.75" hidden="1" customHeight="1" x14ac:dyDescent="0.35">
      <c r="A1123" s="714"/>
      <c r="B1123" s="714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4">
        <v>27035</v>
      </c>
      <c r="K1123" s="59"/>
      <c r="L1123" s="53">
        <f t="shared" si="114"/>
        <v>27035</v>
      </c>
    </row>
    <row r="1124" spans="1:12" ht="12.75" hidden="1" customHeight="1" x14ac:dyDescent="0.35">
      <c r="A1124" s="714"/>
      <c r="B1124" s="714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4">
        <v>31025</v>
      </c>
      <c r="K1124" s="59"/>
      <c r="L1124" s="53">
        <f t="shared" si="114"/>
        <v>31025</v>
      </c>
    </row>
    <row r="1125" spans="1:12" ht="12.75" hidden="1" customHeight="1" x14ac:dyDescent="0.35">
      <c r="A1125" s="714"/>
      <c r="B1125" s="714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4">
        <v>0</v>
      </c>
      <c r="K1125" s="59"/>
      <c r="L1125" s="53">
        <f t="shared" si="114"/>
        <v>0</v>
      </c>
    </row>
    <row r="1126" spans="1:12" ht="12.75" hidden="1" customHeight="1" x14ac:dyDescent="0.35">
      <c r="A1126" s="714"/>
      <c r="B1126" s="714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4">
        <v>4435</v>
      </c>
      <c r="K1126" s="59"/>
      <c r="L1126" s="53">
        <f t="shared" si="114"/>
        <v>4435</v>
      </c>
    </row>
    <row r="1127" spans="1:12" ht="12.75" hidden="1" customHeight="1" x14ac:dyDescent="0.35">
      <c r="A1127" s="714"/>
      <c r="B1127" s="714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4">
        <v>59010</v>
      </c>
      <c r="K1127" s="59"/>
      <c r="L1127" s="53">
        <f t="shared" si="114"/>
        <v>59010</v>
      </c>
    </row>
    <row r="1128" spans="1:12" ht="12.75" hidden="1" customHeight="1" x14ac:dyDescent="0.35">
      <c r="A1128" s="714"/>
      <c r="B1128" s="714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4">
        <v>929</v>
      </c>
      <c r="K1128" s="59"/>
      <c r="L1128" s="53">
        <f t="shared" si="114"/>
        <v>929</v>
      </c>
    </row>
    <row r="1129" spans="1:12" ht="12.75" hidden="1" customHeight="1" x14ac:dyDescent="0.35">
      <c r="A1129" s="714"/>
      <c r="B1129" s="714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4">
        <v>0</v>
      </c>
      <c r="K1129" s="59"/>
      <c r="L1129" s="53">
        <f t="shared" si="114"/>
        <v>0</v>
      </c>
    </row>
    <row r="1130" spans="1:12" ht="12.75" hidden="1" customHeight="1" x14ac:dyDescent="0.35">
      <c r="A1130" s="714"/>
      <c r="B1130" s="714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4">
        <v>1050</v>
      </c>
      <c r="K1130" s="59"/>
      <c r="L1130" s="53">
        <f t="shared" si="114"/>
        <v>1050</v>
      </c>
    </row>
    <row r="1131" spans="1:12" ht="12.75" hidden="1" customHeight="1" x14ac:dyDescent="0.35">
      <c r="A1131" s="714"/>
      <c r="B1131" s="714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4">
        <v>0</v>
      </c>
      <c r="K1131" s="59"/>
      <c r="L1131" s="53">
        <f t="shared" si="114"/>
        <v>0</v>
      </c>
    </row>
    <row r="1132" spans="1:12" ht="12.75" hidden="1" customHeight="1" x14ac:dyDescent="0.35">
      <c r="A1132" s="714"/>
      <c r="B1132" s="714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4">
        <v>0</v>
      </c>
      <c r="K1132" s="59"/>
      <c r="L1132" s="53">
        <f t="shared" si="114"/>
        <v>0</v>
      </c>
    </row>
    <row r="1133" spans="1:12" ht="12.75" hidden="1" customHeight="1" x14ac:dyDescent="0.35">
      <c r="A1133" s="714"/>
      <c r="B1133" s="714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4">
        <v>4858</v>
      </c>
      <c r="K1133" s="59"/>
      <c r="L1133" s="53">
        <f t="shared" si="114"/>
        <v>4858</v>
      </c>
    </row>
    <row r="1134" spans="1:12" ht="12.75" hidden="1" customHeight="1" x14ac:dyDescent="0.35">
      <c r="A1134" s="714"/>
      <c r="B1134" s="714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4">
        <v>0</v>
      </c>
      <c r="K1134" s="59"/>
      <c r="L1134" s="53">
        <f t="shared" si="114"/>
        <v>0</v>
      </c>
    </row>
    <row r="1135" spans="1:12" ht="12.75" hidden="1" customHeight="1" x14ac:dyDescent="0.35">
      <c r="A1135" s="714"/>
      <c r="B1135" s="714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4">
        <v>2000</v>
      </c>
      <c r="K1135" s="59"/>
      <c r="L1135" s="53">
        <f t="shared" si="114"/>
        <v>2000</v>
      </c>
    </row>
    <row r="1136" spans="1:12" ht="12.75" hidden="1" customHeight="1" x14ac:dyDescent="0.35">
      <c r="A1136" s="714"/>
      <c r="B1136" s="714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4">
        <v>500</v>
      </c>
      <c r="K1136" s="59"/>
      <c r="L1136" s="53">
        <f t="shared" si="114"/>
        <v>500</v>
      </c>
    </row>
    <row r="1137" spans="1:12" ht="12.75" hidden="1" customHeight="1" x14ac:dyDescent="0.35">
      <c r="A1137" s="714"/>
      <c r="B1137" s="714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4">
        <v>300</v>
      </c>
      <c r="K1137" s="59"/>
      <c r="L1137" s="53">
        <f t="shared" si="114"/>
        <v>300</v>
      </c>
    </row>
    <row r="1138" spans="1:12" ht="12.75" hidden="1" customHeight="1" x14ac:dyDescent="0.35">
      <c r="A1138" s="714"/>
      <c r="B1138" s="714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4">
        <v>40000</v>
      </c>
      <c r="K1138" s="59"/>
      <c r="L1138" s="53">
        <f t="shared" si="114"/>
        <v>40000</v>
      </c>
    </row>
    <row r="1139" spans="1:12" ht="12.75" hidden="1" customHeight="1" x14ac:dyDescent="0.35">
      <c r="A1139" s="714"/>
      <c r="B1139" s="714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4">
        <v>10000</v>
      </c>
      <c r="K1139" s="59"/>
      <c r="L1139" s="53">
        <f t="shared" si="114"/>
        <v>10000</v>
      </c>
    </row>
    <row r="1140" spans="1:12" ht="12.75" hidden="1" customHeight="1" x14ac:dyDescent="0.35">
      <c r="A1140" s="714"/>
      <c r="B1140" s="714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4">
        <v>30000</v>
      </c>
      <c r="K1140" s="59"/>
      <c r="L1140" s="53">
        <f t="shared" si="114"/>
        <v>30000</v>
      </c>
    </row>
    <row r="1141" spans="1:12" ht="12.75" hidden="1" customHeight="1" x14ac:dyDescent="0.35">
      <c r="A1141" s="714"/>
      <c r="B1141" s="714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4">
        <v>60</v>
      </c>
      <c r="K1141" s="59"/>
      <c r="L1141" s="53">
        <f t="shared" si="114"/>
        <v>60</v>
      </c>
    </row>
    <row r="1142" spans="1:12" ht="12.75" hidden="1" customHeight="1" x14ac:dyDescent="0.35">
      <c r="A1142" s="714"/>
      <c r="B1142" s="714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4">
        <v>205000</v>
      </c>
      <c r="K1142" s="59"/>
      <c r="L1142" s="53">
        <f t="shared" si="114"/>
        <v>205000</v>
      </c>
    </row>
    <row r="1143" spans="1:12" ht="12.75" hidden="1" customHeight="1" x14ac:dyDescent="0.35">
      <c r="A1143" s="714"/>
      <c r="B1143" s="714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4">
        <v>0</v>
      </c>
      <c r="K1143" s="59"/>
      <c r="L1143" s="53">
        <f t="shared" si="114"/>
        <v>0</v>
      </c>
    </row>
    <row r="1144" spans="1:12" ht="12.75" hidden="1" customHeight="1" x14ac:dyDescent="0.35">
      <c r="A1144" s="714"/>
      <c r="B1144" s="714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4">
        <v>70000</v>
      </c>
      <c r="K1144" s="59"/>
      <c r="L1144" s="53">
        <f t="shared" si="114"/>
        <v>70000</v>
      </c>
    </row>
    <row r="1145" spans="1:12" ht="12.75" hidden="1" customHeight="1" x14ac:dyDescent="0.35">
      <c r="A1145" s="714"/>
      <c r="B1145" s="714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4">
        <v>100</v>
      </c>
      <c r="K1145" s="59"/>
      <c r="L1145" s="53">
        <f t="shared" si="114"/>
        <v>100</v>
      </c>
    </row>
    <row r="1146" spans="1:12" ht="12.75" hidden="1" customHeight="1" x14ac:dyDescent="0.35">
      <c r="A1146" s="714"/>
      <c r="B1146" s="714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4">
        <v>0</v>
      </c>
      <c r="K1146" s="59"/>
      <c r="L1146" s="53">
        <f t="shared" si="114"/>
        <v>0</v>
      </c>
    </row>
    <row r="1147" spans="1:12" ht="12.75" hidden="1" customHeight="1" x14ac:dyDescent="0.35">
      <c r="A1147" s="714"/>
      <c r="B1147" s="714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4">
        <v>0</v>
      </c>
      <c r="K1147" s="59"/>
      <c r="L1147" s="53">
        <f t="shared" si="114"/>
        <v>0</v>
      </c>
    </row>
    <row r="1148" spans="1:12" ht="12.75" hidden="1" customHeight="1" x14ac:dyDescent="0.35">
      <c r="A1148" s="714"/>
      <c r="B1148" s="719" t="s">
        <v>143</v>
      </c>
      <c r="C1148" s="714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7">
        <v>924727</v>
      </c>
      <c r="K1148" s="54">
        <f>SUM(K1118:K1147)</f>
        <v>0</v>
      </c>
      <c r="L1148" s="54">
        <f>SUM(L1118:L1147)</f>
        <v>924727</v>
      </c>
    </row>
    <row r="1149" spans="1:12" ht="12.75" hidden="1" customHeight="1" thickBot="1" x14ac:dyDescent="0.4">
      <c r="A1149" s="719" t="s">
        <v>290</v>
      </c>
      <c r="B1149" s="714"/>
      <c r="C1149" s="714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8">
        <v>-924727</v>
      </c>
      <c r="K1149" s="55">
        <f>-K1148</f>
        <v>0</v>
      </c>
      <c r="L1149" s="55">
        <f>-L1148</f>
        <v>-924727</v>
      </c>
    </row>
    <row r="1150" spans="1:12" ht="12.75" hidden="1" customHeight="1" thickTop="1" x14ac:dyDescent="0.35">
      <c r="A1150" s="722" t="s">
        <v>291</v>
      </c>
      <c r="B1150" s="714"/>
      <c r="C1150" s="714"/>
      <c r="D1150" s="714"/>
      <c r="E1150" s="714"/>
      <c r="F1150" s="714"/>
      <c r="G1150" s="714"/>
      <c r="H1150" s="714"/>
      <c r="I1150" s="714"/>
      <c r="J1150" s="714"/>
      <c r="K1150" s="714"/>
      <c r="L1150" s="714"/>
    </row>
    <row r="1151" spans="1:12" ht="12.75" hidden="1" customHeight="1" x14ac:dyDescent="0.35">
      <c r="A1151" s="714"/>
      <c r="B1151" s="722" t="s">
        <v>141</v>
      </c>
      <c r="C1151" s="714"/>
      <c r="D1151" s="714"/>
      <c r="E1151" s="714"/>
      <c r="F1151" s="714"/>
      <c r="G1151" s="714"/>
      <c r="H1151" s="714"/>
      <c r="I1151" s="714"/>
      <c r="J1151" s="714"/>
      <c r="K1151" s="714"/>
      <c r="L1151" s="714"/>
    </row>
    <row r="1152" spans="1:12" ht="12.75" hidden="1" customHeight="1" x14ac:dyDescent="0.35">
      <c r="A1152" s="714"/>
      <c r="B1152" s="714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4">
        <v>449630</v>
      </c>
      <c r="K1152" s="59"/>
      <c r="L1152" s="53">
        <f t="shared" ref="L1152:L1181" si="117">J1152-K1152</f>
        <v>449630</v>
      </c>
    </row>
    <row r="1153" spans="1:12" ht="12.75" hidden="1" customHeight="1" x14ac:dyDescent="0.35">
      <c r="A1153" s="714"/>
      <c r="B1153" s="714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4">
        <v>0</v>
      </c>
      <c r="K1153" s="59"/>
      <c r="L1153" s="53">
        <f t="shared" si="117"/>
        <v>0</v>
      </c>
    </row>
    <row r="1154" spans="1:12" ht="12.75" hidden="1" customHeight="1" x14ac:dyDescent="0.35">
      <c r="A1154" s="714"/>
      <c r="B1154" s="714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4">
        <v>0</v>
      </c>
      <c r="K1154" s="59"/>
      <c r="L1154" s="53">
        <f t="shared" si="117"/>
        <v>0</v>
      </c>
    </row>
    <row r="1155" spans="1:12" ht="12.75" hidden="1" customHeight="1" x14ac:dyDescent="0.35">
      <c r="A1155" s="714"/>
      <c r="B1155" s="714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4">
        <v>0</v>
      </c>
      <c r="K1155" s="59"/>
      <c r="L1155" s="53">
        <f t="shared" si="117"/>
        <v>0</v>
      </c>
    </row>
    <row r="1156" spans="1:12" ht="12.75" hidden="1" customHeight="1" x14ac:dyDescent="0.35">
      <c r="A1156" s="714"/>
      <c r="B1156" s="714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4">
        <v>60000</v>
      </c>
      <c r="K1156" s="59"/>
      <c r="L1156" s="53">
        <f t="shared" si="117"/>
        <v>60000</v>
      </c>
    </row>
    <row r="1157" spans="1:12" ht="12.75" hidden="1" customHeight="1" x14ac:dyDescent="0.35">
      <c r="A1157" s="714"/>
      <c r="B1157" s="714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4">
        <v>35025</v>
      </c>
      <c r="K1157" s="59"/>
      <c r="L1157" s="53">
        <f t="shared" si="117"/>
        <v>35025</v>
      </c>
    </row>
    <row r="1158" spans="1:12" ht="12.75" hidden="1" customHeight="1" x14ac:dyDescent="0.35">
      <c r="A1158" s="714"/>
      <c r="B1158" s="714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4">
        <v>44814</v>
      </c>
      <c r="K1158" s="59"/>
      <c r="L1158" s="53">
        <f t="shared" si="117"/>
        <v>44814</v>
      </c>
    </row>
    <row r="1159" spans="1:12" ht="12.75" hidden="1" customHeight="1" x14ac:dyDescent="0.35">
      <c r="A1159" s="714"/>
      <c r="B1159" s="714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4">
        <v>0</v>
      </c>
      <c r="K1159" s="59"/>
      <c r="L1159" s="53">
        <f t="shared" si="117"/>
        <v>0</v>
      </c>
    </row>
    <row r="1160" spans="1:12" ht="12.75" hidden="1" customHeight="1" x14ac:dyDescent="0.35">
      <c r="A1160" s="714"/>
      <c r="B1160" s="714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4">
        <v>6406</v>
      </c>
      <c r="K1160" s="59"/>
      <c r="L1160" s="53">
        <f t="shared" si="117"/>
        <v>6406</v>
      </c>
    </row>
    <row r="1161" spans="1:12" ht="12.75" hidden="1" customHeight="1" x14ac:dyDescent="0.35">
      <c r="A1161" s="714"/>
      <c r="B1161" s="714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4">
        <v>86935</v>
      </c>
      <c r="K1161" s="59"/>
      <c r="L1161" s="53">
        <f t="shared" si="117"/>
        <v>86935</v>
      </c>
    </row>
    <row r="1162" spans="1:12" ht="12.75" hidden="1" customHeight="1" x14ac:dyDescent="0.35">
      <c r="A1162" s="714"/>
      <c r="B1162" s="714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4">
        <v>1068</v>
      </c>
      <c r="K1162" s="59"/>
      <c r="L1162" s="53">
        <f t="shared" si="117"/>
        <v>1068</v>
      </c>
    </row>
    <row r="1163" spans="1:12" ht="12.75" hidden="1" customHeight="1" x14ac:dyDescent="0.35">
      <c r="A1163" s="714"/>
      <c r="B1163" s="714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4">
        <v>0</v>
      </c>
      <c r="K1163" s="59"/>
      <c r="L1163" s="53">
        <f t="shared" si="117"/>
        <v>0</v>
      </c>
    </row>
    <row r="1164" spans="1:12" ht="12.75" hidden="1" customHeight="1" x14ac:dyDescent="0.35">
      <c r="A1164" s="714"/>
      <c r="B1164" s="714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4">
        <v>1050</v>
      </c>
      <c r="K1164" s="59"/>
      <c r="L1164" s="53">
        <f t="shared" si="117"/>
        <v>1050</v>
      </c>
    </row>
    <row r="1165" spans="1:12" ht="12.75" hidden="1" customHeight="1" x14ac:dyDescent="0.35">
      <c r="A1165" s="714"/>
      <c r="B1165" s="714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4">
        <v>0</v>
      </c>
      <c r="K1165" s="59"/>
      <c r="L1165" s="53">
        <f t="shared" si="117"/>
        <v>0</v>
      </c>
    </row>
    <row r="1166" spans="1:12" ht="12.75" hidden="1" customHeight="1" x14ac:dyDescent="0.35">
      <c r="A1166" s="714"/>
      <c r="B1166" s="714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4">
        <v>0</v>
      </c>
      <c r="K1166" s="59"/>
      <c r="L1166" s="53">
        <f t="shared" si="117"/>
        <v>0</v>
      </c>
    </row>
    <row r="1167" spans="1:12" ht="12.75" hidden="1" customHeight="1" x14ac:dyDescent="0.35">
      <c r="A1167" s="714"/>
      <c r="B1167" s="714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4">
        <v>6801</v>
      </c>
      <c r="K1167" s="59"/>
      <c r="L1167" s="53">
        <f t="shared" si="117"/>
        <v>6801</v>
      </c>
    </row>
    <row r="1168" spans="1:12" ht="12.75" hidden="1" customHeight="1" x14ac:dyDescent="0.35">
      <c r="A1168" s="714"/>
      <c r="B1168" s="714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4">
        <v>84000</v>
      </c>
      <c r="K1168" s="59"/>
      <c r="L1168" s="53">
        <f t="shared" si="117"/>
        <v>84000</v>
      </c>
    </row>
    <row r="1169" spans="1:12" ht="12.75" hidden="1" customHeight="1" x14ac:dyDescent="0.35">
      <c r="A1169" s="714"/>
      <c r="B1169" s="714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4">
        <v>150</v>
      </c>
      <c r="K1169" s="59"/>
      <c r="L1169" s="53">
        <f t="shared" si="117"/>
        <v>150</v>
      </c>
    </row>
    <row r="1170" spans="1:12" ht="12.75" hidden="1" customHeight="1" x14ac:dyDescent="0.35">
      <c r="A1170" s="714"/>
      <c r="B1170" s="714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4">
        <v>6600</v>
      </c>
      <c r="K1170" s="59"/>
      <c r="L1170" s="53">
        <f t="shared" si="117"/>
        <v>6600</v>
      </c>
    </row>
    <row r="1171" spans="1:12" ht="12.75" hidden="1" customHeight="1" x14ac:dyDescent="0.35">
      <c r="A1171" s="714"/>
      <c r="B1171" s="714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4">
        <v>15000</v>
      </c>
      <c r="K1171" s="59"/>
      <c r="L1171" s="53">
        <f t="shared" si="117"/>
        <v>15000</v>
      </c>
    </row>
    <row r="1172" spans="1:12" ht="12.75" hidden="1" customHeight="1" x14ac:dyDescent="0.35">
      <c r="A1172" s="714"/>
      <c r="B1172" s="714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4">
        <v>600</v>
      </c>
      <c r="K1172" s="59"/>
      <c r="L1172" s="53">
        <f t="shared" si="117"/>
        <v>600</v>
      </c>
    </row>
    <row r="1173" spans="1:12" ht="12.75" hidden="1" customHeight="1" x14ac:dyDescent="0.35">
      <c r="A1173" s="714"/>
      <c r="B1173" s="714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4">
        <v>7000</v>
      </c>
      <c r="K1173" s="59"/>
      <c r="L1173" s="53">
        <f t="shared" si="117"/>
        <v>7000</v>
      </c>
    </row>
    <row r="1174" spans="1:12" ht="12.75" hidden="1" customHeight="1" x14ac:dyDescent="0.35">
      <c r="A1174" s="714"/>
      <c r="B1174" s="714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4">
        <v>120</v>
      </c>
      <c r="K1174" s="59"/>
      <c r="L1174" s="53">
        <f t="shared" si="117"/>
        <v>120</v>
      </c>
    </row>
    <row r="1175" spans="1:12" ht="12.75" hidden="1" customHeight="1" x14ac:dyDescent="0.35">
      <c r="A1175" s="714"/>
      <c r="B1175" s="714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4">
        <v>60000</v>
      </c>
      <c r="K1175" s="59"/>
      <c r="L1175" s="53">
        <f t="shared" si="117"/>
        <v>60000</v>
      </c>
    </row>
    <row r="1176" spans="1:12" ht="12.75" hidden="1" customHeight="1" x14ac:dyDescent="0.35">
      <c r="A1176" s="714"/>
      <c r="B1176" s="714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4">
        <v>96000</v>
      </c>
      <c r="K1176" s="59"/>
      <c r="L1176" s="53">
        <f t="shared" si="117"/>
        <v>96000</v>
      </c>
    </row>
    <row r="1177" spans="1:12" ht="12.75" hidden="1" customHeight="1" x14ac:dyDescent="0.35">
      <c r="A1177" s="714"/>
      <c r="B1177" s="714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4">
        <v>110000</v>
      </c>
      <c r="K1177" s="59"/>
      <c r="L1177" s="53">
        <f t="shared" si="117"/>
        <v>110000</v>
      </c>
    </row>
    <row r="1178" spans="1:12" ht="12.75" hidden="1" customHeight="1" x14ac:dyDescent="0.35">
      <c r="A1178" s="714"/>
      <c r="B1178" s="714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4">
        <v>0</v>
      </c>
      <c r="K1178" s="59"/>
      <c r="L1178" s="53">
        <f t="shared" si="117"/>
        <v>0</v>
      </c>
    </row>
    <row r="1179" spans="1:12" ht="12.75" hidden="1" customHeight="1" x14ac:dyDescent="0.35">
      <c r="A1179" s="714"/>
      <c r="B1179" s="714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4">
        <v>0</v>
      </c>
      <c r="K1179" s="59"/>
      <c r="L1179" s="53">
        <f t="shared" si="117"/>
        <v>0</v>
      </c>
    </row>
    <row r="1180" spans="1:12" ht="12.75" hidden="1" customHeight="1" x14ac:dyDescent="0.35">
      <c r="A1180" s="714"/>
      <c r="B1180" s="714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4">
        <v>3000</v>
      </c>
      <c r="K1180" s="59"/>
      <c r="L1180" s="53">
        <f t="shared" si="117"/>
        <v>3000</v>
      </c>
    </row>
    <row r="1181" spans="1:12" ht="12.75" hidden="1" customHeight="1" x14ac:dyDescent="0.35">
      <c r="A1181" s="714"/>
      <c r="B1181" s="714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4">
        <v>99000</v>
      </c>
      <c r="K1181" s="59"/>
      <c r="L1181" s="53">
        <f t="shared" si="117"/>
        <v>99000</v>
      </c>
    </row>
    <row r="1182" spans="1:12" ht="12.75" hidden="1" customHeight="1" x14ac:dyDescent="0.35">
      <c r="A1182" s="714"/>
      <c r="B1182" s="719" t="s">
        <v>143</v>
      </c>
      <c r="C1182" s="714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7">
        <v>1173199</v>
      </c>
      <c r="K1182" s="54">
        <f>SUM(K1152:K1181)</f>
        <v>0</v>
      </c>
      <c r="L1182" s="54">
        <f>SUM(L1152:L1181)</f>
        <v>1173199</v>
      </c>
    </row>
    <row r="1183" spans="1:12" ht="12.75" hidden="1" customHeight="1" thickBot="1" x14ac:dyDescent="0.4">
      <c r="A1183" s="719" t="s">
        <v>293</v>
      </c>
      <c r="B1183" s="714"/>
      <c r="C1183" s="714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8">
        <v>-1173199</v>
      </c>
      <c r="K1183" s="55">
        <f>-K1182</f>
        <v>0</v>
      </c>
      <c r="L1183" s="55">
        <f>-L1182</f>
        <v>-1173199</v>
      </c>
    </row>
    <row r="1184" spans="1:12" ht="12.75" hidden="1" customHeight="1" thickTop="1" x14ac:dyDescent="0.35">
      <c r="A1184" s="722" t="s">
        <v>294</v>
      </c>
      <c r="B1184" s="714"/>
      <c r="C1184" s="714"/>
      <c r="D1184" s="714"/>
      <c r="E1184" s="714"/>
      <c r="F1184" s="714"/>
      <c r="G1184" s="714"/>
      <c r="H1184" s="714"/>
      <c r="I1184" s="714"/>
      <c r="J1184" s="714"/>
      <c r="K1184" s="714"/>
      <c r="L1184" s="714"/>
    </row>
    <row r="1185" spans="1:12" ht="12.75" hidden="1" customHeight="1" x14ac:dyDescent="0.35">
      <c r="A1185" s="714"/>
      <c r="B1185" s="722" t="s">
        <v>141</v>
      </c>
      <c r="C1185" s="714"/>
      <c r="D1185" s="714"/>
      <c r="E1185" s="714"/>
      <c r="F1185" s="714"/>
      <c r="G1185" s="714"/>
      <c r="H1185" s="714"/>
      <c r="I1185" s="714"/>
      <c r="J1185" s="714"/>
      <c r="K1185" s="714"/>
      <c r="L1185" s="714"/>
    </row>
    <row r="1186" spans="1:12" s="49" customFormat="1" ht="12.75" hidden="1" customHeight="1" x14ac:dyDescent="0.35">
      <c r="A1186" s="714"/>
      <c r="B1186" s="714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47">
        <v>0</v>
      </c>
      <c r="K1186" s="59"/>
      <c r="L1186" s="53">
        <f t="shared" ref="L1186:L1195" si="120">J1186-K1186</f>
        <v>0</v>
      </c>
    </row>
    <row r="1187" spans="1:12" ht="12.75" hidden="1" customHeight="1" x14ac:dyDescent="0.35">
      <c r="A1187" s="714"/>
      <c r="B1187" s="714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4">
        <v>7000</v>
      </c>
      <c r="K1187" s="59"/>
      <c r="L1187" s="53">
        <f t="shared" si="120"/>
        <v>7000</v>
      </c>
    </row>
    <row r="1188" spans="1:12" ht="12.75" hidden="1" customHeight="1" x14ac:dyDescent="0.35">
      <c r="A1188" s="714"/>
      <c r="B1188" s="714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4">
        <v>12000</v>
      </c>
      <c r="K1188" s="59"/>
      <c r="L1188" s="53">
        <f t="shared" si="120"/>
        <v>12000</v>
      </c>
    </row>
    <row r="1189" spans="1:12" ht="12.75" hidden="1" customHeight="1" x14ac:dyDescent="0.35">
      <c r="A1189" s="714"/>
      <c r="B1189" s="714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4">
        <v>1200</v>
      </c>
      <c r="K1189" s="59"/>
      <c r="L1189" s="53">
        <f t="shared" si="120"/>
        <v>1200</v>
      </c>
    </row>
    <row r="1190" spans="1:12" ht="12.75" hidden="1" customHeight="1" x14ac:dyDescent="0.35">
      <c r="A1190" s="714"/>
      <c r="B1190" s="714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4">
        <v>2500</v>
      </c>
      <c r="K1190" s="59"/>
      <c r="L1190" s="53">
        <f t="shared" si="120"/>
        <v>2500</v>
      </c>
    </row>
    <row r="1191" spans="1:12" ht="12.75" hidden="1" customHeight="1" x14ac:dyDescent="0.35">
      <c r="A1191" s="714"/>
      <c r="B1191" s="714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4">
        <v>0</v>
      </c>
      <c r="K1191" s="59"/>
      <c r="L1191" s="53">
        <f t="shared" si="120"/>
        <v>0</v>
      </c>
    </row>
    <row r="1192" spans="1:12" ht="12.75" hidden="1" customHeight="1" x14ac:dyDescent="0.35">
      <c r="A1192" s="714"/>
      <c r="B1192" s="714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4">
        <v>73000</v>
      </c>
      <c r="K1192" s="59"/>
      <c r="L1192" s="53">
        <f t="shared" si="120"/>
        <v>73000</v>
      </c>
    </row>
    <row r="1193" spans="1:12" ht="12.75" hidden="1" customHeight="1" x14ac:dyDescent="0.35">
      <c r="A1193" s="714"/>
      <c r="B1193" s="714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4">
        <v>200000</v>
      </c>
      <c r="K1193" s="59"/>
      <c r="L1193" s="53">
        <f t="shared" si="120"/>
        <v>200000</v>
      </c>
    </row>
    <row r="1194" spans="1:12" ht="12.75" hidden="1" customHeight="1" x14ac:dyDescent="0.35">
      <c r="A1194" s="714"/>
      <c r="B1194" s="714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4">
        <v>2800</v>
      </c>
      <c r="K1194" s="59"/>
      <c r="L1194" s="53">
        <f t="shared" si="120"/>
        <v>2800</v>
      </c>
    </row>
    <row r="1195" spans="1:12" ht="12.75" hidden="1" customHeight="1" x14ac:dyDescent="0.35">
      <c r="A1195" s="714"/>
      <c r="B1195" s="714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4">
        <v>0</v>
      </c>
      <c r="K1195" s="59"/>
      <c r="L1195" s="53">
        <f t="shared" si="120"/>
        <v>0</v>
      </c>
    </row>
    <row r="1196" spans="1:12" ht="12.75" hidden="1" customHeight="1" x14ac:dyDescent="0.35">
      <c r="A1196" s="714"/>
      <c r="B1196" s="719" t="s">
        <v>143</v>
      </c>
      <c r="C1196" s="714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7">
        <v>298500</v>
      </c>
      <c r="K1196" s="54">
        <f>SUM(K1186:K1195)</f>
        <v>0</v>
      </c>
      <c r="L1196" s="54">
        <f>SUM(L1186:L1195)</f>
        <v>298500</v>
      </c>
    </row>
    <row r="1197" spans="1:12" ht="12.75" hidden="1" customHeight="1" thickBot="1" x14ac:dyDescent="0.4">
      <c r="A1197" s="719" t="s">
        <v>296</v>
      </c>
      <c r="B1197" s="714"/>
      <c r="C1197" s="714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8">
        <v>-298500</v>
      </c>
      <c r="K1197" s="55">
        <f>-K1196</f>
        <v>0</v>
      </c>
      <c r="L1197" s="55">
        <f>-L1196</f>
        <v>-298500</v>
      </c>
    </row>
    <row r="1198" spans="1:12" ht="12.75" hidden="1" customHeight="1" thickTop="1" x14ac:dyDescent="0.35">
      <c r="A1198" s="75"/>
      <c r="D1198" s="6"/>
      <c r="E1198" s="6"/>
      <c r="F1198" s="22"/>
      <c r="G1198" s="13"/>
      <c r="H1198" s="27"/>
      <c r="I1198" s="71"/>
      <c r="J1198" s="6"/>
      <c r="K1198" s="72"/>
      <c r="L1198" s="72"/>
    </row>
    <row r="1199" spans="1:12" ht="12.75" customHeight="1" thickTop="1" x14ac:dyDescent="0.35">
      <c r="A1199" s="75"/>
      <c r="D1199" s="6"/>
      <c r="E1199" s="6"/>
      <c r="F1199" s="22"/>
      <c r="G1199" s="13"/>
      <c r="H1199" s="27"/>
      <c r="I1199" s="71"/>
      <c r="J1199" s="6"/>
      <c r="K1199" s="72"/>
      <c r="L1199" s="72"/>
    </row>
    <row r="1200" spans="1:12" ht="12.75" customHeight="1" x14ac:dyDescent="0.35">
      <c r="A1200" s="75"/>
      <c r="D1200" s="6"/>
      <c r="E1200" s="6"/>
      <c r="F1200" s="22"/>
      <c r="G1200" s="13"/>
      <c r="H1200" s="27"/>
      <c r="I1200" s="71"/>
      <c r="J1200" s="6"/>
      <c r="K1200" s="72"/>
      <c r="L1200" s="72"/>
    </row>
    <row r="1201" spans="1:12" s="77" customFormat="1" ht="33.700000000000003" customHeight="1" x14ac:dyDescent="0.35">
      <c r="A1201" s="739" t="s">
        <v>306</v>
      </c>
      <c r="B1201" s="740"/>
      <c r="C1201" s="740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L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43460376</v>
      </c>
      <c r="K1201" s="73">
        <f t="shared" si="121"/>
        <v>350000</v>
      </c>
      <c r="L1201" s="73">
        <f t="shared" si="121"/>
        <v>43110376</v>
      </c>
    </row>
    <row r="1202" spans="1:12" ht="12.75" customHeight="1" x14ac:dyDescent="0.35">
      <c r="A1202" s="75"/>
      <c r="D1202" s="6"/>
      <c r="E1202" s="6"/>
      <c r="F1202" s="22"/>
      <c r="G1202" s="13"/>
      <c r="H1202" s="27"/>
      <c r="I1202" s="32"/>
      <c r="J1202" s="6"/>
      <c r="K1202" s="64"/>
      <c r="L1202" s="56"/>
    </row>
    <row r="1203" spans="1:12" ht="12.75" customHeight="1" x14ac:dyDescent="0.35">
      <c r="A1203" s="741">
        <v>43968</v>
      </c>
      <c r="B1203" s="714"/>
      <c r="C1203" s="714"/>
      <c r="D1203" s="714"/>
      <c r="E1203" s="714"/>
      <c r="F1203" s="714"/>
      <c r="G1203" s="742">
        <v>0.45476851000000001</v>
      </c>
      <c r="H1203" s="742"/>
      <c r="I1203" s="742"/>
      <c r="J1203" s="714"/>
      <c r="K1203" s="714"/>
      <c r="L1203" s="714"/>
    </row>
  </sheetData>
  <autoFilter ref="A12:L1197" xr:uid="{434D1D17-1444-4E3A-95DD-020C14314406}"/>
  <mergeCells count="309">
    <mergeCell ref="A1197:C1197"/>
    <mergeCell ref="A1201:C1201"/>
    <mergeCell ref="A1203:F1203"/>
    <mergeCell ref="G1203:L1203"/>
    <mergeCell ref="A1184:L1184"/>
    <mergeCell ref="A1185:A1192"/>
    <mergeCell ref="B1185:L1185"/>
    <mergeCell ref="B1186:B1192"/>
    <mergeCell ref="A1193:A1196"/>
    <mergeCell ref="B1193:B1195"/>
    <mergeCell ref="B1196:C1196"/>
    <mergeCell ref="A1150:L1150"/>
    <mergeCell ref="A1151:A1182"/>
    <mergeCell ref="B1151:L1151"/>
    <mergeCell ref="B1152:B1181"/>
    <mergeCell ref="B1182:C1182"/>
    <mergeCell ref="A1183:C1183"/>
    <mergeCell ref="A1116:L1116"/>
    <mergeCell ref="A1117:A1148"/>
    <mergeCell ref="B1117:L1117"/>
    <mergeCell ref="B1118:B1147"/>
    <mergeCell ref="B1148:C1148"/>
    <mergeCell ref="A1149:C1149"/>
    <mergeCell ref="A1081:L1081"/>
    <mergeCell ref="A1082:A1114"/>
    <mergeCell ref="B1082:L1082"/>
    <mergeCell ref="B1083:B1113"/>
    <mergeCell ref="B1114:C1114"/>
    <mergeCell ref="A1115:C1115"/>
    <mergeCell ref="A1054:L1054"/>
    <mergeCell ref="A1055:A1079"/>
    <mergeCell ref="B1055:L1055"/>
    <mergeCell ref="B1056:B1078"/>
    <mergeCell ref="B1079:C1079"/>
    <mergeCell ref="A1080:C1080"/>
    <mergeCell ref="A1045:L1045"/>
    <mergeCell ref="A1046:A1052"/>
    <mergeCell ref="B1046:L1046"/>
    <mergeCell ref="B1047:B1051"/>
    <mergeCell ref="B1052:C1052"/>
    <mergeCell ref="A1053:C1053"/>
    <mergeCell ref="A1012:L1012"/>
    <mergeCell ref="A1013:A1043"/>
    <mergeCell ref="B1013:L1013"/>
    <mergeCell ref="B1014:B1042"/>
    <mergeCell ref="B1043:C1043"/>
    <mergeCell ref="A1044:C1044"/>
    <mergeCell ref="A991:L991"/>
    <mergeCell ref="A992:A1010"/>
    <mergeCell ref="B992:L992"/>
    <mergeCell ref="B993:B1009"/>
    <mergeCell ref="B1010:C1010"/>
    <mergeCell ref="A1011:C1011"/>
    <mergeCell ref="A961:L961"/>
    <mergeCell ref="A962:A989"/>
    <mergeCell ref="B962:L962"/>
    <mergeCell ref="B963:B988"/>
    <mergeCell ref="B989:C989"/>
    <mergeCell ref="A990:C990"/>
    <mergeCell ref="A939:L939"/>
    <mergeCell ref="A940:A959"/>
    <mergeCell ref="B940:L940"/>
    <mergeCell ref="B941:B958"/>
    <mergeCell ref="B959:C959"/>
    <mergeCell ref="A960:C960"/>
    <mergeCell ref="A917:L917"/>
    <mergeCell ref="A918:A937"/>
    <mergeCell ref="B918:L918"/>
    <mergeCell ref="B919:B936"/>
    <mergeCell ref="B937:C937"/>
    <mergeCell ref="A938:C938"/>
    <mergeCell ref="A878:L878"/>
    <mergeCell ref="A879:A915"/>
    <mergeCell ref="B879:L879"/>
    <mergeCell ref="B880:B914"/>
    <mergeCell ref="B915:C915"/>
    <mergeCell ref="A916:C916"/>
    <mergeCell ref="A848:L848"/>
    <mergeCell ref="A849:A876"/>
    <mergeCell ref="B849:L849"/>
    <mergeCell ref="B850:B875"/>
    <mergeCell ref="B876:C876"/>
    <mergeCell ref="A877:C877"/>
    <mergeCell ref="A814:L814"/>
    <mergeCell ref="A815:A846"/>
    <mergeCell ref="B815:L815"/>
    <mergeCell ref="B816:B845"/>
    <mergeCell ref="B846:C846"/>
    <mergeCell ref="A847:C847"/>
    <mergeCell ref="A803:L803"/>
    <mergeCell ref="A804:A812"/>
    <mergeCell ref="B804:L804"/>
    <mergeCell ref="B805:B811"/>
    <mergeCell ref="B812:C812"/>
    <mergeCell ref="A813:C813"/>
    <mergeCell ref="A778:L778"/>
    <mergeCell ref="A779:A801"/>
    <mergeCell ref="B779:L779"/>
    <mergeCell ref="B780:B800"/>
    <mergeCell ref="B801:C801"/>
    <mergeCell ref="A802:C802"/>
    <mergeCell ref="A772:L772"/>
    <mergeCell ref="A773:A776"/>
    <mergeCell ref="B773:L773"/>
    <mergeCell ref="B774:B775"/>
    <mergeCell ref="B776:C776"/>
    <mergeCell ref="A777:C777"/>
    <mergeCell ref="A754:L754"/>
    <mergeCell ref="A755:A770"/>
    <mergeCell ref="B755:L755"/>
    <mergeCell ref="B756:B769"/>
    <mergeCell ref="B770:C770"/>
    <mergeCell ref="A771:C771"/>
    <mergeCell ref="A741:L741"/>
    <mergeCell ref="A742:A752"/>
    <mergeCell ref="B742:L742"/>
    <mergeCell ref="B743:B751"/>
    <mergeCell ref="B752:C752"/>
    <mergeCell ref="A753:C753"/>
    <mergeCell ref="A724:L724"/>
    <mergeCell ref="A725:A739"/>
    <mergeCell ref="B725:L725"/>
    <mergeCell ref="B726:B738"/>
    <mergeCell ref="B739:C739"/>
    <mergeCell ref="A740:C740"/>
    <mergeCell ref="A705:L705"/>
    <mergeCell ref="A706:A722"/>
    <mergeCell ref="B706:L706"/>
    <mergeCell ref="B707:B721"/>
    <mergeCell ref="B722:C722"/>
    <mergeCell ref="A723:C723"/>
    <mergeCell ref="A697:L697"/>
    <mergeCell ref="A698:A703"/>
    <mergeCell ref="B698:L698"/>
    <mergeCell ref="B699:B702"/>
    <mergeCell ref="B703:C703"/>
    <mergeCell ref="A704:C704"/>
    <mergeCell ref="A689:L689"/>
    <mergeCell ref="A690:A695"/>
    <mergeCell ref="B690:L690"/>
    <mergeCell ref="B691:B694"/>
    <mergeCell ref="B695:C695"/>
    <mergeCell ref="A696:C696"/>
    <mergeCell ref="A681:L681"/>
    <mergeCell ref="A682:A687"/>
    <mergeCell ref="B682:L682"/>
    <mergeCell ref="B683:B686"/>
    <mergeCell ref="B687:C687"/>
    <mergeCell ref="A688:C688"/>
    <mergeCell ref="A674:L674"/>
    <mergeCell ref="A675:A679"/>
    <mergeCell ref="B675:L675"/>
    <mergeCell ref="B676:B678"/>
    <mergeCell ref="B679:C679"/>
    <mergeCell ref="A680:C680"/>
    <mergeCell ref="A653:L653"/>
    <mergeCell ref="A654:A672"/>
    <mergeCell ref="B654:L654"/>
    <mergeCell ref="B655:B671"/>
    <mergeCell ref="B672:C672"/>
    <mergeCell ref="A673:C673"/>
    <mergeCell ref="A628:L628"/>
    <mergeCell ref="A629:A651"/>
    <mergeCell ref="B629:L629"/>
    <mergeCell ref="B630:B650"/>
    <mergeCell ref="B651:C651"/>
    <mergeCell ref="A652:C652"/>
    <mergeCell ref="A613:L613"/>
    <mergeCell ref="A614:A626"/>
    <mergeCell ref="B614:L614"/>
    <mergeCell ref="B615:B625"/>
    <mergeCell ref="B626:C626"/>
    <mergeCell ref="A627:C627"/>
    <mergeCell ref="A604:L604"/>
    <mergeCell ref="A605:A611"/>
    <mergeCell ref="B605:L605"/>
    <mergeCell ref="B606:B610"/>
    <mergeCell ref="B611:C611"/>
    <mergeCell ref="A612:C612"/>
    <mergeCell ref="A595:L595"/>
    <mergeCell ref="A596:A602"/>
    <mergeCell ref="B596:L596"/>
    <mergeCell ref="B597:B601"/>
    <mergeCell ref="B602:C602"/>
    <mergeCell ref="A603:C603"/>
    <mergeCell ref="A586:C586"/>
    <mergeCell ref="A587:A593"/>
    <mergeCell ref="B587:L587"/>
    <mergeCell ref="B588:B592"/>
    <mergeCell ref="B593:C593"/>
    <mergeCell ref="A594:C594"/>
    <mergeCell ref="A579:C579"/>
    <mergeCell ref="A580:L580"/>
    <mergeCell ref="A581:A585"/>
    <mergeCell ref="B581:L581"/>
    <mergeCell ref="B582:B584"/>
    <mergeCell ref="B585:C585"/>
    <mergeCell ref="A570:C570"/>
    <mergeCell ref="A571:L571"/>
    <mergeCell ref="A572:A574"/>
    <mergeCell ref="B572:L572"/>
    <mergeCell ref="B573:B574"/>
    <mergeCell ref="A575:A578"/>
    <mergeCell ref="B575:B577"/>
    <mergeCell ref="B578:C578"/>
    <mergeCell ref="A546:C546"/>
    <mergeCell ref="A547:L547"/>
    <mergeCell ref="A548:A569"/>
    <mergeCell ref="B548:L548"/>
    <mergeCell ref="B549:B568"/>
    <mergeCell ref="B569:C569"/>
    <mergeCell ref="A509:C509"/>
    <mergeCell ref="A510:L510"/>
    <mergeCell ref="A511:A545"/>
    <mergeCell ref="B511:L511"/>
    <mergeCell ref="B512:B544"/>
    <mergeCell ref="B545:C545"/>
    <mergeCell ref="A475:C475"/>
    <mergeCell ref="A476:L476"/>
    <mergeCell ref="A477:A508"/>
    <mergeCell ref="B477:L477"/>
    <mergeCell ref="B478:B507"/>
    <mergeCell ref="B508:C508"/>
    <mergeCell ref="A436:C436"/>
    <mergeCell ref="A437:L437"/>
    <mergeCell ref="A438:A474"/>
    <mergeCell ref="B438:L438"/>
    <mergeCell ref="B439:B473"/>
    <mergeCell ref="B474:C474"/>
    <mergeCell ref="A424:C424"/>
    <mergeCell ref="A425:L425"/>
    <mergeCell ref="A426:A435"/>
    <mergeCell ref="B426:L426"/>
    <mergeCell ref="B427:B434"/>
    <mergeCell ref="B435:C435"/>
    <mergeCell ref="A387:C387"/>
    <mergeCell ref="A388:L388"/>
    <mergeCell ref="A389:A423"/>
    <mergeCell ref="B389:L389"/>
    <mergeCell ref="B390:B422"/>
    <mergeCell ref="B423:C423"/>
    <mergeCell ref="A360:C360"/>
    <mergeCell ref="A361:L361"/>
    <mergeCell ref="A362:A386"/>
    <mergeCell ref="B362:L362"/>
    <mergeCell ref="B363:B385"/>
    <mergeCell ref="B386:C386"/>
    <mergeCell ref="A325:C325"/>
    <mergeCell ref="A326:L326"/>
    <mergeCell ref="A327:A359"/>
    <mergeCell ref="B327:L327"/>
    <mergeCell ref="B328:B358"/>
    <mergeCell ref="B359:C359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8F346-6B39-44D2-AC74-E4A67BAE8BD4}">
  <sheetPr>
    <tabColor rgb="FF92D050"/>
  </sheetPr>
  <dimension ref="A1:L1203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76" bestFit="1" customWidth="1"/>
    <col min="2" max="2" width="16.3984375" style="76" customWidth="1"/>
    <col min="3" max="3" width="49.1328125" style="76" bestFit="1" customWidth="1"/>
    <col min="4" max="5" width="14.3984375" style="76" bestFit="1" customWidth="1"/>
    <col min="6" max="6" width="15.59765625" style="18" customWidth="1"/>
    <col min="7" max="7" width="14.3984375" style="9" bestFit="1" customWidth="1"/>
    <col min="8" max="8" width="14.3984375" style="23" bestFit="1" customWidth="1"/>
    <col min="9" max="9" width="17.06640625" style="28" customWidth="1"/>
    <col min="10" max="10" width="14.3984375" style="76" bestFit="1" customWidth="1"/>
    <col min="11" max="11" width="21.59765625" style="57" customWidth="1"/>
    <col min="12" max="12" width="21.6640625" style="50" customWidth="1"/>
    <col min="13" max="16384" width="9.265625" style="76"/>
  </cols>
  <sheetData>
    <row r="1" spans="1:12" ht="12.75" customHeight="1" x14ac:dyDescent="0.35">
      <c r="A1" s="714"/>
      <c r="F1" s="743" t="s">
        <v>302</v>
      </c>
      <c r="H1" s="744" t="s">
        <v>303</v>
      </c>
      <c r="K1" s="745" t="s">
        <v>307</v>
      </c>
    </row>
    <row r="2" spans="1:12" ht="12.75" customHeight="1" x14ac:dyDescent="0.35">
      <c r="A2" s="714"/>
      <c r="F2" s="743"/>
      <c r="H2" s="744"/>
      <c r="K2" s="745"/>
    </row>
    <row r="3" spans="1:12" ht="12.75" customHeight="1" x14ac:dyDescent="0.35">
      <c r="A3" s="714"/>
      <c r="F3" s="743"/>
      <c r="H3" s="744"/>
      <c r="K3" s="745"/>
    </row>
    <row r="4" spans="1:12" ht="12.75" customHeight="1" x14ac:dyDescent="0.35">
      <c r="A4" s="714"/>
      <c r="F4" s="743"/>
      <c r="H4" s="744"/>
      <c r="K4" s="745"/>
    </row>
    <row r="5" spans="1:12" ht="12.75" customHeight="1" x14ac:dyDescent="0.35">
      <c r="A5" s="714"/>
      <c r="F5" s="743"/>
      <c r="H5" s="744"/>
      <c r="K5" s="745"/>
    </row>
    <row r="6" spans="1:12" ht="12.75" customHeight="1" x14ac:dyDescent="0.35">
      <c r="A6" s="714"/>
      <c r="F6" s="743"/>
      <c r="H6" s="744"/>
      <c r="K6" s="745"/>
    </row>
    <row r="7" spans="1:12" ht="12.75" customHeight="1" x14ac:dyDescent="0.35">
      <c r="A7" s="714"/>
      <c r="F7" s="743"/>
      <c r="H7" s="744"/>
      <c r="K7" s="745"/>
    </row>
    <row r="8" spans="1:12" ht="27.75" customHeight="1" x14ac:dyDescent="0.35">
      <c r="A8" s="714"/>
      <c r="B8" s="1" t="s">
        <v>0</v>
      </c>
      <c r="F8" s="743"/>
      <c r="H8" s="744"/>
      <c r="K8" s="745"/>
    </row>
    <row r="9" spans="1:12" ht="25.5" customHeight="1" x14ac:dyDescent="0.35">
      <c r="A9" s="714"/>
      <c r="B9" s="2" t="s">
        <v>1</v>
      </c>
      <c r="F9" s="743"/>
      <c r="H9" s="744"/>
      <c r="K9" s="745"/>
    </row>
    <row r="10" spans="1:12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</row>
    <row r="11" spans="1:12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</row>
    <row r="12" spans="1:12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</row>
    <row r="15" spans="1:12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</row>
    <row r="16" spans="1:12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</row>
    <row r="150" spans="1:12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78" customFormat="1" ht="23.75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</row>
    <row r="155" spans="1:12" ht="13.15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</row>
    <row r="156" spans="1:12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3.15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3.5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78" customFormat="1" ht="14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</row>
    <row r="198" spans="1:12" ht="13.15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</row>
    <row r="199" spans="1:12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3.15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3.5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ht="13.5" thickTop="1" x14ac:dyDescent="0.35">
      <c r="A229" s="722" t="s">
        <v>189</v>
      </c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</row>
    <row r="230" spans="1:12" ht="13.15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</row>
    <row r="231" spans="1:12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3.15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3.5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ht="13.5" thickTop="1" x14ac:dyDescent="0.35">
      <c r="A254" s="722" t="s">
        <v>191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</row>
    <row r="255" spans="1:12" ht="13.15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</row>
    <row r="256" spans="1:12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3.15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3.5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ht="13.5" thickTop="1" x14ac:dyDescent="0.35">
      <c r="A282" s="722" t="s">
        <v>193</v>
      </c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</row>
    <row r="283" spans="1:12" ht="13.15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</row>
    <row r="284" spans="1:12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3.15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3.5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ht="13.5" thickTop="1" x14ac:dyDescent="0.35">
      <c r="A312" s="722" t="s">
        <v>195</v>
      </c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</row>
    <row r="313" spans="1:12" ht="13.15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</row>
    <row r="314" spans="1:12" ht="12.75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3.15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3.5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ht="13.5" thickTop="1" x14ac:dyDescent="0.35">
      <c r="A320" s="722" t="s">
        <v>197</v>
      </c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</row>
    <row r="321" spans="1:12" ht="13.15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</row>
    <row r="322" spans="1:12" ht="12.75" customHeight="1" x14ac:dyDescent="0.35">
      <c r="A322" s="714"/>
      <c r="B322" s="714"/>
    </row>
    <row r="323" spans="1:12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3.15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3.5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ht="13.5" thickTop="1" x14ac:dyDescent="0.35">
      <c r="A326" s="722" t="s">
        <v>199</v>
      </c>
      <c r="B326" s="714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</row>
    <row r="327" spans="1:12" ht="13.15" x14ac:dyDescent="0.35">
      <c r="A327" s="714"/>
      <c r="B327" s="722" t="s">
        <v>141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</row>
    <row r="328" spans="1:12" x14ac:dyDescent="0.35">
      <c r="A328" s="714"/>
      <c r="B328" s="714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4">
        <v>298177</v>
      </c>
      <c r="K328" s="59"/>
      <c r="L328" s="53">
        <f t="shared" ref="L328:L358" si="19">J328-K328</f>
        <v>298177</v>
      </c>
    </row>
    <row r="329" spans="1:12" x14ac:dyDescent="0.35">
      <c r="A329" s="714"/>
      <c r="B329" s="714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4">
        <v>0</v>
      </c>
      <c r="K329" s="59"/>
      <c r="L329" s="53">
        <f t="shared" si="19"/>
        <v>0</v>
      </c>
    </row>
    <row r="330" spans="1:12" x14ac:dyDescent="0.35">
      <c r="A330" s="714"/>
      <c r="B330" s="714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4">
        <v>30684</v>
      </c>
      <c r="K330" s="59"/>
      <c r="L330" s="53">
        <f t="shared" si="19"/>
        <v>30684</v>
      </c>
    </row>
    <row r="331" spans="1:12" x14ac:dyDescent="0.35">
      <c r="A331" s="714"/>
      <c r="B331" s="714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4">
        <v>27824</v>
      </c>
      <c r="K331" s="59"/>
      <c r="L331" s="53">
        <f t="shared" si="19"/>
        <v>27824</v>
      </c>
    </row>
    <row r="332" spans="1:12" x14ac:dyDescent="0.35">
      <c r="A332" s="714"/>
      <c r="B332" s="714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4">
        <v>3942</v>
      </c>
      <c r="K332" s="59"/>
      <c r="L332" s="53">
        <f t="shared" si="19"/>
        <v>3942</v>
      </c>
    </row>
    <row r="333" spans="1:12" x14ac:dyDescent="0.35">
      <c r="A333" s="714"/>
      <c r="B333" s="714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4">
        <v>51726</v>
      </c>
      <c r="K333" s="59"/>
      <c r="L333" s="53">
        <f t="shared" si="19"/>
        <v>51726</v>
      </c>
    </row>
    <row r="334" spans="1:12" x14ac:dyDescent="0.35">
      <c r="A334" s="714"/>
      <c r="B334" s="714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4">
        <v>0</v>
      </c>
      <c r="K334" s="59"/>
      <c r="L334" s="53">
        <f t="shared" si="19"/>
        <v>0</v>
      </c>
    </row>
    <row r="335" spans="1:12" x14ac:dyDescent="0.35">
      <c r="A335" s="714"/>
      <c r="B335" s="714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4">
        <v>755</v>
      </c>
      <c r="K335" s="59"/>
      <c r="L335" s="53">
        <f t="shared" si="19"/>
        <v>755</v>
      </c>
    </row>
    <row r="336" spans="1:12" x14ac:dyDescent="0.35">
      <c r="A336" s="714"/>
      <c r="B336" s="714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4">
        <v>0</v>
      </c>
      <c r="K336" s="59"/>
      <c r="L336" s="53">
        <f t="shared" si="19"/>
        <v>0</v>
      </c>
    </row>
    <row r="337" spans="1:12" x14ac:dyDescent="0.35">
      <c r="A337" s="714"/>
      <c r="B337" s="714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4">
        <v>0</v>
      </c>
      <c r="K337" s="59"/>
      <c r="L337" s="53">
        <f t="shared" si="19"/>
        <v>0</v>
      </c>
    </row>
    <row r="338" spans="1:12" x14ac:dyDescent="0.35">
      <c r="A338" s="714"/>
      <c r="B338" s="714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4">
        <v>0</v>
      </c>
      <c r="K338" s="59"/>
      <c r="L338" s="53">
        <f t="shared" si="19"/>
        <v>0</v>
      </c>
    </row>
    <row r="339" spans="1:12" x14ac:dyDescent="0.35">
      <c r="A339" s="714"/>
      <c r="B339" s="714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4">
        <v>0</v>
      </c>
      <c r="K339" s="59"/>
      <c r="L339" s="53">
        <f t="shared" si="19"/>
        <v>0</v>
      </c>
    </row>
    <row r="340" spans="1:12" x14ac:dyDescent="0.35">
      <c r="A340" s="714"/>
      <c r="B340" s="714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4">
        <v>4385</v>
      </c>
      <c r="K340" s="59"/>
      <c r="L340" s="53">
        <f t="shared" si="19"/>
        <v>4385</v>
      </c>
    </row>
    <row r="341" spans="1:12" x14ac:dyDescent="0.35">
      <c r="A341" s="714"/>
      <c r="B341" s="714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4">
        <v>111000</v>
      </c>
      <c r="K341" s="59"/>
      <c r="L341" s="53">
        <f t="shared" si="19"/>
        <v>111000</v>
      </c>
    </row>
    <row r="342" spans="1:12" x14ac:dyDescent="0.35">
      <c r="A342" s="714"/>
      <c r="B342" s="714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4">
        <v>360</v>
      </c>
      <c r="K342" s="59"/>
      <c r="L342" s="53">
        <f t="shared" si="19"/>
        <v>360</v>
      </c>
    </row>
    <row r="343" spans="1:12" x14ac:dyDescent="0.35">
      <c r="A343" s="714"/>
      <c r="B343" s="714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4">
        <v>9400</v>
      </c>
      <c r="K343" s="59"/>
      <c r="L343" s="53">
        <f t="shared" si="19"/>
        <v>9400</v>
      </c>
    </row>
    <row r="344" spans="1:12" x14ac:dyDescent="0.35">
      <c r="A344" s="714"/>
      <c r="B344" s="714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4">
        <v>2000</v>
      </c>
      <c r="K344" s="59"/>
      <c r="L344" s="53">
        <f t="shared" si="19"/>
        <v>2000</v>
      </c>
    </row>
    <row r="345" spans="1:12" x14ac:dyDescent="0.35">
      <c r="A345" s="714"/>
      <c r="B345" s="714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4">
        <v>0</v>
      </c>
      <c r="K345" s="59"/>
      <c r="L345" s="53">
        <f t="shared" si="19"/>
        <v>0</v>
      </c>
    </row>
    <row r="346" spans="1:12" x14ac:dyDescent="0.35">
      <c r="A346" s="714"/>
      <c r="B346" s="714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4">
        <v>12500</v>
      </c>
      <c r="K346" s="59"/>
      <c r="L346" s="53">
        <f t="shared" si="19"/>
        <v>12500</v>
      </c>
    </row>
    <row r="347" spans="1:12" x14ac:dyDescent="0.35">
      <c r="A347" s="714"/>
      <c r="B347" s="714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4">
        <v>400</v>
      </c>
      <c r="K347" s="59"/>
      <c r="L347" s="53">
        <f t="shared" si="19"/>
        <v>400</v>
      </c>
    </row>
    <row r="348" spans="1:12" x14ac:dyDescent="0.35">
      <c r="A348" s="714"/>
      <c r="B348" s="714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4">
        <v>1500</v>
      </c>
      <c r="K348" s="59"/>
      <c r="L348" s="53">
        <f t="shared" si="19"/>
        <v>1500</v>
      </c>
    </row>
    <row r="349" spans="1:12" x14ac:dyDescent="0.35">
      <c r="A349" s="714"/>
      <c r="B349" s="714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4">
        <v>1700</v>
      </c>
      <c r="K349" s="59"/>
      <c r="L349" s="53">
        <f t="shared" si="19"/>
        <v>1700</v>
      </c>
    </row>
    <row r="350" spans="1:12" x14ac:dyDescent="0.35">
      <c r="A350" s="714"/>
      <c r="B350" s="714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4">
        <v>0</v>
      </c>
      <c r="K350" s="59"/>
      <c r="L350" s="53">
        <f t="shared" si="19"/>
        <v>0</v>
      </c>
    </row>
    <row r="351" spans="1:12" x14ac:dyDescent="0.35">
      <c r="A351" s="714"/>
      <c r="B351" s="714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4">
        <v>50000</v>
      </c>
      <c r="K351" s="59"/>
      <c r="L351" s="53">
        <f t="shared" si="19"/>
        <v>50000</v>
      </c>
    </row>
    <row r="352" spans="1:12" x14ac:dyDescent="0.35">
      <c r="A352" s="714"/>
      <c r="B352" s="714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4">
        <v>7000</v>
      </c>
      <c r="K352" s="59"/>
      <c r="L352" s="53">
        <f t="shared" si="19"/>
        <v>7000</v>
      </c>
    </row>
    <row r="353" spans="1:12" x14ac:dyDescent="0.35">
      <c r="A353" s="714"/>
      <c r="B353" s="714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4">
        <v>60</v>
      </c>
      <c r="K353" s="59"/>
      <c r="L353" s="53">
        <f t="shared" si="19"/>
        <v>60</v>
      </c>
    </row>
    <row r="354" spans="1:12" x14ac:dyDescent="0.35">
      <c r="A354" s="714"/>
      <c r="B354" s="714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4">
        <v>600</v>
      </c>
      <c r="K354" s="59"/>
      <c r="L354" s="53">
        <f t="shared" si="19"/>
        <v>600</v>
      </c>
    </row>
    <row r="355" spans="1:12" x14ac:dyDescent="0.35">
      <c r="A355" s="714"/>
      <c r="B355" s="714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4">
        <v>9000</v>
      </c>
      <c r="K355" s="59"/>
      <c r="L355" s="53">
        <f t="shared" si="19"/>
        <v>9000</v>
      </c>
    </row>
    <row r="356" spans="1:12" x14ac:dyDescent="0.35">
      <c r="A356" s="714"/>
      <c r="B356" s="714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4">
        <v>0</v>
      </c>
      <c r="K356" s="59"/>
      <c r="L356" s="53">
        <f t="shared" si="19"/>
        <v>0</v>
      </c>
    </row>
    <row r="357" spans="1:12" x14ac:dyDescent="0.35">
      <c r="A357" s="714"/>
      <c r="B357" s="714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4">
        <v>0</v>
      </c>
      <c r="K357" s="59"/>
      <c r="L357" s="53">
        <f t="shared" si="19"/>
        <v>0</v>
      </c>
    </row>
    <row r="358" spans="1:12" x14ac:dyDescent="0.35">
      <c r="A358" s="714"/>
      <c r="B358" s="714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4">
        <v>0</v>
      </c>
      <c r="K358" s="59"/>
      <c r="L358" s="53">
        <f t="shared" si="19"/>
        <v>0</v>
      </c>
    </row>
    <row r="359" spans="1:12" ht="13.15" x14ac:dyDescent="0.35">
      <c r="A359" s="714"/>
      <c r="B359" s="719" t="s">
        <v>143</v>
      </c>
      <c r="C359" s="714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7">
        <v>623013</v>
      </c>
      <c r="K359" s="54">
        <f>SUM(K328:K358)</f>
        <v>0</v>
      </c>
      <c r="L359" s="54">
        <f>SUM(L328:L358)</f>
        <v>623013</v>
      </c>
    </row>
    <row r="360" spans="1:12" ht="13.5" thickBot="1" x14ac:dyDescent="0.4">
      <c r="A360" s="719" t="s">
        <v>202</v>
      </c>
      <c r="B360" s="714"/>
      <c r="C360" s="714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8">
        <v>-623013</v>
      </c>
      <c r="K360" s="55">
        <f>-K359</f>
        <v>0</v>
      </c>
      <c r="L360" s="55">
        <f>-L359</f>
        <v>-623013</v>
      </c>
    </row>
    <row r="361" spans="1:12" ht="13.5" thickTop="1" x14ac:dyDescent="0.35">
      <c r="A361" s="722" t="s">
        <v>203</v>
      </c>
      <c r="B361" s="714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</row>
    <row r="362" spans="1:12" ht="13.15" x14ac:dyDescent="0.35">
      <c r="A362" s="714"/>
      <c r="B362" s="722" t="s">
        <v>141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</row>
    <row r="363" spans="1:12" x14ac:dyDescent="0.35">
      <c r="A363" s="714"/>
      <c r="B363" s="714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4">
        <v>80471</v>
      </c>
      <c r="K363" s="59"/>
      <c r="L363" s="53">
        <f t="shared" ref="L363:L385" si="22">J363-K363</f>
        <v>80471</v>
      </c>
    </row>
    <row r="364" spans="1:12" x14ac:dyDescent="0.35">
      <c r="A364" s="714"/>
      <c r="B364" s="714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4">
        <v>0</v>
      </c>
      <c r="K364" s="59"/>
      <c r="L364" s="53">
        <f t="shared" si="22"/>
        <v>0</v>
      </c>
    </row>
    <row r="365" spans="1:12" x14ac:dyDescent="0.35">
      <c r="A365" s="714"/>
      <c r="B365" s="714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4">
        <v>2000</v>
      </c>
      <c r="K365" s="59"/>
      <c r="L365" s="53">
        <f t="shared" si="22"/>
        <v>2000</v>
      </c>
    </row>
    <row r="366" spans="1:12" x14ac:dyDescent="0.35">
      <c r="A366" s="714"/>
      <c r="B366" s="714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4">
        <v>6076</v>
      </c>
      <c r="K366" s="59"/>
      <c r="L366" s="53">
        <f t="shared" si="22"/>
        <v>6076</v>
      </c>
    </row>
    <row r="367" spans="1:12" x14ac:dyDescent="0.35">
      <c r="A367" s="714"/>
      <c r="B367" s="714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4">
        <v>13912</v>
      </c>
      <c r="K367" s="59"/>
      <c r="L367" s="53">
        <f t="shared" si="22"/>
        <v>13912</v>
      </c>
    </row>
    <row r="368" spans="1:12" x14ac:dyDescent="0.35">
      <c r="A368" s="714"/>
      <c r="B368" s="714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4">
        <v>1971</v>
      </c>
      <c r="K368" s="59"/>
      <c r="L368" s="53">
        <f t="shared" si="22"/>
        <v>1971</v>
      </c>
    </row>
    <row r="369" spans="1:12" x14ac:dyDescent="0.35">
      <c r="A369" s="714"/>
      <c r="B369" s="714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4">
        <v>21308</v>
      </c>
      <c r="K369" s="59"/>
      <c r="L369" s="53">
        <f t="shared" si="22"/>
        <v>21308</v>
      </c>
    </row>
    <row r="370" spans="1:12" x14ac:dyDescent="0.35">
      <c r="A370" s="714"/>
      <c r="B370" s="714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4">
        <v>390</v>
      </c>
      <c r="K370" s="59"/>
      <c r="L370" s="53">
        <f t="shared" si="22"/>
        <v>390</v>
      </c>
    </row>
    <row r="371" spans="1:12" x14ac:dyDescent="0.35">
      <c r="A371" s="714"/>
      <c r="B371" s="714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4">
        <v>281</v>
      </c>
      <c r="K371" s="59"/>
      <c r="L371" s="53">
        <f t="shared" si="22"/>
        <v>281</v>
      </c>
    </row>
    <row r="372" spans="1:12" x14ac:dyDescent="0.35">
      <c r="A372" s="714"/>
      <c r="B372" s="714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4">
        <v>0</v>
      </c>
      <c r="K372" s="59"/>
      <c r="L372" s="53">
        <f t="shared" si="22"/>
        <v>0</v>
      </c>
    </row>
    <row r="373" spans="1:12" x14ac:dyDescent="0.35">
      <c r="A373" s="714"/>
      <c r="B373" s="714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4">
        <v>0</v>
      </c>
      <c r="K373" s="59"/>
      <c r="L373" s="53">
        <f t="shared" si="22"/>
        <v>0</v>
      </c>
    </row>
    <row r="374" spans="1:12" x14ac:dyDescent="0.35">
      <c r="A374" s="714"/>
      <c r="B374" s="714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4">
        <v>1175</v>
      </c>
      <c r="K374" s="59"/>
      <c r="L374" s="53">
        <f t="shared" si="22"/>
        <v>1175</v>
      </c>
    </row>
    <row r="375" spans="1:12" x14ac:dyDescent="0.35">
      <c r="A375" s="714"/>
      <c r="B375" s="714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4">
        <v>0</v>
      </c>
      <c r="K375" s="59"/>
      <c r="L375" s="53">
        <f t="shared" si="22"/>
        <v>0</v>
      </c>
    </row>
    <row r="376" spans="1:12" x14ac:dyDescent="0.35">
      <c r="A376" s="714"/>
      <c r="B376" s="714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4">
        <v>0</v>
      </c>
      <c r="K376" s="59"/>
      <c r="L376" s="53">
        <f t="shared" si="22"/>
        <v>0</v>
      </c>
    </row>
    <row r="377" spans="1:12" x14ac:dyDescent="0.35">
      <c r="A377" s="714"/>
      <c r="B377" s="714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4">
        <v>2000</v>
      </c>
      <c r="K377" s="59"/>
      <c r="L377" s="53">
        <f t="shared" si="22"/>
        <v>2000</v>
      </c>
    </row>
    <row r="378" spans="1:12" x14ac:dyDescent="0.35">
      <c r="A378" s="714"/>
      <c r="B378" s="714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4">
        <v>2500</v>
      </c>
      <c r="K378" s="59"/>
      <c r="L378" s="53">
        <f t="shared" si="22"/>
        <v>2500</v>
      </c>
    </row>
    <row r="379" spans="1:12" x14ac:dyDescent="0.35">
      <c r="A379" s="714"/>
      <c r="B379" s="714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4">
        <v>42400</v>
      </c>
      <c r="K379" s="59"/>
      <c r="L379" s="53">
        <f t="shared" si="22"/>
        <v>42400</v>
      </c>
    </row>
    <row r="380" spans="1:12" x14ac:dyDescent="0.35">
      <c r="A380" s="714"/>
      <c r="B380" s="714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4">
        <v>1350</v>
      </c>
      <c r="K380" s="59"/>
      <c r="L380" s="53">
        <f t="shared" si="22"/>
        <v>1350</v>
      </c>
    </row>
    <row r="381" spans="1:12" x14ac:dyDescent="0.35">
      <c r="A381" s="714"/>
      <c r="B381" s="714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4">
        <v>4550</v>
      </c>
      <c r="K381" s="59"/>
      <c r="L381" s="53">
        <f t="shared" si="22"/>
        <v>4550</v>
      </c>
    </row>
    <row r="382" spans="1:12" x14ac:dyDescent="0.35">
      <c r="A382" s="714"/>
      <c r="B382" s="714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4">
        <v>4800</v>
      </c>
      <c r="K382" s="59"/>
      <c r="L382" s="53">
        <f t="shared" si="22"/>
        <v>4800</v>
      </c>
    </row>
    <row r="383" spans="1:12" x14ac:dyDescent="0.35">
      <c r="A383" s="714"/>
      <c r="B383" s="714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4">
        <v>30</v>
      </c>
      <c r="K383" s="59"/>
      <c r="L383" s="53">
        <f t="shared" si="22"/>
        <v>30</v>
      </c>
    </row>
    <row r="384" spans="1:12" x14ac:dyDescent="0.35">
      <c r="A384" s="714"/>
      <c r="B384" s="714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4">
        <v>450</v>
      </c>
      <c r="K384" s="59"/>
      <c r="L384" s="53">
        <f t="shared" si="22"/>
        <v>450</v>
      </c>
    </row>
    <row r="385" spans="1:12" x14ac:dyDescent="0.35">
      <c r="A385" s="714"/>
      <c r="B385" s="714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4">
        <v>0</v>
      </c>
      <c r="K385" s="59"/>
      <c r="L385" s="53">
        <f t="shared" si="22"/>
        <v>0</v>
      </c>
    </row>
    <row r="386" spans="1:12" ht="13.15" x14ac:dyDescent="0.35">
      <c r="A386" s="714"/>
      <c r="B386" s="719" t="s">
        <v>143</v>
      </c>
      <c r="C386" s="714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7">
        <v>185664</v>
      </c>
      <c r="K386" s="54">
        <f>SUM(K363:K385)</f>
        <v>0</v>
      </c>
      <c r="L386" s="54">
        <f>SUM(L363:L385)</f>
        <v>185664</v>
      </c>
    </row>
    <row r="387" spans="1:12" ht="13.5" thickBot="1" x14ac:dyDescent="0.4">
      <c r="A387" s="719" t="s">
        <v>204</v>
      </c>
      <c r="B387" s="714"/>
      <c r="C387" s="714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8">
        <v>-185664</v>
      </c>
      <c r="K387" s="55">
        <f>-K386</f>
        <v>0</v>
      </c>
      <c r="L387" s="55">
        <f>-L386</f>
        <v>-185664</v>
      </c>
    </row>
    <row r="388" spans="1:12" ht="13.5" thickTop="1" x14ac:dyDescent="0.35">
      <c r="A388" s="722" t="s">
        <v>205</v>
      </c>
      <c r="B388" s="714"/>
      <c r="C388" s="714"/>
      <c r="D388" s="714"/>
      <c r="E388" s="714"/>
      <c r="F388" s="714"/>
      <c r="G388" s="714"/>
      <c r="H388" s="714"/>
      <c r="I388" s="714"/>
      <c r="J388" s="714"/>
      <c r="K388" s="714"/>
      <c r="L388" s="714"/>
    </row>
    <row r="389" spans="1:12" ht="13.15" x14ac:dyDescent="0.35">
      <c r="A389" s="714"/>
      <c r="B389" s="722" t="s">
        <v>141</v>
      </c>
      <c r="C389" s="714"/>
      <c r="D389" s="714"/>
      <c r="E389" s="714"/>
      <c r="F389" s="714"/>
      <c r="G389" s="714"/>
      <c r="H389" s="714"/>
      <c r="I389" s="714"/>
      <c r="J389" s="714"/>
      <c r="K389" s="714"/>
      <c r="L389" s="714"/>
    </row>
    <row r="390" spans="1:12" x14ac:dyDescent="0.35">
      <c r="A390" s="714"/>
      <c r="B390" s="714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4">
        <v>503346</v>
      </c>
      <c r="K390" s="59"/>
      <c r="L390" s="53">
        <f t="shared" ref="L390:L422" si="25">J390-K390</f>
        <v>503346</v>
      </c>
    </row>
    <row r="391" spans="1:12" x14ac:dyDescent="0.35">
      <c r="A391" s="714"/>
      <c r="B391" s="714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4">
        <v>0</v>
      </c>
      <c r="K391" s="59"/>
      <c r="L391" s="53">
        <f t="shared" si="25"/>
        <v>0</v>
      </c>
    </row>
    <row r="392" spans="1:12" x14ac:dyDescent="0.35">
      <c r="A392" s="714"/>
      <c r="B392" s="714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4">
        <v>19500</v>
      </c>
      <c r="K392" s="59"/>
      <c r="L392" s="53">
        <f t="shared" si="25"/>
        <v>19500</v>
      </c>
    </row>
    <row r="393" spans="1:12" x14ac:dyDescent="0.35">
      <c r="A393" s="714"/>
      <c r="B393" s="714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4">
        <v>1300</v>
      </c>
      <c r="K393" s="59"/>
      <c r="L393" s="53">
        <f t="shared" si="25"/>
        <v>1300</v>
      </c>
    </row>
    <row r="394" spans="1:12" x14ac:dyDescent="0.35">
      <c r="A394" s="714"/>
      <c r="B394" s="714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4">
        <v>18000</v>
      </c>
      <c r="K394" s="59"/>
      <c r="L394" s="53">
        <f t="shared" si="25"/>
        <v>18000</v>
      </c>
    </row>
    <row r="395" spans="1:12" x14ac:dyDescent="0.35">
      <c r="A395" s="714"/>
      <c r="B395" s="714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4">
        <v>56942</v>
      </c>
      <c r="K395" s="59"/>
      <c r="L395" s="53">
        <f t="shared" si="25"/>
        <v>56942</v>
      </c>
    </row>
    <row r="396" spans="1:12" x14ac:dyDescent="0.35">
      <c r="A396" s="714"/>
      <c r="B396" s="714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4">
        <v>83472</v>
      </c>
      <c r="K396" s="59"/>
      <c r="L396" s="53">
        <f t="shared" si="25"/>
        <v>83472</v>
      </c>
    </row>
    <row r="397" spans="1:12" x14ac:dyDescent="0.35">
      <c r="A397" s="714"/>
      <c r="B397" s="714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4">
        <v>0</v>
      </c>
      <c r="K397" s="59"/>
      <c r="L397" s="53">
        <f t="shared" si="25"/>
        <v>0</v>
      </c>
    </row>
    <row r="398" spans="1:12" x14ac:dyDescent="0.35">
      <c r="A398" s="714"/>
      <c r="B398" s="714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4">
        <v>11826</v>
      </c>
      <c r="K398" s="59"/>
      <c r="L398" s="53">
        <f t="shared" si="25"/>
        <v>11826</v>
      </c>
    </row>
    <row r="399" spans="1:12" x14ac:dyDescent="0.35">
      <c r="A399" s="714"/>
      <c r="B399" s="714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4">
        <v>116830</v>
      </c>
      <c r="K399" s="59"/>
      <c r="L399" s="53">
        <f t="shared" si="25"/>
        <v>116830</v>
      </c>
    </row>
    <row r="400" spans="1:12" x14ac:dyDescent="0.35">
      <c r="A400" s="714"/>
      <c r="B400" s="714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4">
        <v>2882</v>
      </c>
      <c r="K400" s="59"/>
      <c r="L400" s="53">
        <f t="shared" si="25"/>
        <v>2882</v>
      </c>
    </row>
    <row r="401" spans="1:12" x14ac:dyDescent="0.35">
      <c r="A401" s="714"/>
      <c r="B401" s="714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4">
        <v>1826</v>
      </c>
      <c r="K401" s="59"/>
      <c r="L401" s="53">
        <f t="shared" si="25"/>
        <v>1826</v>
      </c>
    </row>
    <row r="402" spans="1:12" x14ac:dyDescent="0.35">
      <c r="A402" s="714"/>
      <c r="B402" s="714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4">
        <v>4200</v>
      </c>
      <c r="K402" s="59"/>
      <c r="L402" s="53">
        <f t="shared" si="25"/>
        <v>4200</v>
      </c>
    </row>
    <row r="403" spans="1:12" x14ac:dyDescent="0.35">
      <c r="A403" s="714"/>
      <c r="B403" s="714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4">
        <v>0</v>
      </c>
      <c r="K403" s="59"/>
      <c r="L403" s="53">
        <f t="shared" si="25"/>
        <v>0</v>
      </c>
    </row>
    <row r="404" spans="1:12" x14ac:dyDescent="0.35">
      <c r="A404" s="714"/>
      <c r="B404" s="714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4">
        <v>0</v>
      </c>
      <c r="K404" s="59"/>
      <c r="L404" s="53">
        <f t="shared" si="25"/>
        <v>0</v>
      </c>
    </row>
    <row r="405" spans="1:12" x14ac:dyDescent="0.35">
      <c r="A405" s="714"/>
      <c r="B405" s="714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4">
        <v>7426</v>
      </c>
      <c r="K405" s="59"/>
      <c r="L405" s="53">
        <f t="shared" si="25"/>
        <v>7426</v>
      </c>
    </row>
    <row r="406" spans="1:12" x14ac:dyDescent="0.35">
      <c r="A406" s="714"/>
      <c r="B406" s="714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4">
        <v>0</v>
      </c>
      <c r="K406" s="59"/>
      <c r="L406" s="53">
        <f t="shared" si="25"/>
        <v>0</v>
      </c>
    </row>
    <row r="407" spans="1:12" x14ac:dyDescent="0.35">
      <c r="A407" s="714"/>
      <c r="B407" s="714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4">
        <v>360</v>
      </c>
      <c r="K407" s="59"/>
      <c r="L407" s="53">
        <f t="shared" si="25"/>
        <v>360</v>
      </c>
    </row>
    <row r="408" spans="1:12" x14ac:dyDescent="0.35">
      <c r="A408" s="714"/>
      <c r="B408" s="714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4">
        <v>0</v>
      </c>
      <c r="K408" s="59"/>
      <c r="L408" s="53">
        <f t="shared" si="25"/>
        <v>0</v>
      </c>
    </row>
    <row r="409" spans="1:12" x14ac:dyDescent="0.35">
      <c r="A409" s="714"/>
      <c r="B409" s="714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4">
        <v>0</v>
      </c>
      <c r="K409" s="59"/>
      <c r="L409" s="53">
        <f t="shared" si="25"/>
        <v>0</v>
      </c>
    </row>
    <row r="410" spans="1:12" x14ac:dyDescent="0.35">
      <c r="A410" s="714"/>
      <c r="B410" s="714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4">
        <v>0</v>
      </c>
      <c r="K410" s="59"/>
      <c r="L410" s="53">
        <f t="shared" si="25"/>
        <v>0</v>
      </c>
    </row>
    <row r="411" spans="1:12" x14ac:dyDescent="0.35">
      <c r="A411" s="714"/>
      <c r="B411" s="714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4">
        <v>5000</v>
      </c>
      <c r="K411" s="59"/>
      <c r="L411" s="53">
        <f t="shared" si="25"/>
        <v>5000</v>
      </c>
    </row>
    <row r="412" spans="1:12" x14ac:dyDescent="0.35">
      <c r="A412" s="714"/>
      <c r="B412" s="714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4">
        <v>0</v>
      </c>
      <c r="K412" s="59"/>
      <c r="L412" s="53">
        <f t="shared" si="25"/>
        <v>0</v>
      </c>
    </row>
    <row r="413" spans="1:12" x14ac:dyDescent="0.35">
      <c r="A413" s="714"/>
      <c r="B413" s="714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4">
        <v>12000</v>
      </c>
      <c r="K413" s="59"/>
      <c r="L413" s="53">
        <f t="shared" si="25"/>
        <v>12000</v>
      </c>
    </row>
    <row r="414" spans="1:12" x14ac:dyDescent="0.35">
      <c r="A414" s="714"/>
      <c r="B414" s="714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4">
        <v>22000</v>
      </c>
      <c r="K414" s="59"/>
      <c r="L414" s="53">
        <f t="shared" si="25"/>
        <v>22000</v>
      </c>
    </row>
    <row r="415" spans="1:12" x14ac:dyDescent="0.35">
      <c r="A415" s="714"/>
      <c r="B415" s="714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4">
        <v>7400</v>
      </c>
      <c r="K415" s="59"/>
      <c r="L415" s="53">
        <f t="shared" si="25"/>
        <v>7400</v>
      </c>
    </row>
    <row r="416" spans="1:12" x14ac:dyDescent="0.35">
      <c r="A416" s="714"/>
      <c r="B416" s="714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4">
        <v>0</v>
      </c>
      <c r="K416" s="59"/>
      <c r="L416" s="53">
        <f t="shared" si="25"/>
        <v>0</v>
      </c>
    </row>
    <row r="417" spans="1:12" x14ac:dyDescent="0.35">
      <c r="A417" s="714"/>
      <c r="B417" s="714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4">
        <v>2000</v>
      </c>
      <c r="K417" s="59"/>
      <c r="L417" s="53">
        <f t="shared" si="25"/>
        <v>2000</v>
      </c>
    </row>
    <row r="418" spans="1:12" x14ac:dyDescent="0.35">
      <c r="A418" s="714"/>
      <c r="B418" s="714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4">
        <v>132000</v>
      </c>
      <c r="K418" s="59"/>
      <c r="L418" s="53">
        <f t="shared" si="25"/>
        <v>132000</v>
      </c>
    </row>
    <row r="419" spans="1:12" x14ac:dyDescent="0.35">
      <c r="A419" s="714"/>
      <c r="B419" s="714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4">
        <v>180</v>
      </c>
      <c r="K419" s="59"/>
      <c r="L419" s="53">
        <f t="shared" si="25"/>
        <v>180</v>
      </c>
    </row>
    <row r="420" spans="1:12" x14ac:dyDescent="0.35">
      <c r="A420" s="714"/>
      <c r="B420" s="714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4">
        <v>9300</v>
      </c>
      <c r="K420" s="59"/>
      <c r="L420" s="53">
        <f t="shared" si="25"/>
        <v>9300</v>
      </c>
    </row>
    <row r="421" spans="1:12" x14ac:dyDescent="0.35">
      <c r="A421" s="714"/>
      <c r="B421" s="714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4">
        <v>15000</v>
      </c>
      <c r="K421" s="59"/>
      <c r="L421" s="53">
        <f t="shared" si="25"/>
        <v>15000</v>
      </c>
    </row>
    <row r="422" spans="1:12" x14ac:dyDescent="0.35">
      <c r="A422" s="714"/>
      <c r="B422" s="714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4">
        <v>0</v>
      </c>
      <c r="K422" s="59"/>
      <c r="L422" s="53">
        <f t="shared" si="25"/>
        <v>0</v>
      </c>
    </row>
    <row r="423" spans="1:12" ht="13.15" x14ac:dyDescent="0.35">
      <c r="A423" s="714"/>
      <c r="B423" s="719" t="s">
        <v>143</v>
      </c>
      <c r="C423" s="714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7">
        <v>1032790</v>
      </c>
      <c r="K423" s="54">
        <f>SUM(K390:K422)</f>
        <v>0</v>
      </c>
      <c r="L423" s="54">
        <f>SUM(L390:L422)</f>
        <v>1032790</v>
      </c>
    </row>
    <row r="424" spans="1:12" ht="13.5" thickBot="1" x14ac:dyDescent="0.4">
      <c r="A424" s="719" t="s">
        <v>206</v>
      </c>
      <c r="B424" s="714"/>
      <c r="C424" s="714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8">
        <v>-1032790</v>
      </c>
      <c r="K424" s="55">
        <f>-K423</f>
        <v>0</v>
      </c>
      <c r="L424" s="55">
        <f>-L423</f>
        <v>-1032790</v>
      </c>
    </row>
    <row r="425" spans="1:12" ht="13.5" thickTop="1" x14ac:dyDescent="0.35">
      <c r="A425" s="722" t="s">
        <v>207</v>
      </c>
      <c r="B425" s="722"/>
      <c r="C425" s="722"/>
      <c r="D425" s="722"/>
      <c r="E425" s="722"/>
      <c r="F425" s="722"/>
      <c r="G425" s="722"/>
      <c r="H425" s="722"/>
      <c r="I425" s="722"/>
      <c r="J425" s="722"/>
      <c r="K425" s="722"/>
      <c r="L425" s="722"/>
    </row>
    <row r="426" spans="1:12" ht="13.15" x14ac:dyDescent="0.35">
      <c r="A426" s="714"/>
      <c r="B426" s="722" t="s">
        <v>141</v>
      </c>
      <c r="C426" s="722"/>
      <c r="D426" s="722"/>
      <c r="E426" s="722"/>
      <c r="F426" s="722"/>
      <c r="G426" s="722"/>
      <c r="H426" s="722"/>
      <c r="I426" s="722"/>
      <c r="J426" s="722"/>
      <c r="K426" s="722"/>
      <c r="L426" s="722"/>
    </row>
    <row r="427" spans="1:12" ht="12.75" customHeight="1" x14ac:dyDescent="0.35">
      <c r="A427" s="714"/>
      <c r="B427" s="714"/>
    </row>
    <row r="428" spans="1:12" x14ac:dyDescent="0.35">
      <c r="A428" s="714"/>
      <c r="B428" s="714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4">
        <v>200000</v>
      </c>
      <c r="K428" s="59"/>
      <c r="L428" s="53">
        <f t="shared" ref="L428:L434" si="28">J428-K428</f>
        <v>200000</v>
      </c>
    </row>
    <row r="429" spans="1:12" x14ac:dyDescent="0.35">
      <c r="A429" s="714"/>
      <c r="B429" s="714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4">
        <v>1000</v>
      </c>
      <c r="K429" s="59"/>
      <c r="L429" s="53">
        <f t="shared" si="28"/>
        <v>1000</v>
      </c>
    </row>
    <row r="430" spans="1:12" x14ac:dyDescent="0.35">
      <c r="A430" s="714"/>
      <c r="B430" s="714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4">
        <v>125000</v>
      </c>
      <c r="K430" s="59"/>
      <c r="L430" s="53">
        <f t="shared" si="28"/>
        <v>125000</v>
      </c>
    </row>
    <row r="431" spans="1:12" x14ac:dyDescent="0.35">
      <c r="A431" s="714"/>
      <c r="B431" s="714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4">
        <v>85000</v>
      </c>
      <c r="K431" s="59"/>
      <c r="L431" s="53">
        <f t="shared" si="28"/>
        <v>85000</v>
      </c>
    </row>
    <row r="432" spans="1:12" x14ac:dyDescent="0.35">
      <c r="A432" s="714"/>
      <c r="B432" s="714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4">
        <v>2000</v>
      </c>
      <c r="K432" s="59"/>
      <c r="L432" s="53">
        <f t="shared" si="28"/>
        <v>2000</v>
      </c>
    </row>
    <row r="433" spans="1:12" x14ac:dyDescent="0.35">
      <c r="A433" s="714"/>
      <c r="B433" s="714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4">
        <v>40000</v>
      </c>
      <c r="K433" s="59"/>
      <c r="L433" s="53">
        <f t="shared" si="28"/>
        <v>40000</v>
      </c>
    </row>
    <row r="434" spans="1:12" x14ac:dyDescent="0.35">
      <c r="A434" s="714"/>
      <c r="B434" s="714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4">
        <v>2000</v>
      </c>
      <c r="K434" s="59"/>
      <c r="L434" s="53">
        <f t="shared" si="28"/>
        <v>2000</v>
      </c>
    </row>
    <row r="435" spans="1:12" ht="13.15" x14ac:dyDescent="0.35">
      <c r="A435" s="714"/>
      <c r="B435" s="719" t="s">
        <v>143</v>
      </c>
      <c r="C435" s="719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7">
        <v>455000</v>
      </c>
      <c r="K435" s="54">
        <f>SUM(K428:K434)</f>
        <v>0</v>
      </c>
      <c r="L435" s="54">
        <f>SUM(L428:L434)</f>
        <v>455000</v>
      </c>
    </row>
    <row r="436" spans="1:12" ht="13.5" thickBot="1" x14ac:dyDescent="0.4">
      <c r="A436" s="719" t="s">
        <v>208</v>
      </c>
      <c r="B436" s="719"/>
      <c r="C436" s="719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8">
        <v>-455000</v>
      </c>
      <c r="K436" s="55">
        <f>-K435</f>
        <v>0</v>
      </c>
      <c r="L436" s="55">
        <f>-L435</f>
        <v>-455000</v>
      </c>
    </row>
    <row r="437" spans="1:12" ht="13.5" thickTop="1" x14ac:dyDescent="0.35">
      <c r="A437" s="722" t="s">
        <v>209</v>
      </c>
      <c r="B437" s="714"/>
      <c r="C437" s="714"/>
      <c r="D437" s="714"/>
      <c r="E437" s="714"/>
      <c r="F437" s="714"/>
      <c r="G437" s="714"/>
      <c r="H437" s="714"/>
      <c r="I437" s="714"/>
      <c r="J437" s="714"/>
      <c r="K437" s="714"/>
      <c r="L437" s="714"/>
    </row>
    <row r="438" spans="1:12" ht="13.15" x14ac:dyDescent="0.35">
      <c r="A438" s="714"/>
      <c r="B438" s="722" t="s">
        <v>141</v>
      </c>
      <c r="C438" s="714"/>
      <c r="D438" s="714"/>
      <c r="E438" s="714"/>
      <c r="F438" s="714"/>
      <c r="G438" s="714"/>
      <c r="H438" s="714"/>
      <c r="I438" s="714"/>
      <c r="J438" s="714"/>
      <c r="K438" s="714"/>
      <c r="L438" s="714"/>
    </row>
    <row r="439" spans="1:12" x14ac:dyDescent="0.35">
      <c r="A439" s="714"/>
      <c r="B439" s="714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4">
        <v>1030655</v>
      </c>
      <c r="K439" s="59"/>
      <c r="L439" s="53">
        <f t="shared" ref="L439:L473" si="31">J439-K439</f>
        <v>1030655</v>
      </c>
    </row>
    <row r="440" spans="1:12" x14ac:dyDescent="0.35">
      <c r="A440" s="714"/>
      <c r="B440" s="714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4">
        <v>0</v>
      </c>
      <c r="K440" s="59"/>
      <c r="L440" s="53">
        <f t="shared" si="31"/>
        <v>0</v>
      </c>
    </row>
    <row r="441" spans="1:12" x14ac:dyDescent="0.35">
      <c r="A441" s="714"/>
      <c r="B441" s="714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4">
        <v>70000</v>
      </c>
      <c r="K441" s="59"/>
      <c r="L441" s="53">
        <f t="shared" si="31"/>
        <v>70000</v>
      </c>
    </row>
    <row r="442" spans="1:12" x14ac:dyDescent="0.35">
      <c r="A442" s="714"/>
      <c r="B442" s="714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4">
        <v>3250</v>
      </c>
      <c r="K442" s="59"/>
      <c r="L442" s="53">
        <f t="shared" si="31"/>
        <v>3250</v>
      </c>
    </row>
    <row r="443" spans="1:12" x14ac:dyDescent="0.35">
      <c r="A443" s="714"/>
      <c r="B443" s="714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4">
        <v>18000</v>
      </c>
      <c r="K443" s="59"/>
      <c r="L443" s="53">
        <f t="shared" si="31"/>
        <v>18000</v>
      </c>
    </row>
    <row r="444" spans="1:12" x14ac:dyDescent="0.35">
      <c r="A444" s="714"/>
      <c r="B444" s="714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4">
        <v>115252</v>
      </c>
      <c r="K444" s="59"/>
      <c r="L444" s="53">
        <f t="shared" si="31"/>
        <v>115252</v>
      </c>
    </row>
    <row r="445" spans="1:12" x14ac:dyDescent="0.35">
      <c r="A445" s="714"/>
      <c r="B445" s="714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4">
        <v>194768</v>
      </c>
      <c r="K445" s="59"/>
      <c r="L445" s="53">
        <f t="shared" si="31"/>
        <v>194768</v>
      </c>
    </row>
    <row r="446" spans="1:12" x14ac:dyDescent="0.35">
      <c r="A446" s="714"/>
      <c r="B446" s="714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4">
        <v>0</v>
      </c>
      <c r="K446" s="59"/>
      <c r="L446" s="53">
        <f t="shared" si="31"/>
        <v>0</v>
      </c>
    </row>
    <row r="447" spans="1:12" x14ac:dyDescent="0.35">
      <c r="A447" s="714"/>
      <c r="B447" s="714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4">
        <v>27594</v>
      </c>
      <c r="K447" s="59"/>
      <c r="L447" s="53">
        <f t="shared" si="31"/>
        <v>27594</v>
      </c>
    </row>
    <row r="448" spans="1:12" x14ac:dyDescent="0.35">
      <c r="A448" s="714"/>
      <c r="B448" s="714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4">
        <v>300740</v>
      </c>
      <c r="K448" s="59"/>
      <c r="L448" s="53">
        <f t="shared" si="31"/>
        <v>300740</v>
      </c>
    </row>
    <row r="449" spans="1:12" x14ac:dyDescent="0.35">
      <c r="A449" s="714"/>
      <c r="B449" s="714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4">
        <v>7866</v>
      </c>
      <c r="K449" s="59"/>
      <c r="L449" s="53">
        <f t="shared" si="31"/>
        <v>7866</v>
      </c>
    </row>
    <row r="450" spans="1:12" x14ac:dyDescent="0.35">
      <c r="A450" s="714"/>
      <c r="B450" s="714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4">
        <v>4108</v>
      </c>
      <c r="K450" s="59"/>
      <c r="L450" s="53">
        <f t="shared" si="31"/>
        <v>4108</v>
      </c>
    </row>
    <row r="451" spans="1:12" x14ac:dyDescent="0.35">
      <c r="A451" s="714"/>
      <c r="B451" s="714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4">
        <v>0</v>
      </c>
      <c r="K451" s="59"/>
      <c r="L451" s="53">
        <f t="shared" si="31"/>
        <v>0</v>
      </c>
    </row>
    <row r="452" spans="1:12" x14ac:dyDescent="0.35">
      <c r="A452" s="714"/>
      <c r="B452" s="714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4">
        <v>0</v>
      </c>
      <c r="K452" s="59"/>
      <c r="L452" s="53">
        <f t="shared" si="31"/>
        <v>0</v>
      </c>
    </row>
    <row r="453" spans="1:12" x14ac:dyDescent="0.35">
      <c r="A453" s="714"/>
      <c r="B453" s="714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4">
        <v>0</v>
      </c>
      <c r="K453" s="59"/>
      <c r="L453" s="53">
        <f t="shared" si="31"/>
        <v>0</v>
      </c>
    </row>
    <row r="454" spans="1:12" x14ac:dyDescent="0.35">
      <c r="A454" s="714"/>
      <c r="B454" s="714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4">
        <v>16373</v>
      </c>
      <c r="K454" s="59"/>
      <c r="L454" s="53">
        <f t="shared" si="31"/>
        <v>16373</v>
      </c>
    </row>
    <row r="455" spans="1:12" x14ac:dyDescent="0.35">
      <c r="A455" s="714"/>
      <c r="B455" s="714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4">
        <v>307500</v>
      </c>
      <c r="K455" s="59"/>
      <c r="L455" s="53">
        <f t="shared" si="31"/>
        <v>307500</v>
      </c>
    </row>
    <row r="456" spans="1:12" x14ac:dyDescent="0.35">
      <c r="A456" s="714"/>
      <c r="B456" s="714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4">
        <v>360</v>
      </c>
      <c r="K456" s="59"/>
      <c r="L456" s="53">
        <f t="shared" si="31"/>
        <v>360</v>
      </c>
    </row>
    <row r="457" spans="1:12" x14ac:dyDescent="0.35">
      <c r="A457" s="714"/>
      <c r="B457" s="714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4">
        <v>0</v>
      </c>
      <c r="K457" s="59"/>
      <c r="L457" s="53">
        <f t="shared" si="31"/>
        <v>0</v>
      </c>
    </row>
    <row r="458" spans="1:12" x14ac:dyDescent="0.35">
      <c r="A458" s="714"/>
      <c r="B458" s="714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4">
        <v>0</v>
      </c>
      <c r="K458" s="59"/>
      <c r="L458" s="53">
        <f t="shared" si="31"/>
        <v>0</v>
      </c>
    </row>
    <row r="459" spans="1:12" x14ac:dyDescent="0.35">
      <c r="A459" s="714"/>
      <c r="B459" s="714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4">
        <v>0</v>
      </c>
      <c r="K459" s="59"/>
      <c r="L459" s="53">
        <f t="shared" si="31"/>
        <v>0</v>
      </c>
    </row>
    <row r="460" spans="1:12" x14ac:dyDescent="0.35">
      <c r="A460" s="714"/>
      <c r="B460" s="714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4">
        <v>6600</v>
      </c>
      <c r="K460" s="59"/>
      <c r="L460" s="53">
        <f t="shared" si="31"/>
        <v>6600</v>
      </c>
    </row>
    <row r="461" spans="1:12" x14ac:dyDescent="0.35">
      <c r="A461" s="714"/>
      <c r="B461" s="714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4">
        <v>1300</v>
      </c>
      <c r="K461" s="59"/>
      <c r="L461" s="53">
        <f t="shared" si="31"/>
        <v>1300</v>
      </c>
    </row>
    <row r="462" spans="1:12" x14ac:dyDescent="0.35">
      <c r="A462" s="714"/>
      <c r="B462" s="714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4">
        <v>17000</v>
      </c>
      <c r="K462" s="59"/>
      <c r="L462" s="53">
        <f t="shared" si="31"/>
        <v>17000</v>
      </c>
    </row>
    <row r="463" spans="1:12" x14ac:dyDescent="0.35">
      <c r="A463" s="714"/>
      <c r="B463" s="714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4">
        <v>18000</v>
      </c>
      <c r="K463" s="59"/>
      <c r="L463" s="53">
        <f t="shared" si="31"/>
        <v>18000</v>
      </c>
    </row>
    <row r="464" spans="1:12" x14ac:dyDescent="0.35">
      <c r="A464" s="714"/>
      <c r="B464" s="714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4">
        <v>4000</v>
      </c>
      <c r="K464" s="59"/>
      <c r="L464" s="53">
        <f t="shared" si="31"/>
        <v>4000</v>
      </c>
    </row>
    <row r="465" spans="1:12" x14ac:dyDescent="0.35">
      <c r="A465" s="714"/>
      <c r="B465" s="714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4">
        <v>20000</v>
      </c>
      <c r="K465" s="59"/>
      <c r="L465" s="53">
        <f t="shared" si="31"/>
        <v>20000</v>
      </c>
    </row>
    <row r="466" spans="1:12" x14ac:dyDescent="0.35">
      <c r="A466" s="714"/>
      <c r="B466" s="714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4">
        <v>8700</v>
      </c>
      <c r="K466" s="59"/>
      <c r="L466" s="53">
        <f t="shared" si="31"/>
        <v>8700</v>
      </c>
    </row>
    <row r="467" spans="1:12" x14ac:dyDescent="0.35">
      <c r="A467" s="714"/>
      <c r="B467" s="714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4">
        <v>111700</v>
      </c>
      <c r="K467" s="59"/>
      <c r="L467" s="53">
        <f t="shared" si="31"/>
        <v>111700</v>
      </c>
    </row>
    <row r="468" spans="1:12" x14ac:dyDescent="0.35">
      <c r="A468" s="714"/>
      <c r="B468" s="714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4">
        <v>390</v>
      </c>
      <c r="K468" s="59"/>
      <c r="L468" s="53">
        <f t="shared" si="31"/>
        <v>390</v>
      </c>
    </row>
    <row r="469" spans="1:12" x14ac:dyDescent="0.35">
      <c r="A469" s="714"/>
      <c r="B469" s="714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4">
        <v>81200</v>
      </c>
      <c r="K469" s="59"/>
      <c r="L469" s="53">
        <f t="shared" si="31"/>
        <v>81200</v>
      </c>
    </row>
    <row r="470" spans="1:12" x14ac:dyDescent="0.35">
      <c r="A470" s="714"/>
      <c r="B470" s="714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4">
        <v>177000</v>
      </c>
      <c r="K470" s="59"/>
      <c r="L470" s="53">
        <f t="shared" si="31"/>
        <v>177000</v>
      </c>
    </row>
    <row r="471" spans="1:12" x14ac:dyDescent="0.35">
      <c r="A471" s="714"/>
      <c r="B471" s="714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4">
        <v>0</v>
      </c>
      <c r="K471" s="59"/>
      <c r="L471" s="53">
        <f t="shared" si="31"/>
        <v>0</v>
      </c>
    </row>
    <row r="472" spans="1:12" x14ac:dyDescent="0.35">
      <c r="A472" s="714"/>
      <c r="B472" s="714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4">
        <v>0</v>
      </c>
      <c r="K472" s="59"/>
      <c r="L472" s="53">
        <f t="shared" si="31"/>
        <v>0</v>
      </c>
    </row>
    <row r="473" spans="1:12" x14ac:dyDescent="0.35">
      <c r="A473" s="714"/>
      <c r="B473" s="714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4">
        <v>0</v>
      </c>
      <c r="K473" s="59"/>
      <c r="L473" s="53">
        <f t="shared" si="31"/>
        <v>0</v>
      </c>
    </row>
    <row r="474" spans="1:12" ht="13.15" x14ac:dyDescent="0.35">
      <c r="A474" s="714"/>
      <c r="B474" s="719" t="s">
        <v>143</v>
      </c>
      <c r="C474" s="714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7">
        <v>2542356</v>
      </c>
      <c r="K474" s="54">
        <f>SUM(K439:K473)</f>
        <v>0</v>
      </c>
      <c r="L474" s="54">
        <f>SUM(L439:L473)</f>
        <v>2542356</v>
      </c>
    </row>
    <row r="475" spans="1:12" ht="13.5" thickBot="1" x14ac:dyDescent="0.4">
      <c r="A475" s="719" t="s">
        <v>211</v>
      </c>
      <c r="B475" s="714"/>
      <c r="C475" s="714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8">
        <v>-2542356</v>
      </c>
      <c r="K475" s="55">
        <f>-K474</f>
        <v>0</v>
      </c>
      <c r="L475" s="55">
        <f>-L474</f>
        <v>-2542356</v>
      </c>
    </row>
    <row r="476" spans="1:12" ht="13.5" thickTop="1" x14ac:dyDescent="0.35">
      <c r="A476" s="722" t="s">
        <v>212</v>
      </c>
      <c r="B476" s="714"/>
      <c r="C476" s="714"/>
      <c r="D476" s="714"/>
      <c r="E476" s="714"/>
      <c r="F476" s="714"/>
      <c r="G476" s="714"/>
      <c r="H476" s="714"/>
      <c r="I476" s="714"/>
      <c r="J476" s="714"/>
      <c r="K476" s="714"/>
      <c r="L476" s="714"/>
    </row>
    <row r="477" spans="1:12" ht="13.15" x14ac:dyDescent="0.35">
      <c r="A477" s="714"/>
      <c r="B477" s="722" t="s">
        <v>141</v>
      </c>
      <c r="C477" s="714"/>
      <c r="D477" s="714"/>
      <c r="E477" s="714"/>
      <c r="F477" s="714"/>
      <c r="G477" s="714"/>
      <c r="H477" s="714"/>
      <c r="I477" s="714"/>
      <c r="J477" s="714"/>
      <c r="K477" s="714"/>
      <c r="L477" s="714"/>
    </row>
    <row r="478" spans="1:12" x14ac:dyDescent="0.35">
      <c r="A478" s="714"/>
      <c r="B478" s="714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4">
        <v>437165</v>
      </c>
      <c r="K478" s="59"/>
      <c r="L478" s="53">
        <f t="shared" ref="L478:L507" si="34">J478-K478</f>
        <v>437165</v>
      </c>
    </row>
    <row r="479" spans="1:12" x14ac:dyDescent="0.35">
      <c r="A479" s="714"/>
      <c r="B479" s="714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4">
        <v>0</v>
      </c>
      <c r="K479" s="59"/>
      <c r="L479" s="53">
        <f t="shared" si="34"/>
        <v>0</v>
      </c>
    </row>
    <row r="480" spans="1:12" x14ac:dyDescent="0.35">
      <c r="A480" s="714"/>
      <c r="B480" s="714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4">
        <v>25000</v>
      </c>
      <c r="K480" s="59"/>
      <c r="L480" s="53">
        <f t="shared" si="34"/>
        <v>25000</v>
      </c>
    </row>
    <row r="481" spans="1:12" x14ac:dyDescent="0.35">
      <c r="A481" s="714"/>
      <c r="B481" s="714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4">
        <v>1950</v>
      </c>
      <c r="K481" s="59"/>
      <c r="L481" s="53">
        <f t="shared" si="34"/>
        <v>1950</v>
      </c>
    </row>
    <row r="482" spans="1:12" x14ac:dyDescent="0.35">
      <c r="A482" s="714"/>
      <c r="B482" s="714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4">
        <v>47503</v>
      </c>
      <c r="K482" s="59"/>
      <c r="L482" s="53">
        <f t="shared" si="34"/>
        <v>47503</v>
      </c>
    </row>
    <row r="483" spans="1:12" x14ac:dyDescent="0.35">
      <c r="A483" s="714"/>
      <c r="B483" s="714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4">
        <v>69560</v>
      </c>
      <c r="K483" s="59"/>
      <c r="L483" s="53">
        <f t="shared" si="34"/>
        <v>69560</v>
      </c>
    </row>
    <row r="484" spans="1:12" x14ac:dyDescent="0.35">
      <c r="A484" s="714"/>
      <c r="B484" s="714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4">
        <v>9855</v>
      </c>
      <c r="K484" s="59"/>
      <c r="L484" s="53">
        <f t="shared" si="34"/>
        <v>9855</v>
      </c>
    </row>
    <row r="485" spans="1:12" x14ac:dyDescent="0.35">
      <c r="A485" s="714"/>
      <c r="B485" s="714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4">
        <v>108105</v>
      </c>
      <c r="K485" s="59"/>
      <c r="L485" s="53">
        <f t="shared" si="34"/>
        <v>108105</v>
      </c>
    </row>
    <row r="486" spans="1:12" x14ac:dyDescent="0.35">
      <c r="A486" s="714"/>
      <c r="B486" s="714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4">
        <v>2492</v>
      </c>
      <c r="K486" s="59"/>
      <c r="L486" s="53">
        <f t="shared" si="34"/>
        <v>2492</v>
      </c>
    </row>
    <row r="487" spans="1:12" x14ac:dyDescent="0.35">
      <c r="A487" s="714"/>
      <c r="B487" s="714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4">
        <v>1628</v>
      </c>
      <c r="K487" s="59"/>
      <c r="L487" s="53">
        <f t="shared" si="34"/>
        <v>1628</v>
      </c>
    </row>
    <row r="488" spans="1:12" x14ac:dyDescent="0.35">
      <c r="A488" s="714"/>
      <c r="B488" s="714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4">
        <v>4200</v>
      </c>
      <c r="K488" s="59"/>
      <c r="L488" s="53">
        <f t="shared" si="34"/>
        <v>4200</v>
      </c>
    </row>
    <row r="489" spans="1:12" x14ac:dyDescent="0.35">
      <c r="A489" s="714"/>
      <c r="B489" s="714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4">
        <v>0</v>
      </c>
      <c r="K489" s="59"/>
      <c r="L489" s="53">
        <f t="shared" si="34"/>
        <v>0</v>
      </c>
    </row>
    <row r="490" spans="1:12" x14ac:dyDescent="0.35">
      <c r="A490" s="714"/>
      <c r="B490" s="714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4">
        <v>0</v>
      </c>
      <c r="K490" s="59"/>
      <c r="L490" s="53">
        <f t="shared" si="34"/>
        <v>0</v>
      </c>
    </row>
    <row r="491" spans="1:12" x14ac:dyDescent="0.35">
      <c r="A491" s="714"/>
      <c r="B491" s="714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4">
        <v>6659</v>
      </c>
      <c r="K491" s="59"/>
      <c r="L491" s="53">
        <f t="shared" si="34"/>
        <v>6659</v>
      </c>
    </row>
    <row r="492" spans="1:12" x14ac:dyDescent="0.35">
      <c r="A492" s="714"/>
      <c r="B492" s="714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4">
        <v>0</v>
      </c>
      <c r="K492" s="59"/>
      <c r="L492" s="53">
        <f t="shared" si="34"/>
        <v>0</v>
      </c>
    </row>
    <row r="493" spans="1:12" x14ac:dyDescent="0.35">
      <c r="A493" s="714"/>
      <c r="B493" s="714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4">
        <v>360</v>
      </c>
      <c r="K493" s="59"/>
      <c r="L493" s="53">
        <f t="shared" si="34"/>
        <v>360</v>
      </c>
    </row>
    <row r="494" spans="1:12" x14ac:dyDescent="0.35">
      <c r="A494" s="714"/>
      <c r="B494" s="714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4">
        <v>0</v>
      </c>
      <c r="K494" s="59"/>
      <c r="L494" s="53">
        <f t="shared" si="34"/>
        <v>0</v>
      </c>
    </row>
    <row r="495" spans="1:12" x14ac:dyDescent="0.35">
      <c r="A495" s="714"/>
      <c r="B495" s="714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4">
        <v>0</v>
      </c>
      <c r="K495" s="59"/>
      <c r="L495" s="53">
        <f t="shared" si="34"/>
        <v>0</v>
      </c>
    </row>
    <row r="496" spans="1:12" x14ac:dyDescent="0.35">
      <c r="A496" s="714"/>
      <c r="B496" s="714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4">
        <v>4000</v>
      </c>
      <c r="K496" s="59"/>
      <c r="L496" s="53">
        <f t="shared" si="34"/>
        <v>4000</v>
      </c>
    </row>
    <row r="497" spans="1:12" x14ac:dyDescent="0.35">
      <c r="A497" s="714"/>
      <c r="B497" s="714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4">
        <v>4000</v>
      </c>
      <c r="K497" s="59"/>
      <c r="L497" s="53">
        <f t="shared" si="34"/>
        <v>4000</v>
      </c>
    </row>
    <row r="498" spans="1:12" x14ac:dyDescent="0.35">
      <c r="A498" s="714"/>
      <c r="B498" s="714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4">
        <v>7750</v>
      </c>
      <c r="K498" s="59"/>
      <c r="L498" s="53">
        <f t="shared" si="34"/>
        <v>7750</v>
      </c>
    </row>
    <row r="499" spans="1:12" x14ac:dyDescent="0.35">
      <c r="A499" s="714"/>
      <c r="B499" s="714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4">
        <v>1000</v>
      </c>
      <c r="K499" s="59"/>
      <c r="L499" s="53">
        <f t="shared" si="34"/>
        <v>1000</v>
      </c>
    </row>
    <row r="500" spans="1:12" x14ac:dyDescent="0.35">
      <c r="A500" s="714"/>
      <c r="B500" s="714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4">
        <v>443250</v>
      </c>
      <c r="K500" s="59"/>
      <c r="L500" s="53">
        <f t="shared" si="34"/>
        <v>443250</v>
      </c>
    </row>
    <row r="501" spans="1:12" x14ac:dyDescent="0.35">
      <c r="A501" s="714"/>
      <c r="B501" s="714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4">
        <v>26100</v>
      </c>
      <c r="K501" s="59"/>
      <c r="L501" s="53">
        <f t="shared" si="34"/>
        <v>26100</v>
      </c>
    </row>
    <row r="502" spans="1:12" x14ac:dyDescent="0.35">
      <c r="A502" s="714"/>
      <c r="B502" s="714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4">
        <v>150</v>
      </c>
      <c r="K502" s="59"/>
      <c r="L502" s="53">
        <f t="shared" si="34"/>
        <v>150</v>
      </c>
    </row>
    <row r="503" spans="1:12" x14ac:dyDescent="0.35">
      <c r="A503" s="714"/>
      <c r="B503" s="714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4">
        <v>470</v>
      </c>
      <c r="K503" s="59"/>
      <c r="L503" s="53">
        <f t="shared" si="34"/>
        <v>470</v>
      </c>
    </row>
    <row r="504" spans="1:12" x14ac:dyDescent="0.35">
      <c r="A504" s="714"/>
      <c r="B504" s="714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4">
        <v>325090</v>
      </c>
      <c r="K504" s="59"/>
      <c r="L504" s="53">
        <f t="shared" si="34"/>
        <v>325090</v>
      </c>
    </row>
    <row r="505" spans="1:12" x14ac:dyDescent="0.35">
      <c r="A505" s="714"/>
      <c r="B505" s="714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4">
        <v>0</v>
      </c>
      <c r="K505" s="59"/>
      <c r="L505" s="53">
        <f t="shared" si="34"/>
        <v>0</v>
      </c>
    </row>
    <row r="506" spans="1:12" x14ac:dyDescent="0.35">
      <c r="A506" s="714"/>
      <c r="B506" s="714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4">
        <v>0</v>
      </c>
      <c r="K506" s="59"/>
      <c r="L506" s="53">
        <f t="shared" si="34"/>
        <v>0</v>
      </c>
    </row>
    <row r="507" spans="1:12" x14ac:dyDescent="0.35">
      <c r="A507" s="714"/>
      <c r="B507" s="714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4">
        <v>0</v>
      </c>
      <c r="K507" s="59"/>
      <c r="L507" s="53">
        <f t="shared" si="34"/>
        <v>0</v>
      </c>
    </row>
    <row r="508" spans="1:12" ht="13.15" x14ac:dyDescent="0.35">
      <c r="A508" s="714"/>
      <c r="B508" s="719" t="s">
        <v>143</v>
      </c>
      <c r="C508" s="714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7">
        <v>1526287</v>
      </c>
      <c r="K508" s="54">
        <f>SUM(K478:K507)</f>
        <v>0</v>
      </c>
      <c r="L508" s="54">
        <f>SUM(L478:L507)</f>
        <v>1526287</v>
      </c>
    </row>
    <row r="509" spans="1:12" ht="13.5" thickBot="1" x14ac:dyDescent="0.4">
      <c r="A509" s="719" t="s">
        <v>214</v>
      </c>
      <c r="B509" s="714"/>
      <c r="C509" s="714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8">
        <v>-1526287</v>
      </c>
      <c r="K509" s="55">
        <f>-K508</f>
        <v>0</v>
      </c>
      <c r="L509" s="55">
        <f>-L508</f>
        <v>-1526287</v>
      </c>
    </row>
    <row r="510" spans="1:12" ht="13.5" thickTop="1" x14ac:dyDescent="0.35">
      <c r="A510" s="722" t="s">
        <v>215</v>
      </c>
      <c r="B510" s="714"/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</row>
    <row r="511" spans="1:12" ht="13.15" x14ac:dyDescent="0.35">
      <c r="A511" s="714"/>
      <c r="B511" s="722" t="s">
        <v>141</v>
      </c>
      <c r="C511" s="714"/>
      <c r="D511" s="714"/>
      <c r="E511" s="714"/>
      <c r="F511" s="714"/>
      <c r="G511" s="714"/>
      <c r="H511" s="714"/>
      <c r="I511" s="714"/>
      <c r="J511" s="714"/>
      <c r="K511" s="714"/>
      <c r="L511" s="714"/>
    </row>
    <row r="512" spans="1:12" x14ac:dyDescent="0.35">
      <c r="A512" s="714"/>
      <c r="B512" s="714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4">
        <v>254652</v>
      </c>
      <c r="K512" s="59"/>
      <c r="L512" s="53">
        <f t="shared" ref="L512:L544" si="37">J512-K512</f>
        <v>254652</v>
      </c>
    </row>
    <row r="513" spans="1:12" x14ac:dyDescent="0.35">
      <c r="A513" s="714"/>
      <c r="B513" s="714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4">
        <v>0</v>
      </c>
      <c r="K513" s="59"/>
      <c r="L513" s="53">
        <f t="shared" si="37"/>
        <v>0</v>
      </c>
    </row>
    <row r="514" spans="1:12" x14ac:dyDescent="0.35">
      <c r="A514" s="714"/>
      <c r="B514" s="714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4">
        <v>39000</v>
      </c>
      <c r="K514" s="59"/>
      <c r="L514" s="53">
        <f t="shared" si="37"/>
        <v>39000</v>
      </c>
    </row>
    <row r="515" spans="1:12" x14ac:dyDescent="0.35">
      <c r="A515" s="714"/>
      <c r="B515" s="714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4">
        <v>97000</v>
      </c>
      <c r="K515" s="59"/>
      <c r="L515" s="53">
        <f t="shared" si="37"/>
        <v>97000</v>
      </c>
    </row>
    <row r="516" spans="1:12" x14ac:dyDescent="0.35">
      <c r="A516" s="714"/>
      <c r="B516" s="714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4">
        <v>22118</v>
      </c>
      <c r="K516" s="59"/>
      <c r="L516" s="53">
        <f t="shared" si="37"/>
        <v>22118</v>
      </c>
    </row>
    <row r="517" spans="1:12" x14ac:dyDescent="0.35">
      <c r="A517" s="714"/>
      <c r="B517" s="714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4">
        <v>34780</v>
      </c>
      <c r="K517" s="59"/>
      <c r="L517" s="53">
        <f t="shared" si="37"/>
        <v>34780</v>
      </c>
    </row>
    <row r="518" spans="1:12" x14ac:dyDescent="0.35">
      <c r="A518" s="714"/>
      <c r="B518" s="714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4">
        <v>0</v>
      </c>
      <c r="K518" s="59"/>
      <c r="L518" s="53">
        <f t="shared" si="37"/>
        <v>0</v>
      </c>
    </row>
    <row r="519" spans="1:12" x14ac:dyDescent="0.35">
      <c r="A519" s="714"/>
      <c r="B519" s="714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4">
        <v>4929</v>
      </c>
      <c r="K519" s="59"/>
      <c r="L519" s="53">
        <f t="shared" si="37"/>
        <v>4929</v>
      </c>
    </row>
    <row r="520" spans="1:12" x14ac:dyDescent="0.35">
      <c r="A520" s="714"/>
      <c r="B520" s="714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4">
        <v>68360</v>
      </c>
      <c r="K520" s="59"/>
      <c r="L520" s="53">
        <f t="shared" si="37"/>
        <v>68360</v>
      </c>
    </row>
    <row r="521" spans="1:12" x14ac:dyDescent="0.35">
      <c r="A521" s="714"/>
      <c r="B521" s="714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4">
        <v>855</v>
      </c>
      <c r="K521" s="59"/>
      <c r="L521" s="53">
        <f t="shared" si="37"/>
        <v>855</v>
      </c>
    </row>
    <row r="522" spans="1:12" x14ac:dyDescent="0.35">
      <c r="A522" s="714"/>
      <c r="B522" s="714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4">
        <v>0</v>
      </c>
      <c r="K522" s="59"/>
      <c r="L522" s="53">
        <f t="shared" si="37"/>
        <v>0</v>
      </c>
    </row>
    <row r="523" spans="1:12" x14ac:dyDescent="0.35">
      <c r="A523" s="714"/>
      <c r="B523" s="714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4">
        <v>0</v>
      </c>
      <c r="K523" s="59"/>
      <c r="L523" s="53">
        <f t="shared" si="37"/>
        <v>0</v>
      </c>
    </row>
    <row r="524" spans="1:12" x14ac:dyDescent="0.35">
      <c r="A524" s="714"/>
      <c r="B524" s="714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4">
        <v>0</v>
      </c>
      <c r="K524" s="59"/>
      <c r="L524" s="53">
        <f t="shared" si="37"/>
        <v>0</v>
      </c>
    </row>
    <row r="525" spans="1:12" x14ac:dyDescent="0.35">
      <c r="A525" s="714"/>
      <c r="B525" s="714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4">
        <v>4000</v>
      </c>
      <c r="K525" s="59"/>
      <c r="L525" s="53">
        <f t="shared" si="37"/>
        <v>4000</v>
      </c>
    </row>
    <row r="526" spans="1:12" x14ac:dyDescent="0.35">
      <c r="A526" s="714"/>
      <c r="B526" s="714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4">
        <v>360</v>
      </c>
      <c r="K526" s="59"/>
      <c r="L526" s="53">
        <f t="shared" si="37"/>
        <v>360</v>
      </c>
    </row>
    <row r="527" spans="1:12" x14ac:dyDescent="0.35">
      <c r="A527" s="714"/>
      <c r="B527" s="714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4">
        <v>8000</v>
      </c>
      <c r="K527" s="59"/>
      <c r="L527" s="53">
        <f t="shared" si="37"/>
        <v>8000</v>
      </c>
    </row>
    <row r="528" spans="1:12" x14ac:dyDescent="0.35">
      <c r="A528" s="714"/>
      <c r="B528" s="714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4">
        <v>33000</v>
      </c>
      <c r="K528" s="59"/>
      <c r="L528" s="53">
        <f t="shared" si="37"/>
        <v>33000</v>
      </c>
    </row>
    <row r="529" spans="1:12" x14ac:dyDescent="0.35">
      <c r="A529" s="714"/>
      <c r="B529" s="714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4">
        <v>3850</v>
      </c>
      <c r="K529" s="59"/>
      <c r="L529" s="53">
        <f t="shared" si="37"/>
        <v>3850</v>
      </c>
    </row>
    <row r="530" spans="1:12" x14ac:dyDescent="0.35">
      <c r="A530" s="714"/>
      <c r="B530" s="714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4">
        <v>4000</v>
      </c>
      <c r="K530" s="59"/>
      <c r="L530" s="53">
        <f t="shared" si="37"/>
        <v>4000</v>
      </c>
    </row>
    <row r="531" spans="1:12" x14ac:dyDescent="0.35">
      <c r="A531" s="714"/>
      <c r="B531" s="714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4">
        <v>1800</v>
      </c>
      <c r="K531" s="59"/>
      <c r="L531" s="53">
        <f t="shared" si="37"/>
        <v>1800</v>
      </c>
    </row>
    <row r="532" spans="1:12" x14ac:dyDescent="0.35">
      <c r="A532" s="714"/>
      <c r="B532" s="714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4">
        <v>0</v>
      </c>
      <c r="K532" s="59"/>
      <c r="L532" s="53">
        <f t="shared" si="37"/>
        <v>0</v>
      </c>
    </row>
    <row r="533" spans="1:12" x14ac:dyDescent="0.35">
      <c r="A533" s="714"/>
      <c r="B533" s="714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4">
        <v>0</v>
      </c>
      <c r="K533" s="59"/>
      <c r="L533" s="53">
        <f t="shared" si="37"/>
        <v>0</v>
      </c>
    </row>
    <row r="534" spans="1:12" x14ac:dyDescent="0.35">
      <c r="A534" s="714"/>
      <c r="B534" s="714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4">
        <v>0</v>
      </c>
      <c r="K534" s="59"/>
      <c r="L534" s="53">
        <f t="shared" si="37"/>
        <v>0</v>
      </c>
    </row>
    <row r="535" spans="1:12" x14ac:dyDescent="0.35">
      <c r="A535" s="714"/>
      <c r="B535" s="714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4">
        <v>11000</v>
      </c>
      <c r="K535" s="59"/>
      <c r="L535" s="53">
        <f t="shared" si="37"/>
        <v>11000</v>
      </c>
    </row>
    <row r="536" spans="1:12" x14ac:dyDescent="0.35">
      <c r="A536" s="714"/>
      <c r="B536" s="714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4">
        <v>0</v>
      </c>
      <c r="K536" s="59"/>
      <c r="L536" s="53">
        <f t="shared" si="37"/>
        <v>0</v>
      </c>
    </row>
    <row r="537" spans="1:12" x14ac:dyDescent="0.35">
      <c r="A537" s="714"/>
      <c r="B537" s="714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4">
        <v>43500</v>
      </c>
      <c r="K537" s="59"/>
      <c r="L537" s="53">
        <f t="shared" si="37"/>
        <v>43500</v>
      </c>
    </row>
    <row r="538" spans="1:12" x14ac:dyDescent="0.35">
      <c r="A538" s="714"/>
      <c r="B538" s="714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4">
        <v>70000</v>
      </c>
      <c r="K538" s="59"/>
      <c r="L538" s="53">
        <f t="shared" si="37"/>
        <v>70000</v>
      </c>
    </row>
    <row r="539" spans="1:12" x14ac:dyDescent="0.35">
      <c r="A539" s="714"/>
      <c r="B539" s="714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4">
        <v>8000</v>
      </c>
      <c r="K539" s="59"/>
      <c r="L539" s="53">
        <f t="shared" si="37"/>
        <v>8000</v>
      </c>
    </row>
    <row r="540" spans="1:12" x14ac:dyDescent="0.35">
      <c r="A540" s="714"/>
      <c r="B540" s="714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4">
        <v>2000</v>
      </c>
      <c r="K540" s="59"/>
      <c r="L540" s="53">
        <f t="shared" si="37"/>
        <v>2000</v>
      </c>
    </row>
    <row r="541" spans="1:12" x14ac:dyDescent="0.35">
      <c r="A541" s="714"/>
      <c r="B541" s="714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4">
        <v>0</v>
      </c>
      <c r="K541" s="59"/>
      <c r="L541" s="53">
        <f t="shared" si="37"/>
        <v>0</v>
      </c>
    </row>
    <row r="542" spans="1:12" x14ac:dyDescent="0.35">
      <c r="A542" s="714"/>
      <c r="B542" s="714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4">
        <v>0</v>
      </c>
      <c r="K542" s="59"/>
      <c r="L542" s="53">
        <f t="shared" si="37"/>
        <v>0</v>
      </c>
    </row>
    <row r="543" spans="1:12" x14ac:dyDescent="0.35">
      <c r="A543" s="714"/>
      <c r="B543" s="714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4">
        <v>0</v>
      </c>
      <c r="K543" s="59"/>
      <c r="L543" s="53">
        <f t="shared" si="37"/>
        <v>0</v>
      </c>
    </row>
    <row r="544" spans="1:12" x14ac:dyDescent="0.35">
      <c r="A544" s="714"/>
      <c r="B544" s="714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4">
        <v>0</v>
      </c>
      <c r="K544" s="59"/>
      <c r="L544" s="53">
        <f t="shared" si="37"/>
        <v>0</v>
      </c>
    </row>
    <row r="545" spans="1:12" ht="13.15" x14ac:dyDescent="0.35">
      <c r="A545" s="714"/>
      <c r="B545" s="719" t="s">
        <v>143</v>
      </c>
      <c r="C545" s="714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7">
        <v>711204</v>
      </c>
      <c r="K545" s="54">
        <f>SUM(K512:K544)</f>
        <v>0</v>
      </c>
      <c r="L545" s="54">
        <f>SUM(L512:L544)</f>
        <v>711204</v>
      </c>
    </row>
    <row r="546" spans="1:12" ht="13.5" thickBot="1" x14ac:dyDescent="0.4">
      <c r="A546" s="719" t="s">
        <v>219</v>
      </c>
      <c r="B546" s="714"/>
      <c r="C546" s="714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8">
        <v>-711204</v>
      </c>
      <c r="K546" s="54">
        <f>-K545</f>
        <v>0</v>
      </c>
      <c r="L546" s="54">
        <f>-L545</f>
        <v>-711204</v>
      </c>
    </row>
    <row r="547" spans="1:12" ht="13.5" thickTop="1" x14ac:dyDescent="0.35">
      <c r="A547" s="722" t="s">
        <v>220</v>
      </c>
      <c r="B547" s="714"/>
      <c r="C547" s="714"/>
      <c r="D547" s="714"/>
      <c r="E547" s="714"/>
      <c r="F547" s="714"/>
      <c r="G547" s="714"/>
      <c r="H547" s="714"/>
      <c r="I547" s="714"/>
      <c r="J547" s="714"/>
      <c r="K547" s="714"/>
      <c r="L547" s="714"/>
    </row>
    <row r="548" spans="1:12" ht="13.15" x14ac:dyDescent="0.35">
      <c r="A548" s="714"/>
      <c r="B548" s="722" t="s">
        <v>141</v>
      </c>
      <c r="C548" s="714"/>
      <c r="D548" s="714"/>
      <c r="E548" s="714"/>
      <c r="F548" s="714"/>
      <c r="G548" s="714"/>
      <c r="H548" s="714"/>
      <c r="I548" s="714"/>
      <c r="J548" s="714"/>
      <c r="K548" s="714"/>
      <c r="L548" s="714"/>
    </row>
    <row r="549" spans="1:12" x14ac:dyDescent="0.35">
      <c r="A549" s="714"/>
      <c r="B549" s="714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4">
        <v>203540</v>
      </c>
      <c r="K549" s="59"/>
      <c r="L549" s="53">
        <f t="shared" ref="L549:L568" si="40">J549-K549</f>
        <v>203540</v>
      </c>
    </row>
    <row r="550" spans="1:12" x14ac:dyDescent="0.35">
      <c r="A550" s="714"/>
      <c r="B550" s="714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4">
        <v>0</v>
      </c>
      <c r="K550" s="59"/>
      <c r="L550" s="53">
        <f t="shared" si="40"/>
        <v>0</v>
      </c>
    </row>
    <row r="551" spans="1:12" x14ac:dyDescent="0.35">
      <c r="A551" s="714"/>
      <c r="B551" s="714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4">
        <v>0</v>
      </c>
      <c r="K551" s="59"/>
      <c r="L551" s="53">
        <f t="shared" si="40"/>
        <v>0</v>
      </c>
    </row>
    <row r="552" spans="1:12" x14ac:dyDescent="0.35">
      <c r="A552" s="714"/>
      <c r="B552" s="714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4">
        <v>0</v>
      </c>
      <c r="K552" s="59"/>
      <c r="L552" s="53">
        <f t="shared" si="40"/>
        <v>0</v>
      </c>
    </row>
    <row r="553" spans="1:12" x14ac:dyDescent="0.35">
      <c r="A553" s="714"/>
      <c r="B553" s="714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4">
        <v>13000</v>
      </c>
      <c r="K553" s="59"/>
      <c r="L553" s="53">
        <f t="shared" si="40"/>
        <v>13000</v>
      </c>
    </row>
    <row r="554" spans="1:12" x14ac:dyDescent="0.35">
      <c r="A554" s="714"/>
      <c r="B554" s="714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4">
        <v>17930</v>
      </c>
      <c r="K554" s="59"/>
      <c r="L554" s="53">
        <f t="shared" si="40"/>
        <v>17930</v>
      </c>
    </row>
    <row r="555" spans="1:12" x14ac:dyDescent="0.35">
      <c r="A555" s="714"/>
      <c r="B555" s="714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4">
        <v>27824</v>
      </c>
      <c r="K555" s="59"/>
      <c r="L555" s="53">
        <f t="shared" si="40"/>
        <v>27824</v>
      </c>
    </row>
    <row r="556" spans="1:12" x14ac:dyDescent="0.35">
      <c r="A556" s="714"/>
      <c r="B556" s="714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4">
        <v>0</v>
      </c>
      <c r="K556" s="59"/>
      <c r="L556" s="53">
        <f t="shared" si="40"/>
        <v>0</v>
      </c>
    </row>
    <row r="557" spans="1:12" x14ac:dyDescent="0.35">
      <c r="A557" s="714"/>
      <c r="B557" s="714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4">
        <v>3943</v>
      </c>
      <c r="K557" s="59"/>
      <c r="L557" s="53">
        <f t="shared" si="40"/>
        <v>3943</v>
      </c>
    </row>
    <row r="558" spans="1:12" x14ac:dyDescent="0.35">
      <c r="A558" s="714"/>
      <c r="B558" s="714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4">
        <v>37539</v>
      </c>
      <c r="K558" s="59"/>
      <c r="L558" s="53">
        <f t="shared" si="40"/>
        <v>37539</v>
      </c>
    </row>
    <row r="559" spans="1:12" x14ac:dyDescent="0.35">
      <c r="A559" s="714"/>
      <c r="B559" s="714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4">
        <v>682</v>
      </c>
      <c r="K559" s="59"/>
      <c r="L559" s="53">
        <f t="shared" si="40"/>
        <v>682</v>
      </c>
    </row>
    <row r="560" spans="1:12" x14ac:dyDescent="0.35">
      <c r="A560" s="714"/>
      <c r="B560" s="714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4">
        <v>0</v>
      </c>
      <c r="K560" s="59"/>
      <c r="L560" s="53">
        <f t="shared" si="40"/>
        <v>0</v>
      </c>
    </row>
    <row r="561" spans="1:12" x14ac:dyDescent="0.35">
      <c r="A561" s="714"/>
      <c r="B561" s="714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4">
        <v>0</v>
      </c>
      <c r="K561" s="59"/>
      <c r="L561" s="53">
        <f t="shared" si="40"/>
        <v>0</v>
      </c>
    </row>
    <row r="562" spans="1:12" x14ac:dyDescent="0.35">
      <c r="A562" s="714"/>
      <c r="B562" s="714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4">
        <v>0</v>
      </c>
      <c r="K562" s="59"/>
      <c r="L562" s="53">
        <f t="shared" si="40"/>
        <v>0</v>
      </c>
    </row>
    <row r="563" spans="1:12" x14ac:dyDescent="0.35">
      <c r="A563" s="714"/>
      <c r="B563" s="714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4">
        <v>3321</v>
      </c>
      <c r="K563" s="59"/>
      <c r="L563" s="53">
        <f t="shared" si="40"/>
        <v>3321</v>
      </c>
    </row>
    <row r="564" spans="1:12" x14ac:dyDescent="0.35">
      <c r="A564" s="714"/>
      <c r="B564" s="714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4">
        <v>20000</v>
      </c>
      <c r="K564" s="59"/>
      <c r="L564" s="53">
        <f t="shared" si="40"/>
        <v>20000</v>
      </c>
    </row>
    <row r="565" spans="1:12" x14ac:dyDescent="0.35">
      <c r="A565" s="714"/>
      <c r="B565" s="714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4">
        <v>1000</v>
      </c>
      <c r="K565" s="59"/>
      <c r="L565" s="53">
        <f t="shared" si="40"/>
        <v>1000</v>
      </c>
    </row>
    <row r="566" spans="1:12" x14ac:dyDescent="0.35">
      <c r="A566" s="714"/>
      <c r="B566" s="714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4">
        <v>15000</v>
      </c>
      <c r="K566" s="59"/>
      <c r="L566" s="53">
        <f t="shared" si="40"/>
        <v>15000</v>
      </c>
    </row>
    <row r="567" spans="1:12" x14ac:dyDescent="0.35">
      <c r="A567" s="714"/>
      <c r="B567" s="714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4">
        <v>0</v>
      </c>
      <c r="K567" s="59"/>
      <c r="L567" s="53">
        <f t="shared" si="40"/>
        <v>0</v>
      </c>
    </row>
    <row r="568" spans="1:12" x14ac:dyDescent="0.35">
      <c r="A568" s="714"/>
      <c r="B568" s="714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4">
        <v>350</v>
      </c>
      <c r="K568" s="59"/>
      <c r="L568" s="53">
        <f t="shared" si="40"/>
        <v>350</v>
      </c>
    </row>
    <row r="569" spans="1:12" ht="13.15" x14ac:dyDescent="0.35">
      <c r="A569" s="714"/>
      <c r="B569" s="719" t="s">
        <v>143</v>
      </c>
      <c r="C569" s="714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7">
        <v>344129</v>
      </c>
      <c r="K569" s="54">
        <f>SUM(K549:K568)</f>
        <v>0</v>
      </c>
      <c r="L569" s="54">
        <f>SUM(L549:L568)</f>
        <v>344129</v>
      </c>
    </row>
    <row r="570" spans="1:12" ht="13.5" thickBot="1" x14ac:dyDescent="0.4">
      <c r="A570" s="719" t="s">
        <v>221</v>
      </c>
      <c r="B570" s="714"/>
      <c r="C570" s="714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8">
        <v>-344129</v>
      </c>
      <c r="K570" s="55">
        <f>-K569</f>
        <v>0</v>
      </c>
      <c r="L570" s="55">
        <f>-L569</f>
        <v>-344129</v>
      </c>
    </row>
    <row r="571" spans="1:12" ht="13.5" thickTop="1" x14ac:dyDescent="0.35">
      <c r="A571" s="722" t="s">
        <v>222</v>
      </c>
      <c r="B571" s="714"/>
      <c r="C571" s="714"/>
      <c r="D571" s="714"/>
      <c r="E571" s="714"/>
      <c r="F571" s="714"/>
      <c r="G571" s="714"/>
      <c r="H571" s="714"/>
      <c r="I571" s="714"/>
      <c r="J571" s="714"/>
      <c r="K571" s="714"/>
      <c r="L571" s="714"/>
    </row>
    <row r="572" spans="1:12" ht="13.15" x14ac:dyDescent="0.35">
      <c r="A572" s="714"/>
      <c r="B572" s="722" t="s">
        <v>141</v>
      </c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</row>
    <row r="573" spans="1:12" ht="12.75" customHeight="1" x14ac:dyDescent="0.35">
      <c r="A573" s="714"/>
      <c r="B573" s="714"/>
    </row>
    <row r="574" spans="1:12" x14ac:dyDescent="0.35">
      <c r="A574" s="714"/>
      <c r="B574" s="714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4">
        <v>0</v>
      </c>
      <c r="K574" s="59"/>
      <c r="L574" s="53">
        <f>J574-K574</f>
        <v>0</v>
      </c>
    </row>
    <row r="575" spans="1:12" ht="12.75" customHeight="1" x14ac:dyDescent="0.35">
      <c r="A575" s="714"/>
      <c r="B575" s="714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4">
        <v>0</v>
      </c>
      <c r="K575" s="59"/>
      <c r="L575" s="53">
        <f>J575-K575</f>
        <v>0</v>
      </c>
    </row>
    <row r="576" spans="1:12" ht="12.75" customHeight="1" x14ac:dyDescent="0.35">
      <c r="A576" s="714"/>
      <c r="B576" s="714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4">
        <v>0</v>
      </c>
      <c r="K576" s="59"/>
      <c r="L576" s="53">
        <f>J576-K576</f>
        <v>0</v>
      </c>
    </row>
    <row r="577" spans="1:12" ht="12.75" customHeight="1" x14ac:dyDescent="0.35">
      <c r="A577" s="714"/>
      <c r="B577" s="714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4">
        <v>0</v>
      </c>
      <c r="K577" s="59"/>
      <c r="L577" s="53">
        <f>J577-K577</f>
        <v>0</v>
      </c>
    </row>
    <row r="578" spans="1:12" ht="12.75" customHeight="1" x14ac:dyDescent="0.35">
      <c r="A578" s="714"/>
      <c r="B578" s="719" t="s">
        <v>143</v>
      </c>
      <c r="C578" s="714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7">
        <v>0</v>
      </c>
      <c r="K578" s="54">
        <f>SUM(K574:K577)</f>
        <v>0</v>
      </c>
      <c r="L578" s="54">
        <f>SUM(L574:L577)</f>
        <v>0</v>
      </c>
    </row>
    <row r="579" spans="1:12" ht="12.75" customHeight="1" thickBot="1" x14ac:dyDescent="0.4">
      <c r="A579" s="719" t="s">
        <v>223</v>
      </c>
      <c r="B579" s="714"/>
      <c r="C579" s="714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8">
        <v>0</v>
      </c>
      <c r="K579" s="55">
        <f>-K578</f>
        <v>0</v>
      </c>
      <c r="L579" s="55">
        <f>-L578</f>
        <v>0</v>
      </c>
    </row>
    <row r="580" spans="1:12" ht="12.75" customHeight="1" thickTop="1" x14ac:dyDescent="0.35">
      <c r="A580" s="722" t="s">
        <v>224</v>
      </c>
      <c r="B580" s="714"/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</row>
    <row r="581" spans="1:12" ht="12.75" customHeight="1" x14ac:dyDescent="0.35">
      <c r="A581" s="714"/>
      <c r="B581" s="722" t="s">
        <v>141</v>
      </c>
      <c r="C581" s="714"/>
      <c r="D581" s="714"/>
      <c r="E581" s="714"/>
      <c r="F581" s="714"/>
      <c r="G581" s="714"/>
      <c r="H581" s="714"/>
      <c r="I581" s="714"/>
      <c r="J581" s="714"/>
      <c r="K581" s="714"/>
      <c r="L581" s="714"/>
    </row>
    <row r="582" spans="1:12" ht="12.75" customHeight="1" x14ac:dyDescent="0.35">
      <c r="A582" s="714"/>
      <c r="B582" s="714"/>
    </row>
    <row r="583" spans="1:12" ht="12.75" customHeight="1" x14ac:dyDescent="0.35">
      <c r="A583" s="714"/>
      <c r="B583" s="714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4">
        <v>15000</v>
      </c>
      <c r="K583" s="59"/>
      <c r="L583" s="53">
        <f>J583-K583</f>
        <v>15000</v>
      </c>
    </row>
    <row r="584" spans="1:12" ht="12.75" customHeight="1" x14ac:dyDescent="0.35">
      <c r="A584" s="714"/>
      <c r="B584" s="714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4">
        <v>10000</v>
      </c>
      <c r="K584" s="59"/>
      <c r="L584" s="53">
        <f>J584-K584</f>
        <v>10000</v>
      </c>
    </row>
    <row r="585" spans="1:12" ht="12.75" customHeight="1" x14ac:dyDescent="0.35">
      <c r="A585" s="714"/>
      <c r="B585" s="719" t="s">
        <v>143</v>
      </c>
      <c r="C585" s="714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7">
        <v>25000</v>
      </c>
      <c r="K585" s="54">
        <f>SUM(K583:K584)</f>
        <v>0</v>
      </c>
      <c r="L585" s="54">
        <f>SUM(L583:L584)</f>
        <v>25000</v>
      </c>
    </row>
    <row r="586" spans="1:12" ht="12.75" customHeight="1" thickBot="1" x14ac:dyDescent="0.4">
      <c r="A586" s="719" t="s">
        <v>225</v>
      </c>
      <c r="B586" s="714"/>
      <c r="C586" s="714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8">
        <v>-25000</v>
      </c>
      <c r="K586" s="55">
        <f>-K585</f>
        <v>0</v>
      </c>
      <c r="L586" s="55">
        <f>-L585</f>
        <v>-25000</v>
      </c>
    </row>
    <row r="587" spans="1:12" ht="12.75" customHeight="1" thickTop="1" x14ac:dyDescent="0.35">
      <c r="A587" s="714"/>
      <c r="B587" s="722" t="s">
        <v>141</v>
      </c>
      <c r="C587" s="714"/>
      <c r="D587" s="714"/>
      <c r="E587" s="714"/>
      <c r="F587" s="714"/>
      <c r="G587" s="714"/>
      <c r="H587" s="714"/>
      <c r="I587" s="714"/>
      <c r="J587" s="714"/>
      <c r="K587" s="714"/>
      <c r="L587" s="714"/>
    </row>
    <row r="588" spans="1:12" ht="12.75" customHeight="1" x14ac:dyDescent="0.35">
      <c r="A588" s="714"/>
      <c r="B588" s="714"/>
    </row>
    <row r="589" spans="1:12" ht="12.75" customHeight="1" x14ac:dyDescent="0.35">
      <c r="A589" s="714"/>
      <c r="B589" s="714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4">
        <v>14000</v>
      </c>
      <c r="K589" s="59"/>
      <c r="L589" s="53">
        <f>J589-K589</f>
        <v>14000</v>
      </c>
    </row>
    <row r="590" spans="1:12" ht="12.75" customHeight="1" x14ac:dyDescent="0.35">
      <c r="A590" s="714"/>
      <c r="B590" s="714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4">
        <v>3000</v>
      </c>
      <c r="K590" s="59"/>
      <c r="L590" s="53">
        <f>J590-K590</f>
        <v>3000</v>
      </c>
    </row>
    <row r="591" spans="1:12" ht="12.75" customHeight="1" x14ac:dyDescent="0.35">
      <c r="A591" s="714"/>
      <c r="B591" s="714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4">
        <v>0</v>
      </c>
      <c r="K591" s="59"/>
      <c r="L591" s="53">
        <f>J591-K591</f>
        <v>0</v>
      </c>
    </row>
    <row r="592" spans="1:12" ht="12.75" customHeight="1" x14ac:dyDescent="0.35">
      <c r="A592" s="714"/>
      <c r="B592" s="714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4">
        <v>0</v>
      </c>
      <c r="K592" s="59"/>
      <c r="L592" s="53">
        <f>J592-K592</f>
        <v>0</v>
      </c>
    </row>
    <row r="593" spans="1:12" ht="12.75" customHeight="1" x14ac:dyDescent="0.35">
      <c r="A593" s="714"/>
      <c r="B593" s="719" t="s">
        <v>143</v>
      </c>
      <c r="C593" s="714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7">
        <v>17000</v>
      </c>
      <c r="K593" s="54">
        <f>SUM(K589:K592)</f>
        <v>0</v>
      </c>
      <c r="L593" s="54">
        <f>SUM(L589:L592)</f>
        <v>17000</v>
      </c>
    </row>
    <row r="594" spans="1:12" ht="12.75" customHeight="1" thickBot="1" x14ac:dyDescent="0.4">
      <c r="A594" s="719" t="s">
        <v>226</v>
      </c>
      <c r="B594" s="714"/>
      <c r="C594" s="714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8">
        <v>-17000</v>
      </c>
      <c r="K594" s="55">
        <f>-K593</f>
        <v>0</v>
      </c>
      <c r="L594" s="55">
        <f>-L593</f>
        <v>-17000</v>
      </c>
    </row>
    <row r="595" spans="1:12" ht="12.75" customHeight="1" thickTop="1" x14ac:dyDescent="0.35">
      <c r="A595" s="722" t="s">
        <v>227</v>
      </c>
      <c r="B595" s="714"/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</row>
    <row r="596" spans="1:12" ht="12.75" customHeight="1" x14ac:dyDescent="0.35">
      <c r="A596" s="714"/>
      <c r="B596" s="722" t="s">
        <v>141</v>
      </c>
      <c r="C596" s="714"/>
      <c r="D596" s="714"/>
      <c r="E596" s="714"/>
      <c r="F596" s="714"/>
      <c r="G596" s="714"/>
      <c r="H596" s="714"/>
      <c r="I596" s="714"/>
      <c r="J596" s="714"/>
      <c r="K596" s="714"/>
      <c r="L596" s="714"/>
    </row>
    <row r="597" spans="1:12" ht="12.75" customHeight="1" x14ac:dyDescent="0.35">
      <c r="A597" s="714"/>
      <c r="B597" s="714"/>
    </row>
    <row r="598" spans="1:12" ht="12.75" customHeight="1" x14ac:dyDescent="0.35">
      <c r="A598" s="714"/>
      <c r="B598" s="714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4">
        <v>14000</v>
      </c>
      <c r="K598" s="59"/>
      <c r="L598" s="53">
        <f>J598-K598</f>
        <v>14000</v>
      </c>
    </row>
    <row r="599" spans="1:12" ht="12.75" customHeight="1" x14ac:dyDescent="0.35">
      <c r="A599" s="714"/>
      <c r="B599" s="714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4">
        <v>3000</v>
      </c>
      <c r="K599" s="59"/>
      <c r="L599" s="53">
        <f>J599-K599</f>
        <v>3000</v>
      </c>
    </row>
    <row r="600" spans="1:12" ht="12.75" customHeight="1" x14ac:dyDescent="0.35">
      <c r="A600" s="714"/>
      <c r="B600" s="714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4">
        <v>1600</v>
      </c>
      <c r="K600" s="59"/>
      <c r="L600" s="53">
        <f>J600-K600</f>
        <v>1600</v>
      </c>
    </row>
    <row r="601" spans="1:12" ht="12.75" customHeight="1" x14ac:dyDescent="0.35">
      <c r="A601" s="714"/>
      <c r="B601" s="714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4">
        <v>6300</v>
      </c>
      <c r="K601" s="59"/>
      <c r="L601" s="53">
        <f>J601-K601</f>
        <v>6300</v>
      </c>
    </row>
    <row r="602" spans="1:12" ht="12.75" customHeight="1" x14ac:dyDescent="0.35">
      <c r="A602" s="714"/>
      <c r="B602" s="719" t="s">
        <v>143</v>
      </c>
      <c r="C602" s="714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7">
        <v>24900</v>
      </c>
      <c r="K602" s="54">
        <f>SUM(K598:K601)</f>
        <v>0</v>
      </c>
      <c r="L602" s="54">
        <f>SUM(L598:L601)</f>
        <v>24900</v>
      </c>
    </row>
    <row r="603" spans="1:12" ht="12.75" customHeight="1" thickBot="1" x14ac:dyDescent="0.4">
      <c r="A603" s="719" t="s">
        <v>228</v>
      </c>
      <c r="B603" s="714"/>
      <c r="C603" s="714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8">
        <v>-24900</v>
      </c>
      <c r="K603" s="55">
        <f>-K602</f>
        <v>0</v>
      </c>
      <c r="L603" s="55">
        <f>-L602</f>
        <v>-24900</v>
      </c>
    </row>
    <row r="604" spans="1:12" ht="12.75" customHeight="1" thickTop="1" x14ac:dyDescent="0.35">
      <c r="A604" s="722" t="s">
        <v>229</v>
      </c>
      <c r="B604" s="714"/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</row>
    <row r="605" spans="1:12" ht="12.75" customHeight="1" x14ac:dyDescent="0.35">
      <c r="A605" s="714"/>
      <c r="B605" s="722" t="s">
        <v>141</v>
      </c>
      <c r="C605" s="714"/>
      <c r="D605" s="714"/>
      <c r="E605" s="714"/>
      <c r="F605" s="714"/>
      <c r="G605" s="714"/>
      <c r="H605" s="714"/>
      <c r="I605" s="714"/>
      <c r="J605" s="714"/>
      <c r="K605" s="714"/>
      <c r="L605" s="714"/>
    </row>
    <row r="606" spans="1:12" ht="12.75" customHeight="1" x14ac:dyDescent="0.35">
      <c r="A606" s="714"/>
      <c r="B606" s="714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2" ht="12.75" customHeight="1" x14ac:dyDescent="0.35">
      <c r="A607" s="714"/>
      <c r="B607" s="714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4">
        <v>25000</v>
      </c>
      <c r="K607" s="59"/>
      <c r="L607" s="53">
        <f>J607-K607</f>
        <v>25000</v>
      </c>
    </row>
    <row r="608" spans="1:12" ht="12.75" customHeight="1" x14ac:dyDescent="0.35">
      <c r="A608" s="714"/>
      <c r="B608" s="714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4">
        <v>25000</v>
      </c>
      <c r="K608" s="59"/>
      <c r="L608" s="53">
        <f>J608-K608</f>
        <v>25000</v>
      </c>
    </row>
    <row r="609" spans="1:12" ht="12.75" customHeight="1" x14ac:dyDescent="0.35">
      <c r="A609" s="714"/>
      <c r="B609" s="714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4">
        <v>20000</v>
      </c>
      <c r="K609" s="59"/>
      <c r="L609" s="53">
        <f>J609-K609</f>
        <v>20000</v>
      </c>
    </row>
    <row r="610" spans="1:12" ht="12.75" customHeight="1" x14ac:dyDescent="0.35">
      <c r="A610" s="714"/>
      <c r="B610" s="714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4">
        <v>17500</v>
      </c>
      <c r="K610" s="59"/>
      <c r="L610" s="53">
        <f>J610-K610</f>
        <v>17500</v>
      </c>
    </row>
    <row r="611" spans="1:12" ht="12.75" customHeight="1" x14ac:dyDescent="0.35">
      <c r="A611" s="714"/>
      <c r="B611" s="719" t="s">
        <v>143</v>
      </c>
      <c r="C611" s="714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7">
        <v>87500</v>
      </c>
      <c r="K611" s="54">
        <f>SUM(K607:K610)</f>
        <v>0</v>
      </c>
      <c r="L611" s="54">
        <f>SUM(L607:L610)</f>
        <v>87500</v>
      </c>
    </row>
    <row r="612" spans="1:12" ht="12.75" customHeight="1" thickBot="1" x14ac:dyDescent="0.4">
      <c r="A612" s="719" t="s">
        <v>230</v>
      </c>
      <c r="B612" s="714"/>
      <c r="C612" s="714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8">
        <v>-87500</v>
      </c>
      <c r="K612" s="55">
        <f>-K611</f>
        <v>0</v>
      </c>
      <c r="L612" s="55">
        <f>-L611</f>
        <v>-87500</v>
      </c>
    </row>
    <row r="613" spans="1:12" ht="12.75" customHeight="1" thickTop="1" x14ac:dyDescent="0.35">
      <c r="A613" s="722" t="s">
        <v>231</v>
      </c>
      <c r="B613" s="714"/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</row>
    <row r="614" spans="1:12" ht="12.75" customHeight="1" x14ac:dyDescent="0.35">
      <c r="A614" s="714"/>
      <c r="B614" s="722" t="s">
        <v>141</v>
      </c>
      <c r="C614" s="714"/>
      <c r="D614" s="714"/>
      <c r="E614" s="714"/>
      <c r="F614" s="714"/>
      <c r="G614" s="714"/>
      <c r="H614" s="714"/>
      <c r="I614" s="714"/>
      <c r="J614" s="714"/>
      <c r="K614" s="714"/>
      <c r="L614" s="714"/>
    </row>
    <row r="615" spans="1:12" ht="12.75" customHeight="1" x14ac:dyDescent="0.35">
      <c r="A615" s="714"/>
      <c r="B615" s="714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4">
        <v>0</v>
      </c>
      <c r="K615" s="59"/>
      <c r="L615" s="53">
        <f t="shared" ref="L615:L625" si="51">J615-K615</f>
        <v>0</v>
      </c>
    </row>
    <row r="616" spans="1:12" ht="12.75" customHeight="1" x14ac:dyDescent="0.35">
      <c r="A616" s="714"/>
      <c r="B616" s="714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4">
        <v>3200</v>
      </c>
      <c r="K616" s="59"/>
      <c r="L616" s="53">
        <f t="shared" si="51"/>
        <v>3200</v>
      </c>
    </row>
    <row r="617" spans="1:12" ht="12.75" customHeight="1" x14ac:dyDescent="0.35">
      <c r="A617" s="714"/>
      <c r="B617" s="714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4">
        <v>0</v>
      </c>
      <c r="K617" s="59"/>
      <c r="L617" s="53">
        <f t="shared" si="51"/>
        <v>0</v>
      </c>
    </row>
    <row r="618" spans="1:12" ht="12.75" customHeight="1" x14ac:dyDescent="0.35">
      <c r="A618" s="714"/>
      <c r="B618" s="714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4">
        <v>0</v>
      </c>
      <c r="K618" s="59"/>
      <c r="L618" s="53">
        <f t="shared" si="51"/>
        <v>0</v>
      </c>
    </row>
    <row r="619" spans="1:12" ht="12.75" customHeight="1" x14ac:dyDescent="0.35">
      <c r="A619" s="714"/>
      <c r="B619" s="714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4">
        <v>0</v>
      </c>
      <c r="K619" s="59"/>
      <c r="L619" s="53">
        <f t="shared" si="51"/>
        <v>0</v>
      </c>
    </row>
    <row r="620" spans="1:12" ht="12.75" customHeight="1" x14ac:dyDescent="0.35">
      <c r="A620" s="714"/>
      <c r="B620" s="714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4">
        <v>0</v>
      </c>
      <c r="K620" s="59"/>
      <c r="L620" s="53">
        <f t="shared" si="51"/>
        <v>0</v>
      </c>
    </row>
    <row r="621" spans="1:12" ht="12.75" customHeight="1" x14ac:dyDescent="0.35">
      <c r="A621" s="714"/>
      <c r="B621" s="714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4">
        <v>0</v>
      </c>
      <c r="K621" s="59"/>
      <c r="L621" s="53">
        <f t="shared" si="51"/>
        <v>0</v>
      </c>
    </row>
    <row r="622" spans="1:12" ht="12.75" customHeight="1" x14ac:dyDescent="0.35">
      <c r="A622" s="714"/>
      <c r="B622" s="714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4">
        <v>0</v>
      </c>
      <c r="K622" s="59"/>
      <c r="L622" s="53">
        <f t="shared" si="51"/>
        <v>0</v>
      </c>
    </row>
    <row r="623" spans="1:12" ht="12.75" customHeight="1" x14ac:dyDescent="0.35">
      <c r="A623" s="714"/>
      <c r="B623" s="714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4">
        <v>6500</v>
      </c>
      <c r="K623" s="59"/>
      <c r="L623" s="53">
        <f t="shared" si="51"/>
        <v>6500</v>
      </c>
    </row>
    <row r="624" spans="1:12" ht="12.75" customHeight="1" x14ac:dyDescent="0.35">
      <c r="A624" s="714"/>
      <c r="B624" s="714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4">
        <v>65000</v>
      </c>
      <c r="K624" s="59"/>
      <c r="L624" s="53">
        <f t="shared" si="51"/>
        <v>65000</v>
      </c>
    </row>
    <row r="625" spans="1:12" ht="12.75" customHeight="1" x14ac:dyDescent="0.35">
      <c r="A625" s="714"/>
      <c r="B625" s="714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4">
        <v>9000</v>
      </c>
      <c r="K625" s="59"/>
      <c r="L625" s="53">
        <f t="shared" si="51"/>
        <v>9000</v>
      </c>
    </row>
    <row r="626" spans="1:12" ht="12.75" customHeight="1" x14ac:dyDescent="0.35">
      <c r="A626" s="714"/>
      <c r="B626" s="719" t="s">
        <v>143</v>
      </c>
      <c r="C626" s="714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7">
        <v>83700</v>
      </c>
      <c r="K626" s="54">
        <f>SUM(K615:K625)</f>
        <v>0</v>
      </c>
      <c r="L626" s="54">
        <f>SUM(L615:L625)</f>
        <v>83700</v>
      </c>
    </row>
    <row r="627" spans="1:12" ht="12.75" customHeight="1" thickBot="1" x14ac:dyDescent="0.4">
      <c r="A627" s="719" t="s">
        <v>232</v>
      </c>
      <c r="B627" s="714"/>
      <c r="C627" s="714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8">
        <v>-83700</v>
      </c>
      <c r="K627" s="55">
        <f>-K626</f>
        <v>0</v>
      </c>
      <c r="L627" s="55">
        <f>-L626</f>
        <v>-83700</v>
      </c>
    </row>
    <row r="628" spans="1:12" ht="12.75" customHeight="1" thickTop="1" x14ac:dyDescent="0.35">
      <c r="A628" s="722" t="s">
        <v>233</v>
      </c>
      <c r="B628" s="714"/>
      <c r="C628" s="714"/>
      <c r="D628" s="714"/>
      <c r="E628" s="714"/>
      <c r="F628" s="714"/>
      <c r="G628" s="714"/>
      <c r="H628" s="714"/>
      <c r="I628" s="714"/>
      <c r="J628" s="714"/>
      <c r="K628" s="714"/>
      <c r="L628" s="714"/>
    </row>
    <row r="629" spans="1:12" ht="12.75" customHeight="1" x14ac:dyDescent="0.35">
      <c r="A629" s="714"/>
      <c r="B629" s="722" t="s">
        <v>141</v>
      </c>
      <c r="C629" s="714"/>
      <c r="D629" s="714"/>
      <c r="E629" s="714"/>
      <c r="F629" s="714"/>
      <c r="G629" s="714"/>
      <c r="H629" s="714"/>
      <c r="I629" s="714"/>
      <c r="J629" s="714"/>
      <c r="K629" s="714"/>
      <c r="L629" s="714"/>
    </row>
    <row r="630" spans="1:12" ht="12.75" customHeight="1" x14ac:dyDescent="0.35">
      <c r="A630" s="714"/>
      <c r="B630" s="714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4">
        <v>42726</v>
      </c>
      <c r="K630" s="59"/>
      <c r="L630" s="53">
        <f t="shared" ref="L630:L650" si="54">J630-K630</f>
        <v>42726</v>
      </c>
    </row>
    <row r="631" spans="1:12" ht="12.75" customHeight="1" x14ac:dyDescent="0.35">
      <c r="A631" s="714"/>
      <c r="B631" s="714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4">
        <v>0</v>
      </c>
      <c r="K631" s="59"/>
      <c r="L631" s="53">
        <f t="shared" si="54"/>
        <v>0</v>
      </c>
    </row>
    <row r="632" spans="1:12" ht="12.75" customHeight="1" x14ac:dyDescent="0.35">
      <c r="A632" s="714"/>
      <c r="B632" s="714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4">
        <v>28000</v>
      </c>
      <c r="K632" s="59"/>
      <c r="L632" s="53">
        <f t="shared" si="54"/>
        <v>28000</v>
      </c>
    </row>
    <row r="633" spans="1:12" ht="12.75" customHeight="1" x14ac:dyDescent="0.35">
      <c r="A633" s="714"/>
      <c r="B633" s="714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4">
        <v>97000</v>
      </c>
      <c r="K633" s="59"/>
      <c r="L633" s="53">
        <f t="shared" si="54"/>
        <v>97000</v>
      </c>
    </row>
    <row r="634" spans="1:12" ht="12.75" customHeight="1" x14ac:dyDescent="0.35">
      <c r="A634" s="714"/>
      <c r="B634" s="714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4">
        <v>5990</v>
      </c>
      <c r="K634" s="59"/>
      <c r="L634" s="53">
        <f t="shared" si="54"/>
        <v>5990</v>
      </c>
    </row>
    <row r="635" spans="1:12" ht="12.75" customHeight="1" x14ac:dyDescent="0.35">
      <c r="A635" s="714"/>
      <c r="B635" s="714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4">
        <v>6956</v>
      </c>
      <c r="K635" s="59"/>
      <c r="L635" s="53">
        <f t="shared" si="54"/>
        <v>6956</v>
      </c>
    </row>
    <row r="636" spans="1:12" ht="12.75" customHeight="1" x14ac:dyDescent="0.35">
      <c r="A636" s="714"/>
      <c r="B636" s="714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4">
        <v>0</v>
      </c>
      <c r="K636" s="59"/>
      <c r="L636" s="53">
        <f t="shared" si="54"/>
        <v>0</v>
      </c>
    </row>
    <row r="637" spans="1:12" ht="12.75" customHeight="1" x14ac:dyDescent="0.35">
      <c r="A637" s="714"/>
      <c r="B637" s="714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4">
        <v>986</v>
      </c>
      <c r="K637" s="59"/>
      <c r="L637" s="53">
        <f t="shared" si="54"/>
        <v>986</v>
      </c>
    </row>
    <row r="638" spans="1:12" ht="12.75" customHeight="1" x14ac:dyDescent="0.35">
      <c r="A638" s="714"/>
      <c r="B638" s="714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4">
        <v>13850</v>
      </c>
      <c r="K638" s="59"/>
      <c r="L638" s="53">
        <f t="shared" si="54"/>
        <v>13850</v>
      </c>
    </row>
    <row r="639" spans="1:12" ht="12.75" customHeight="1" x14ac:dyDescent="0.35">
      <c r="A639" s="714"/>
      <c r="B639" s="714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4">
        <v>164</v>
      </c>
      <c r="K639" s="59"/>
      <c r="L639" s="53">
        <f t="shared" si="54"/>
        <v>164</v>
      </c>
    </row>
    <row r="640" spans="1:12" ht="12.75" customHeight="1" x14ac:dyDescent="0.35">
      <c r="A640" s="714"/>
      <c r="B640" s="714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4">
        <v>0</v>
      </c>
      <c r="K640" s="59"/>
      <c r="L640" s="53">
        <f t="shared" si="54"/>
        <v>0</v>
      </c>
    </row>
    <row r="641" spans="1:12" ht="12.75" customHeight="1" x14ac:dyDescent="0.35">
      <c r="A641" s="714"/>
      <c r="B641" s="714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4">
        <v>620</v>
      </c>
      <c r="K641" s="59"/>
      <c r="L641" s="53">
        <f t="shared" si="54"/>
        <v>620</v>
      </c>
    </row>
    <row r="642" spans="1:12" ht="12.75" customHeight="1" x14ac:dyDescent="0.35">
      <c r="A642" s="714"/>
      <c r="B642" s="714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4">
        <v>2800</v>
      </c>
      <c r="K642" s="59"/>
      <c r="L642" s="53">
        <f t="shared" si="54"/>
        <v>2800</v>
      </c>
    </row>
    <row r="643" spans="1:12" ht="12.75" customHeight="1" x14ac:dyDescent="0.35">
      <c r="A643" s="714"/>
      <c r="B643" s="714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4">
        <v>0</v>
      </c>
      <c r="K643" s="59"/>
      <c r="L643" s="53">
        <f t="shared" si="54"/>
        <v>0</v>
      </c>
    </row>
    <row r="644" spans="1:12" ht="12.75" customHeight="1" x14ac:dyDescent="0.35">
      <c r="A644" s="714"/>
      <c r="B644" s="714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4">
        <v>1000</v>
      </c>
      <c r="K644" s="59"/>
      <c r="L644" s="53">
        <f t="shared" si="54"/>
        <v>1000</v>
      </c>
    </row>
    <row r="645" spans="1:12" ht="12.75" customHeight="1" x14ac:dyDescent="0.35">
      <c r="A645" s="714"/>
      <c r="B645" s="714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4">
        <v>0</v>
      </c>
      <c r="K645" s="59"/>
      <c r="L645" s="53">
        <f t="shared" si="54"/>
        <v>0</v>
      </c>
    </row>
    <row r="646" spans="1:12" ht="12.75" customHeight="1" x14ac:dyDescent="0.35">
      <c r="A646" s="714"/>
      <c r="B646" s="714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4">
        <v>200</v>
      </c>
      <c r="K646" s="59"/>
      <c r="L646" s="53">
        <f t="shared" si="54"/>
        <v>200</v>
      </c>
    </row>
    <row r="647" spans="1:12" ht="12.75" customHeight="1" x14ac:dyDescent="0.35">
      <c r="A647" s="714"/>
      <c r="B647" s="714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4">
        <v>230</v>
      </c>
      <c r="K647" s="59"/>
      <c r="L647" s="53">
        <f t="shared" si="54"/>
        <v>230</v>
      </c>
    </row>
    <row r="648" spans="1:12" ht="12.75" customHeight="1" x14ac:dyDescent="0.35">
      <c r="A648" s="714"/>
      <c r="B648" s="714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4">
        <v>3400</v>
      </c>
      <c r="K648" s="59"/>
      <c r="L648" s="53">
        <f t="shared" si="54"/>
        <v>3400</v>
      </c>
    </row>
    <row r="649" spans="1:12" ht="12.75" customHeight="1" x14ac:dyDescent="0.35">
      <c r="A649" s="714"/>
      <c r="B649" s="714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4">
        <v>8000</v>
      </c>
      <c r="K649" s="59"/>
      <c r="L649" s="53">
        <f t="shared" si="54"/>
        <v>8000</v>
      </c>
    </row>
    <row r="650" spans="1:12" ht="12.75" customHeight="1" x14ac:dyDescent="0.35">
      <c r="A650" s="714"/>
      <c r="B650" s="714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4">
        <v>3500</v>
      </c>
      <c r="K650" s="59"/>
      <c r="L650" s="53">
        <f t="shared" si="54"/>
        <v>3500</v>
      </c>
    </row>
    <row r="651" spans="1:12" ht="12.75" customHeight="1" x14ac:dyDescent="0.35">
      <c r="A651" s="714"/>
      <c r="B651" s="719" t="s">
        <v>143</v>
      </c>
      <c r="C651" s="714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7">
        <v>215422</v>
      </c>
      <c r="K651" s="54">
        <f>SUM(K630:K650)</f>
        <v>0</v>
      </c>
      <c r="L651" s="54">
        <f>SUM(L630:L650)</f>
        <v>215422</v>
      </c>
    </row>
    <row r="652" spans="1:12" ht="12.75" customHeight="1" thickBot="1" x14ac:dyDescent="0.4">
      <c r="A652" s="719" t="s">
        <v>234</v>
      </c>
      <c r="B652" s="714"/>
      <c r="C652" s="714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8">
        <v>-215422</v>
      </c>
      <c r="K652" s="55">
        <f>-K651</f>
        <v>0</v>
      </c>
      <c r="L652" s="55">
        <f>-L651</f>
        <v>-215422</v>
      </c>
    </row>
    <row r="653" spans="1:12" ht="12.75" customHeight="1" thickTop="1" x14ac:dyDescent="0.35">
      <c r="A653" s="722" t="s">
        <v>235</v>
      </c>
      <c r="B653" s="714"/>
      <c r="C653" s="714"/>
      <c r="D653" s="714"/>
      <c r="E653" s="714"/>
      <c r="F653" s="714"/>
      <c r="G653" s="714"/>
      <c r="H653" s="714"/>
      <c r="I653" s="714"/>
      <c r="J653" s="714"/>
      <c r="K653" s="714"/>
      <c r="L653" s="714"/>
    </row>
    <row r="654" spans="1:12" ht="12.75" customHeight="1" x14ac:dyDescent="0.35">
      <c r="A654" s="714"/>
      <c r="B654" s="722" t="s">
        <v>141</v>
      </c>
      <c r="C654" s="714"/>
      <c r="D654" s="714"/>
      <c r="E654" s="714"/>
      <c r="F654" s="714"/>
      <c r="G654" s="714"/>
      <c r="H654" s="714"/>
      <c r="I654" s="714"/>
      <c r="J654" s="714"/>
      <c r="K654" s="714"/>
      <c r="L654" s="714"/>
    </row>
    <row r="655" spans="1:12" ht="12.75" customHeight="1" x14ac:dyDescent="0.35">
      <c r="A655" s="714"/>
      <c r="B655" s="714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4">
        <v>45568</v>
      </c>
      <c r="K655" s="59"/>
      <c r="L655" s="53">
        <f t="shared" ref="L655:L671" si="57">J655-K655</f>
        <v>45568</v>
      </c>
    </row>
    <row r="656" spans="1:12" ht="12.75" customHeight="1" x14ac:dyDescent="0.35">
      <c r="A656" s="714"/>
      <c r="B656" s="714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4">
        <v>0</v>
      </c>
      <c r="K656" s="59"/>
      <c r="L656" s="53">
        <f t="shared" si="57"/>
        <v>0</v>
      </c>
    </row>
    <row r="657" spans="1:12" ht="12.75" customHeight="1" x14ac:dyDescent="0.35">
      <c r="A657" s="714"/>
      <c r="B657" s="714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4">
        <v>0</v>
      </c>
      <c r="K657" s="59"/>
      <c r="L657" s="53">
        <f t="shared" si="57"/>
        <v>0</v>
      </c>
    </row>
    <row r="658" spans="1:12" ht="12.75" customHeight="1" x14ac:dyDescent="0.35">
      <c r="A658" s="714"/>
      <c r="B658" s="714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4">
        <v>0</v>
      </c>
      <c r="K658" s="59"/>
      <c r="L658" s="53">
        <f t="shared" si="57"/>
        <v>0</v>
      </c>
    </row>
    <row r="659" spans="1:12" ht="12.75" customHeight="1" x14ac:dyDescent="0.35">
      <c r="A659" s="714"/>
      <c r="B659" s="714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4">
        <v>4000</v>
      </c>
      <c r="K659" s="59"/>
      <c r="L659" s="53">
        <f t="shared" si="57"/>
        <v>4000</v>
      </c>
    </row>
    <row r="660" spans="1:12" ht="12.75" customHeight="1" x14ac:dyDescent="0.35">
      <c r="A660" s="714"/>
      <c r="B660" s="714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4">
        <v>3197</v>
      </c>
      <c r="K660" s="59"/>
      <c r="L660" s="53">
        <f t="shared" si="57"/>
        <v>3197</v>
      </c>
    </row>
    <row r="661" spans="1:12" ht="12.75" customHeight="1" x14ac:dyDescent="0.35">
      <c r="A661" s="714"/>
      <c r="B661" s="714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4">
        <v>6956</v>
      </c>
      <c r="K661" s="59"/>
      <c r="L661" s="53">
        <f t="shared" si="57"/>
        <v>6956</v>
      </c>
    </row>
    <row r="662" spans="1:12" ht="12.75" customHeight="1" x14ac:dyDescent="0.35">
      <c r="A662" s="714"/>
      <c r="B662" s="714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4">
        <v>0</v>
      </c>
      <c r="K662" s="59"/>
      <c r="L662" s="53">
        <f t="shared" si="57"/>
        <v>0</v>
      </c>
    </row>
    <row r="663" spans="1:12" ht="12.75" customHeight="1" x14ac:dyDescent="0.35">
      <c r="A663" s="714"/>
      <c r="B663" s="714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4">
        <v>986</v>
      </c>
      <c r="K663" s="59"/>
      <c r="L663" s="53">
        <f t="shared" si="57"/>
        <v>986</v>
      </c>
    </row>
    <row r="664" spans="1:12" ht="12.75" customHeight="1" x14ac:dyDescent="0.35">
      <c r="A664" s="714"/>
      <c r="B664" s="714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4">
        <v>13850</v>
      </c>
      <c r="K664" s="59"/>
      <c r="L664" s="53">
        <f t="shared" si="57"/>
        <v>13850</v>
      </c>
    </row>
    <row r="665" spans="1:12" ht="12.75" customHeight="1" x14ac:dyDescent="0.35">
      <c r="A665" s="714"/>
      <c r="B665" s="714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4">
        <v>149</v>
      </c>
      <c r="K665" s="59"/>
      <c r="L665" s="53">
        <f t="shared" si="57"/>
        <v>149</v>
      </c>
    </row>
    <row r="666" spans="1:12" ht="12.75" customHeight="1" x14ac:dyDescent="0.35">
      <c r="A666" s="714"/>
      <c r="B666" s="714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4">
        <v>0</v>
      </c>
      <c r="K666" s="59"/>
      <c r="L666" s="53">
        <f t="shared" si="57"/>
        <v>0</v>
      </c>
    </row>
    <row r="667" spans="1:12" ht="12.75" customHeight="1" x14ac:dyDescent="0.35">
      <c r="A667" s="714"/>
      <c r="B667" s="714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4">
        <v>0</v>
      </c>
      <c r="K667" s="59"/>
      <c r="L667" s="53">
        <f t="shared" si="57"/>
        <v>0</v>
      </c>
    </row>
    <row r="668" spans="1:12" ht="12.75" customHeight="1" x14ac:dyDescent="0.35">
      <c r="A668" s="714"/>
      <c r="B668" s="714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4">
        <v>618</v>
      </c>
      <c r="K668" s="59"/>
      <c r="L668" s="53">
        <f t="shared" si="57"/>
        <v>618</v>
      </c>
    </row>
    <row r="669" spans="1:12" ht="12.75" customHeight="1" x14ac:dyDescent="0.35">
      <c r="A669" s="714"/>
      <c r="B669" s="714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4">
        <v>1500</v>
      </c>
      <c r="K669" s="59"/>
      <c r="L669" s="53">
        <f t="shared" si="57"/>
        <v>1500</v>
      </c>
    </row>
    <row r="670" spans="1:12" ht="12.75" customHeight="1" x14ac:dyDescent="0.35">
      <c r="A670" s="714"/>
      <c r="B670" s="714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4">
        <v>1000</v>
      </c>
      <c r="K670" s="59"/>
      <c r="L670" s="53">
        <f t="shared" si="57"/>
        <v>1000</v>
      </c>
    </row>
    <row r="671" spans="1:12" ht="12.75" customHeight="1" x14ac:dyDescent="0.35">
      <c r="A671" s="714"/>
      <c r="B671" s="714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4">
        <v>500</v>
      </c>
      <c r="K671" s="59"/>
      <c r="L671" s="53">
        <f t="shared" si="57"/>
        <v>500</v>
      </c>
    </row>
    <row r="672" spans="1:12" ht="12.75" customHeight="1" x14ac:dyDescent="0.35">
      <c r="A672" s="714"/>
      <c r="B672" s="719" t="s">
        <v>143</v>
      </c>
      <c r="C672" s="714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7">
        <v>78324</v>
      </c>
      <c r="K672" s="54">
        <f>SUM(K655:K671)</f>
        <v>0</v>
      </c>
      <c r="L672" s="54">
        <f>SUM(L655:L671)</f>
        <v>78324</v>
      </c>
    </row>
    <row r="673" spans="1:12" ht="12.75" customHeight="1" thickBot="1" x14ac:dyDescent="0.4">
      <c r="A673" s="719" t="s">
        <v>236</v>
      </c>
      <c r="B673" s="714"/>
      <c r="C673" s="714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8">
        <v>-78324</v>
      </c>
      <c r="K673" s="55">
        <f>-K672</f>
        <v>0</v>
      </c>
      <c r="L673" s="55">
        <f>-L672</f>
        <v>-78324</v>
      </c>
    </row>
    <row r="674" spans="1:12" ht="12.75" customHeight="1" thickTop="1" x14ac:dyDescent="0.35">
      <c r="A674" s="722" t="s">
        <v>237</v>
      </c>
      <c r="B674" s="714"/>
      <c r="C674" s="714"/>
      <c r="D674" s="714"/>
      <c r="E674" s="714"/>
      <c r="F674" s="714"/>
      <c r="G674" s="714"/>
      <c r="H674" s="714"/>
      <c r="I674" s="714"/>
      <c r="J674" s="714"/>
      <c r="K674" s="714"/>
      <c r="L674" s="714"/>
    </row>
    <row r="675" spans="1:12" ht="12.75" customHeight="1" x14ac:dyDescent="0.35">
      <c r="A675" s="714"/>
      <c r="B675" s="722" t="s">
        <v>141</v>
      </c>
      <c r="C675" s="714"/>
      <c r="D675" s="714"/>
      <c r="E675" s="714"/>
      <c r="F675" s="714"/>
      <c r="G675" s="714"/>
      <c r="H675" s="714"/>
      <c r="I675" s="714"/>
      <c r="J675" s="714"/>
      <c r="K675" s="714"/>
      <c r="L675" s="714"/>
    </row>
    <row r="676" spans="1:12" ht="12.75" customHeight="1" x14ac:dyDescent="0.35">
      <c r="A676" s="714"/>
      <c r="B676" s="714"/>
    </row>
    <row r="677" spans="1:12" ht="12.75" customHeight="1" x14ac:dyDescent="0.35">
      <c r="A677" s="714"/>
      <c r="B677" s="714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4">
        <v>1400</v>
      </c>
      <c r="K677" s="59"/>
      <c r="L677" s="53">
        <f>J677-K677</f>
        <v>1400</v>
      </c>
    </row>
    <row r="678" spans="1:12" ht="12.75" customHeight="1" x14ac:dyDescent="0.35">
      <c r="A678" s="714"/>
      <c r="B678" s="714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4">
        <v>1500</v>
      </c>
      <c r="K678" s="59"/>
      <c r="L678" s="53">
        <f>J678-K678</f>
        <v>1500</v>
      </c>
    </row>
    <row r="679" spans="1:12" ht="12.75" customHeight="1" x14ac:dyDescent="0.35">
      <c r="A679" s="714"/>
      <c r="B679" s="719" t="s">
        <v>143</v>
      </c>
      <c r="C679" s="714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7">
        <v>2900</v>
      </c>
      <c r="K679" s="54">
        <f>SUM(K677:K678)</f>
        <v>0</v>
      </c>
      <c r="L679" s="54">
        <f>SUM(L677:L678)</f>
        <v>2900</v>
      </c>
    </row>
    <row r="680" spans="1:12" ht="12.75" customHeight="1" thickBot="1" x14ac:dyDescent="0.4">
      <c r="A680" s="719" t="s">
        <v>238</v>
      </c>
      <c r="B680" s="714"/>
      <c r="C680" s="714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8">
        <v>-2900</v>
      </c>
      <c r="K680" s="55">
        <f>-K679</f>
        <v>0</v>
      </c>
      <c r="L680" s="55">
        <f>-L679</f>
        <v>-2900</v>
      </c>
    </row>
    <row r="681" spans="1:12" ht="12.75" customHeight="1" thickTop="1" x14ac:dyDescent="0.35">
      <c r="A681" s="722" t="s">
        <v>239</v>
      </c>
      <c r="B681" s="714"/>
      <c r="C681" s="714"/>
      <c r="D681" s="714"/>
      <c r="E681" s="714"/>
      <c r="F681" s="714"/>
      <c r="G681" s="714"/>
      <c r="H681" s="714"/>
      <c r="I681" s="714"/>
      <c r="J681" s="714"/>
      <c r="K681" s="714"/>
      <c r="L681" s="714"/>
    </row>
    <row r="682" spans="1:12" ht="12.75" customHeight="1" x14ac:dyDescent="0.35">
      <c r="A682" s="714"/>
      <c r="B682" s="722" t="s">
        <v>141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</row>
    <row r="683" spans="1:12" ht="12.75" customHeight="1" x14ac:dyDescent="0.35">
      <c r="A683" s="714"/>
      <c r="B683" s="714"/>
    </row>
    <row r="684" spans="1:12" ht="12.75" customHeight="1" x14ac:dyDescent="0.35">
      <c r="A684" s="714"/>
      <c r="B684" s="714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4">
        <v>10000</v>
      </c>
      <c r="K684" s="59"/>
      <c r="L684" s="53">
        <f>J684-K684</f>
        <v>10000</v>
      </c>
    </row>
    <row r="685" spans="1:12" ht="12.75" customHeight="1" x14ac:dyDescent="0.35">
      <c r="A685" s="714"/>
      <c r="B685" s="714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4">
        <v>45000</v>
      </c>
      <c r="K685" s="59"/>
      <c r="L685" s="53">
        <f>J685-K685</f>
        <v>45000</v>
      </c>
    </row>
    <row r="686" spans="1:12" ht="12.75" customHeight="1" x14ac:dyDescent="0.35">
      <c r="A686" s="714"/>
      <c r="B686" s="714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4">
        <v>1000</v>
      </c>
      <c r="K686" s="59"/>
      <c r="L686" s="53">
        <f>J686-K686</f>
        <v>1000</v>
      </c>
    </row>
    <row r="687" spans="1:12" ht="12.75" customHeight="1" x14ac:dyDescent="0.35">
      <c r="A687" s="714"/>
      <c r="B687" s="719" t="s">
        <v>143</v>
      </c>
      <c r="C687" s="714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7">
        <v>56000</v>
      </c>
      <c r="K687" s="54">
        <f>SUM(K684:K686)</f>
        <v>0</v>
      </c>
      <c r="L687" s="54">
        <f>SUM(L684:L686)</f>
        <v>56000</v>
      </c>
    </row>
    <row r="688" spans="1:12" ht="12.75" customHeight="1" thickBot="1" x14ac:dyDescent="0.4">
      <c r="A688" s="719" t="s">
        <v>240</v>
      </c>
      <c r="B688" s="714"/>
      <c r="C688" s="714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8">
        <v>-56000</v>
      </c>
      <c r="K688" s="55">
        <f>-K687</f>
        <v>0</v>
      </c>
      <c r="L688" s="55">
        <f>-L687</f>
        <v>-56000</v>
      </c>
    </row>
    <row r="689" spans="1:12" ht="12.75" customHeight="1" thickTop="1" x14ac:dyDescent="0.35">
      <c r="A689" s="722" t="s">
        <v>241</v>
      </c>
      <c r="B689" s="714"/>
      <c r="C689" s="714"/>
      <c r="D689" s="714"/>
      <c r="E689" s="714"/>
      <c r="F689" s="714"/>
      <c r="G689" s="714"/>
      <c r="H689" s="714"/>
      <c r="I689" s="714"/>
      <c r="J689" s="714"/>
      <c r="K689" s="714"/>
      <c r="L689" s="714"/>
    </row>
    <row r="690" spans="1:12" ht="12.75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</row>
    <row r="691" spans="1:12" ht="12.75" customHeight="1" x14ac:dyDescent="0.35">
      <c r="A691" s="714"/>
      <c r="B691" s="714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2" ht="12.75" customHeight="1" x14ac:dyDescent="0.35">
      <c r="A692" s="714"/>
      <c r="B692" s="714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4">
        <v>10000</v>
      </c>
      <c r="K692" s="59"/>
      <c r="L692" s="53">
        <f>J692-K692</f>
        <v>10000</v>
      </c>
    </row>
    <row r="693" spans="1:12" ht="12.75" customHeight="1" x14ac:dyDescent="0.35">
      <c r="A693" s="714"/>
      <c r="B693" s="714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4">
        <v>45000</v>
      </c>
      <c r="K693" s="59"/>
      <c r="L693" s="53">
        <f>J693-K693</f>
        <v>45000</v>
      </c>
    </row>
    <row r="694" spans="1:12" ht="12.75" customHeight="1" x14ac:dyDescent="0.35">
      <c r="A694" s="714"/>
      <c r="B694" s="714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4">
        <v>350</v>
      </c>
      <c r="K694" s="59"/>
      <c r="L694" s="53">
        <f>J694-K694</f>
        <v>350</v>
      </c>
    </row>
    <row r="695" spans="1:12" ht="12.75" customHeight="1" x14ac:dyDescent="0.35">
      <c r="A695" s="714"/>
      <c r="B695" s="719" t="s">
        <v>143</v>
      </c>
      <c r="C695" s="714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7">
        <v>55350</v>
      </c>
      <c r="K695" s="54">
        <f>SUM(K692:K694)</f>
        <v>0</v>
      </c>
      <c r="L695" s="54">
        <f>SUM(L692:L694)</f>
        <v>55350</v>
      </c>
    </row>
    <row r="696" spans="1:12" ht="12.75" customHeight="1" thickBot="1" x14ac:dyDescent="0.4">
      <c r="A696" s="719" t="s">
        <v>242</v>
      </c>
      <c r="B696" s="714"/>
      <c r="C696" s="714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8">
        <v>-55350</v>
      </c>
      <c r="K696" s="55">
        <f>-K695</f>
        <v>0</v>
      </c>
      <c r="L696" s="55">
        <f>-L695</f>
        <v>-55350</v>
      </c>
    </row>
    <row r="697" spans="1:12" ht="12.75" customHeight="1" thickTop="1" x14ac:dyDescent="0.35">
      <c r="A697" s="722" t="s">
        <v>243</v>
      </c>
      <c r="B697" s="714"/>
      <c r="C697" s="714"/>
      <c r="D697" s="714"/>
      <c r="E697" s="714"/>
      <c r="F697" s="714"/>
      <c r="G697" s="714"/>
      <c r="H697" s="714"/>
      <c r="I697" s="714"/>
      <c r="J697" s="714"/>
      <c r="K697" s="714"/>
      <c r="L697" s="714"/>
    </row>
    <row r="698" spans="1:12" ht="12.75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</row>
    <row r="699" spans="1:12" ht="12.75" customHeight="1" x14ac:dyDescent="0.35">
      <c r="A699" s="714"/>
      <c r="B699" s="714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2" ht="12.75" customHeight="1" x14ac:dyDescent="0.35">
      <c r="A700" s="714"/>
      <c r="B700" s="714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4">
        <v>0</v>
      </c>
      <c r="K700" s="59"/>
      <c r="L700" s="53">
        <f>J700-K700</f>
        <v>0</v>
      </c>
    </row>
    <row r="701" spans="1:12" ht="12.75" customHeight="1" x14ac:dyDescent="0.35">
      <c r="A701" s="714"/>
      <c r="B701" s="714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4">
        <v>0</v>
      </c>
      <c r="K701" s="59"/>
      <c r="L701" s="53">
        <f>J701-K701</f>
        <v>0</v>
      </c>
    </row>
    <row r="702" spans="1:12" ht="12.75" customHeight="1" x14ac:dyDescent="0.35">
      <c r="A702" s="714"/>
      <c r="B702" s="714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4">
        <v>150000</v>
      </c>
      <c r="K702" s="59"/>
      <c r="L702" s="53">
        <f>J702-K702</f>
        <v>150000</v>
      </c>
    </row>
    <row r="703" spans="1:12" ht="12.75" customHeight="1" x14ac:dyDescent="0.35">
      <c r="A703" s="714"/>
      <c r="B703" s="719" t="s">
        <v>143</v>
      </c>
      <c r="C703" s="714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7">
        <v>150000</v>
      </c>
      <c r="K703" s="54">
        <f>SUM(K700:K702)</f>
        <v>0</v>
      </c>
      <c r="L703" s="54">
        <f>SUM(L700:L702)</f>
        <v>150000</v>
      </c>
    </row>
    <row r="704" spans="1:12" ht="12.75" customHeight="1" thickBot="1" x14ac:dyDescent="0.4">
      <c r="A704" s="719" t="s">
        <v>244</v>
      </c>
      <c r="B704" s="714"/>
      <c r="C704" s="714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8">
        <v>-150000</v>
      </c>
      <c r="K704" s="55">
        <f>-K703</f>
        <v>0</v>
      </c>
      <c r="L704" s="55">
        <f>-L703</f>
        <v>-150000</v>
      </c>
    </row>
    <row r="705" spans="1:12" ht="12.75" customHeight="1" thickTop="1" x14ac:dyDescent="0.35">
      <c r="A705" s="722" t="s">
        <v>245</v>
      </c>
      <c r="B705" s="714"/>
      <c r="C705" s="714"/>
      <c r="D705" s="714"/>
      <c r="E705" s="714"/>
      <c r="F705" s="714"/>
      <c r="G705" s="714"/>
      <c r="H705" s="714"/>
      <c r="I705" s="714"/>
      <c r="J705" s="714"/>
      <c r="K705" s="714"/>
      <c r="L705" s="714"/>
    </row>
    <row r="706" spans="1:12" ht="12.75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</row>
    <row r="707" spans="1:12" ht="12.75" customHeight="1" x14ac:dyDescent="0.35">
      <c r="A707" s="714"/>
      <c r="B707" s="714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4">
        <v>35285</v>
      </c>
      <c r="K707" s="59"/>
      <c r="L707" s="53">
        <f t="shared" ref="L707:L721" si="64">J707-K707</f>
        <v>35285</v>
      </c>
    </row>
    <row r="708" spans="1:12" ht="12.75" customHeight="1" x14ac:dyDescent="0.35">
      <c r="A708" s="714"/>
      <c r="B708" s="714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4">
        <v>0</v>
      </c>
      <c r="K708" s="59"/>
      <c r="L708" s="53">
        <f t="shared" si="64"/>
        <v>0</v>
      </c>
    </row>
    <row r="709" spans="1:12" ht="12.75" customHeight="1" x14ac:dyDescent="0.35">
      <c r="A709" s="714"/>
      <c r="B709" s="714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4">
        <v>70000</v>
      </c>
      <c r="K709" s="59"/>
      <c r="L709" s="53">
        <f t="shared" si="64"/>
        <v>70000</v>
      </c>
    </row>
    <row r="710" spans="1:12" ht="12.75" customHeight="1" x14ac:dyDescent="0.35">
      <c r="A710" s="714"/>
      <c r="B710" s="714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4">
        <v>4594</v>
      </c>
      <c r="K710" s="59"/>
      <c r="L710" s="53">
        <f t="shared" si="64"/>
        <v>4594</v>
      </c>
    </row>
    <row r="711" spans="1:12" ht="12.75" customHeight="1" x14ac:dyDescent="0.35">
      <c r="A711" s="714"/>
      <c r="B711" s="714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4">
        <v>6956</v>
      </c>
      <c r="K711" s="59"/>
      <c r="L711" s="53">
        <f t="shared" si="64"/>
        <v>6956</v>
      </c>
    </row>
    <row r="712" spans="1:12" ht="12.75" customHeight="1" x14ac:dyDescent="0.35">
      <c r="A712" s="714"/>
      <c r="B712" s="714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4">
        <v>0</v>
      </c>
      <c r="K712" s="59"/>
      <c r="L712" s="53">
        <f t="shared" si="64"/>
        <v>0</v>
      </c>
    </row>
    <row r="713" spans="1:12" ht="12.75" customHeight="1" x14ac:dyDescent="0.35">
      <c r="A713" s="714"/>
      <c r="B713" s="714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4">
        <v>986</v>
      </c>
      <c r="K713" s="59"/>
      <c r="L713" s="53">
        <f t="shared" si="64"/>
        <v>986</v>
      </c>
    </row>
    <row r="714" spans="1:12" ht="12.75" customHeight="1" x14ac:dyDescent="0.35">
      <c r="A714" s="714"/>
      <c r="B714" s="714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4">
        <v>13850</v>
      </c>
      <c r="K714" s="59"/>
      <c r="L714" s="53">
        <f t="shared" si="64"/>
        <v>13850</v>
      </c>
    </row>
    <row r="715" spans="1:12" ht="12.75" customHeight="1" x14ac:dyDescent="0.35">
      <c r="A715" s="714"/>
      <c r="B715" s="714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4">
        <v>156</v>
      </c>
      <c r="K715" s="59"/>
      <c r="L715" s="53">
        <f t="shared" si="64"/>
        <v>156</v>
      </c>
    </row>
    <row r="716" spans="1:12" ht="12.75" customHeight="1" x14ac:dyDescent="0.35">
      <c r="A716" s="714"/>
      <c r="B716" s="714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4">
        <v>0</v>
      </c>
      <c r="K716" s="59"/>
      <c r="L716" s="53">
        <f t="shared" si="64"/>
        <v>0</v>
      </c>
    </row>
    <row r="717" spans="1:12" ht="12.75" customHeight="1" x14ac:dyDescent="0.35">
      <c r="A717" s="714"/>
      <c r="B717" s="714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4">
        <v>0</v>
      </c>
      <c r="K717" s="59"/>
      <c r="L717" s="53">
        <f t="shared" si="64"/>
        <v>0</v>
      </c>
    </row>
    <row r="718" spans="1:12" ht="12.75" customHeight="1" x14ac:dyDescent="0.35">
      <c r="A718" s="714"/>
      <c r="B718" s="714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4">
        <v>619</v>
      </c>
      <c r="K718" s="59"/>
      <c r="L718" s="53">
        <f t="shared" si="64"/>
        <v>619</v>
      </c>
    </row>
    <row r="719" spans="1:12" ht="12.75" customHeight="1" x14ac:dyDescent="0.35">
      <c r="A719" s="714"/>
      <c r="B719" s="714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4">
        <v>10500</v>
      </c>
      <c r="K719" s="59"/>
      <c r="L719" s="53">
        <f t="shared" si="64"/>
        <v>10500</v>
      </c>
    </row>
    <row r="720" spans="1:12" ht="12.75" customHeight="1" x14ac:dyDescent="0.35">
      <c r="A720" s="714"/>
      <c r="B720" s="714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4">
        <v>1500</v>
      </c>
      <c r="K720" s="59"/>
      <c r="L720" s="53">
        <f t="shared" si="64"/>
        <v>1500</v>
      </c>
    </row>
    <row r="721" spans="1:12" ht="12.75" customHeight="1" x14ac:dyDescent="0.35">
      <c r="A721" s="714"/>
      <c r="B721" s="714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4">
        <v>10000</v>
      </c>
      <c r="K721" s="59"/>
      <c r="L721" s="53">
        <f t="shared" si="64"/>
        <v>10000</v>
      </c>
    </row>
    <row r="722" spans="1:12" ht="12.75" customHeight="1" x14ac:dyDescent="0.35">
      <c r="A722" s="714"/>
      <c r="B722" s="719" t="s">
        <v>143</v>
      </c>
      <c r="C722" s="714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7">
        <v>154446</v>
      </c>
      <c r="K722" s="54">
        <f>SUM(K707:K721)</f>
        <v>0</v>
      </c>
      <c r="L722" s="54">
        <f>SUM(L707:L721)</f>
        <v>154446</v>
      </c>
    </row>
    <row r="723" spans="1:12" ht="12.75" customHeight="1" thickBot="1" x14ac:dyDescent="0.4">
      <c r="A723" s="719" t="s">
        <v>246</v>
      </c>
      <c r="B723" s="714"/>
      <c r="C723" s="714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8">
        <v>-154446</v>
      </c>
      <c r="K723" s="55">
        <f>-K722</f>
        <v>0</v>
      </c>
      <c r="L723" s="55">
        <f>-L722</f>
        <v>-154446</v>
      </c>
    </row>
    <row r="724" spans="1:12" ht="12.75" customHeight="1" thickTop="1" x14ac:dyDescent="0.35">
      <c r="A724" s="722" t="s">
        <v>247</v>
      </c>
      <c r="B724" s="714"/>
      <c r="C724" s="714"/>
      <c r="D724" s="714"/>
      <c r="E724" s="714"/>
      <c r="F724" s="714"/>
      <c r="G724" s="714"/>
      <c r="H724" s="714"/>
      <c r="I724" s="714"/>
      <c r="J724" s="714"/>
      <c r="K724" s="714"/>
      <c r="L724" s="714"/>
    </row>
    <row r="725" spans="1:12" ht="12.75" customHeight="1" x14ac:dyDescent="0.35">
      <c r="A725" s="714"/>
      <c r="B725" s="722" t="s">
        <v>141</v>
      </c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</row>
    <row r="726" spans="1:12" ht="12.75" customHeight="1" x14ac:dyDescent="0.35">
      <c r="A726" s="714"/>
      <c r="B726" s="714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4">
        <v>21363</v>
      </c>
      <c r="K726" s="59"/>
      <c r="L726" s="53">
        <f t="shared" ref="L726:L738" si="67">J726-K726</f>
        <v>21363</v>
      </c>
    </row>
    <row r="727" spans="1:12" ht="12.75" customHeight="1" x14ac:dyDescent="0.35">
      <c r="A727" s="714"/>
      <c r="B727" s="714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4">
        <v>0</v>
      </c>
      <c r="K727" s="59"/>
      <c r="L727" s="53">
        <f t="shared" si="67"/>
        <v>0</v>
      </c>
    </row>
    <row r="728" spans="1:12" ht="12.75" customHeight="1" x14ac:dyDescent="0.35">
      <c r="A728" s="714"/>
      <c r="B728" s="714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4">
        <v>1200</v>
      </c>
      <c r="K728" s="59"/>
      <c r="L728" s="53">
        <f t="shared" si="67"/>
        <v>1200</v>
      </c>
    </row>
    <row r="729" spans="1:12" ht="12.75" customHeight="1" x14ac:dyDescent="0.35">
      <c r="A729" s="714"/>
      <c r="B729" s="714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4">
        <v>2995</v>
      </c>
      <c r="K729" s="59"/>
      <c r="L729" s="53">
        <f t="shared" si="67"/>
        <v>2995</v>
      </c>
    </row>
    <row r="730" spans="1:12" ht="12.75" customHeight="1" x14ac:dyDescent="0.35">
      <c r="A730" s="714"/>
      <c r="B730" s="714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4">
        <v>3478</v>
      </c>
      <c r="K730" s="59"/>
      <c r="L730" s="53">
        <f t="shared" si="67"/>
        <v>3478</v>
      </c>
    </row>
    <row r="731" spans="1:12" ht="12.75" customHeight="1" x14ac:dyDescent="0.35">
      <c r="A731" s="714"/>
      <c r="B731" s="714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4">
        <v>493</v>
      </c>
      <c r="K731" s="59"/>
      <c r="L731" s="53">
        <f t="shared" si="67"/>
        <v>493</v>
      </c>
    </row>
    <row r="732" spans="1:12" ht="12.75" customHeight="1" x14ac:dyDescent="0.35">
      <c r="A732" s="714"/>
      <c r="B732" s="714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4">
        <v>6925</v>
      </c>
      <c r="K732" s="59"/>
      <c r="L732" s="53">
        <f t="shared" si="67"/>
        <v>6925</v>
      </c>
    </row>
    <row r="733" spans="1:12" ht="12.75" customHeight="1" x14ac:dyDescent="0.35">
      <c r="A733" s="714"/>
      <c r="B733" s="714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4">
        <v>82</v>
      </c>
      <c r="K733" s="59"/>
      <c r="L733" s="53">
        <f t="shared" si="67"/>
        <v>82</v>
      </c>
    </row>
    <row r="734" spans="1:12" ht="12.75" customHeight="1" x14ac:dyDescent="0.35">
      <c r="A734" s="714"/>
      <c r="B734" s="714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4">
        <v>0</v>
      </c>
      <c r="K734" s="59"/>
      <c r="L734" s="53">
        <f t="shared" si="67"/>
        <v>0</v>
      </c>
    </row>
    <row r="735" spans="1:12" ht="12.75" customHeight="1" x14ac:dyDescent="0.35">
      <c r="A735" s="714"/>
      <c r="B735" s="714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4">
        <v>310</v>
      </c>
      <c r="K735" s="59"/>
      <c r="L735" s="53">
        <f t="shared" si="67"/>
        <v>310</v>
      </c>
    </row>
    <row r="736" spans="1:12" ht="12.75" customHeight="1" x14ac:dyDescent="0.35">
      <c r="A736" s="714"/>
      <c r="B736" s="714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4">
        <v>1200</v>
      </c>
      <c r="K736" s="59"/>
      <c r="L736" s="53">
        <f t="shared" si="67"/>
        <v>1200</v>
      </c>
    </row>
    <row r="737" spans="1:12" ht="12.75" customHeight="1" x14ac:dyDescent="0.35">
      <c r="A737" s="714"/>
      <c r="B737" s="714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4">
        <v>0</v>
      </c>
      <c r="K737" s="59"/>
      <c r="L737" s="53">
        <f t="shared" si="67"/>
        <v>0</v>
      </c>
    </row>
    <row r="738" spans="1:12" ht="12.75" customHeight="1" x14ac:dyDescent="0.35">
      <c r="A738" s="714"/>
      <c r="B738" s="714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4">
        <v>63500</v>
      </c>
      <c r="K738" s="59"/>
      <c r="L738" s="53">
        <f t="shared" si="67"/>
        <v>63500</v>
      </c>
    </row>
    <row r="739" spans="1:12" ht="12.75" customHeight="1" x14ac:dyDescent="0.35">
      <c r="A739" s="714"/>
      <c r="B739" s="719" t="s">
        <v>143</v>
      </c>
      <c r="C739" s="714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7">
        <v>101546</v>
      </c>
      <c r="K739" s="54">
        <f>SUM(K726:K738)</f>
        <v>0</v>
      </c>
      <c r="L739" s="54">
        <f>SUM(L726:L738)</f>
        <v>101546</v>
      </c>
    </row>
    <row r="740" spans="1:12" ht="12.75" customHeight="1" thickBot="1" x14ac:dyDescent="0.4">
      <c r="A740" s="719" t="s">
        <v>248</v>
      </c>
      <c r="B740" s="714"/>
      <c r="C740" s="714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8">
        <v>-101546</v>
      </c>
      <c r="K740" s="55">
        <f>-K739</f>
        <v>0</v>
      </c>
      <c r="L740" s="55">
        <f>-L739</f>
        <v>-101546</v>
      </c>
    </row>
    <row r="741" spans="1:12" ht="12.75" customHeight="1" thickTop="1" x14ac:dyDescent="0.35">
      <c r="A741" s="722" t="s">
        <v>249</v>
      </c>
      <c r="B741" s="714"/>
      <c r="C741" s="714"/>
      <c r="D741" s="714"/>
      <c r="E741" s="714"/>
      <c r="F741" s="714"/>
      <c r="G741" s="714"/>
      <c r="H741" s="714"/>
      <c r="I741" s="714"/>
      <c r="J741" s="714"/>
      <c r="K741" s="714"/>
      <c r="L741" s="714"/>
    </row>
    <row r="742" spans="1:12" ht="12.75" customHeight="1" x14ac:dyDescent="0.35">
      <c r="A742" s="714"/>
      <c r="B742" s="722" t="s">
        <v>141</v>
      </c>
      <c r="C742" s="714"/>
      <c r="D742" s="714"/>
      <c r="E742" s="714"/>
      <c r="F742" s="714"/>
      <c r="G742" s="714"/>
      <c r="H742" s="714"/>
      <c r="I742" s="714"/>
      <c r="J742" s="714"/>
      <c r="K742" s="714"/>
      <c r="L742" s="714"/>
    </row>
    <row r="743" spans="1:12" ht="12.75" customHeight="1" x14ac:dyDescent="0.35">
      <c r="A743" s="714"/>
      <c r="B743" s="714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4">
        <v>0</v>
      </c>
      <c r="K743" s="59"/>
      <c r="L743" s="53">
        <f t="shared" ref="L743:L751" si="70">J743-K743</f>
        <v>0</v>
      </c>
    </row>
    <row r="744" spans="1:12" ht="12.75" customHeight="1" x14ac:dyDescent="0.35">
      <c r="A744" s="714"/>
      <c r="B744" s="714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4">
        <v>1200</v>
      </c>
      <c r="K744" s="59"/>
      <c r="L744" s="53">
        <f t="shared" si="70"/>
        <v>1200</v>
      </c>
    </row>
    <row r="745" spans="1:12" ht="12.75" customHeight="1" x14ac:dyDescent="0.35">
      <c r="A745" s="714"/>
      <c r="B745" s="714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4">
        <v>0</v>
      </c>
      <c r="K745" s="59"/>
      <c r="L745" s="53">
        <f t="shared" si="70"/>
        <v>0</v>
      </c>
    </row>
    <row r="746" spans="1:12" ht="12.75" customHeight="1" x14ac:dyDescent="0.35">
      <c r="A746" s="714"/>
      <c r="B746" s="714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4">
        <v>0</v>
      </c>
      <c r="K746" s="59"/>
      <c r="L746" s="53">
        <f t="shared" si="70"/>
        <v>0</v>
      </c>
    </row>
    <row r="747" spans="1:12" ht="12.75" customHeight="1" x14ac:dyDescent="0.35">
      <c r="A747" s="714"/>
      <c r="B747" s="714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4">
        <v>0</v>
      </c>
      <c r="K747" s="59"/>
      <c r="L747" s="53">
        <f t="shared" si="70"/>
        <v>0</v>
      </c>
    </row>
    <row r="748" spans="1:12" ht="12.75" customHeight="1" x14ac:dyDescent="0.35">
      <c r="A748" s="714"/>
      <c r="B748" s="714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4">
        <v>80</v>
      </c>
      <c r="K748" s="59"/>
      <c r="L748" s="53">
        <f t="shared" si="70"/>
        <v>80</v>
      </c>
    </row>
    <row r="749" spans="1:12" ht="12.75" customHeight="1" x14ac:dyDescent="0.35">
      <c r="A749" s="714"/>
      <c r="B749" s="714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4">
        <v>1000</v>
      </c>
      <c r="K749" s="59"/>
      <c r="L749" s="53">
        <f t="shared" si="70"/>
        <v>1000</v>
      </c>
    </row>
    <row r="750" spans="1:12" ht="12.75" customHeight="1" x14ac:dyDescent="0.35">
      <c r="A750" s="714"/>
      <c r="B750" s="714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4">
        <v>0</v>
      </c>
      <c r="K750" s="59"/>
      <c r="L750" s="53">
        <f t="shared" si="70"/>
        <v>0</v>
      </c>
    </row>
    <row r="751" spans="1:12" ht="12.75" customHeight="1" x14ac:dyDescent="0.35">
      <c r="A751" s="714"/>
      <c r="B751" s="714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4">
        <v>2500</v>
      </c>
      <c r="K751" s="59"/>
      <c r="L751" s="53">
        <f t="shared" si="70"/>
        <v>2500</v>
      </c>
    </row>
    <row r="752" spans="1:12" ht="12.75" customHeight="1" x14ac:dyDescent="0.35">
      <c r="A752" s="714"/>
      <c r="B752" s="719" t="s">
        <v>143</v>
      </c>
      <c r="C752" s="714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7">
        <v>4780</v>
      </c>
      <c r="K752" s="54">
        <f>SUM(K743:K751)</f>
        <v>0</v>
      </c>
      <c r="L752" s="54">
        <f>SUM(L743:L751)</f>
        <v>4780</v>
      </c>
    </row>
    <row r="753" spans="1:12" ht="12.75" customHeight="1" thickBot="1" x14ac:dyDescent="0.4">
      <c r="A753" s="719" t="s">
        <v>250</v>
      </c>
      <c r="B753" s="714"/>
      <c r="C753" s="714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8">
        <v>-4780</v>
      </c>
      <c r="K753" s="55">
        <f>-K752</f>
        <v>0</v>
      </c>
      <c r="L753" s="55">
        <f>-L752</f>
        <v>-4780</v>
      </c>
    </row>
    <row r="754" spans="1:12" ht="12.75" customHeight="1" thickTop="1" x14ac:dyDescent="0.35">
      <c r="A754" s="722" t="s">
        <v>251</v>
      </c>
      <c r="B754" s="714"/>
      <c r="C754" s="714"/>
      <c r="D754" s="714"/>
      <c r="E754" s="714"/>
      <c r="F754" s="714"/>
      <c r="G754" s="714"/>
      <c r="H754" s="714"/>
      <c r="I754" s="714"/>
      <c r="J754" s="714"/>
      <c r="K754" s="714"/>
      <c r="L754" s="714"/>
    </row>
    <row r="755" spans="1:12" ht="12.75" customHeight="1" x14ac:dyDescent="0.35">
      <c r="A755" s="714"/>
      <c r="B755" s="722" t="s">
        <v>141</v>
      </c>
      <c r="C755" s="714"/>
      <c r="D755" s="714"/>
      <c r="E755" s="714"/>
      <c r="F755" s="714"/>
      <c r="G755" s="714"/>
      <c r="H755" s="714"/>
      <c r="I755" s="714"/>
      <c r="J755" s="714"/>
      <c r="K755" s="714"/>
      <c r="L755" s="714"/>
    </row>
    <row r="756" spans="1:12" ht="12.75" customHeight="1" x14ac:dyDescent="0.35">
      <c r="A756" s="714"/>
      <c r="B756" s="714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4">
        <v>21315</v>
      </c>
      <c r="K756" s="59"/>
      <c r="L756" s="53">
        <f t="shared" ref="L756:L769" si="73">J756-K756</f>
        <v>21315</v>
      </c>
    </row>
    <row r="757" spans="1:12" ht="12.75" customHeight="1" x14ac:dyDescent="0.35">
      <c r="A757" s="714"/>
      <c r="B757" s="714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4">
        <v>0</v>
      </c>
      <c r="K757" s="59"/>
      <c r="L757" s="53">
        <f t="shared" si="73"/>
        <v>0</v>
      </c>
    </row>
    <row r="758" spans="1:12" ht="12.75" customHeight="1" x14ac:dyDescent="0.35">
      <c r="A758" s="714"/>
      <c r="B758" s="714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4">
        <v>1599</v>
      </c>
      <c r="K758" s="59"/>
      <c r="L758" s="53">
        <f t="shared" si="73"/>
        <v>1599</v>
      </c>
    </row>
    <row r="759" spans="1:12" ht="12.75" customHeight="1" x14ac:dyDescent="0.35">
      <c r="A759" s="714"/>
      <c r="B759" s="714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4">
        <v>0</v>
      </c>
      <c r="K759" s="59"/>
      <c r="L759" s="53">
        <f t="shared" si="73"/>
        <v>0</v>
      </c>
    </row>
    <row r="760" spans="1:12" ht="12.75" customHeight="1" x14ac:dyDescent="0.35">
      <c r="A760" s="714"/>
      <c r="B760" s="714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4">
        <v>493</v>
      </c>
      <c r="K760" s="59"/>
      <c r="L760" s="53">
        <f t="shared" si="73"/>
        <v>493</v>
      </c>
    </row>
    <row r="761" spans="1:12" ht="12.75" customHeight="1" x14ac:dyDescent="0.35">
      <c r="A761" s="714"/>
      <c r="B761" s="714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4">
        <v>6925</v>
      </c>
      <c r="K761" s="59"/>
      <c r="L761" s="53">
        <f t="shared" si="73"/>
        <v>6925</v>
      </c>
    </row>
    <row r="762" spans="1:12" ht="12.75" customHeight="1" x14ac:dyDescent="0.35">
      <c r="A762" s="714"/>
      <c r="B762" s="714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4">
        <v>74</v>
      </c>
      <c r="K762" s="59"/>
      <c r="L762" s="53">
        <f t="shared" si="73"/>
        <v>74</v>
      </c>
    </row>
    <row r="763" spans="1:12" ht="12.75" customHeight="1" x14ac:dyDescent="0.35">
      <c r="A763" s="714"/>
      <c r="B763" s="714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4">
        <v>0</v>
      </c>
      <c r="K763" s="59"/>
      <c r="L763" s="53">
        <f t="shared" si="73"/>
        <v>0</v>
      </c>
    </row>
    <row r="764" spans="1:12" ht="12.75" customHeight="1" x14ac:dyDescent="0.35">
      <c r="A764" s="714"/>
      <c r="B764" s="714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4">
        <v>0</v>
      </c>
      <c r="K764" s="59"/>
      <c r="L764" s="53">
        <f t="shared" si="73"/>
        <v>0</v>
      </c>
    </row>
    <row r="765" spans="1:12" ht="12.75" customHeight="1" x14ac:dyDescent="0.35">
      <c r="A765" s="714"/>
      <c r="B765" s="714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4">
        <v>309</v>
      </c>
      <c r="K765" s="59"/>
      <c r="L765" s="53">
        <f t="shared" si="73"/>
        <v>309</v>
      </c>
    </row>
    <row r="766" spans="1:12" ht="12.75" customHeight="1" x14ac:dyDescent="0.35">
      <c r="A766" s="714"/>
      <c r="B766" s="714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4">
        <v>1500</v>
      </c>
      <c r="K766" s="59"/>
      <c r="L766" s="53">
        <f t="shared" si="73"/>
        <v>1500</v>
      </c>
    </row>
    <row r="767" spans="1:12" ht="12.75" customHeight="1" x14ac:dyDescent="0.35">
      <c r="A767" s="714"/>
      <c r="B767" s="714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4">
        <v>600</v>
      </c>
      <c r="K767" s="59"/>
      <c r="L767" s="53">
        <f t="shared" si="73"/>
        <v>600</v>
      </c>
    </row>
    <row r="768" spans="1:12" ht="12.75" customHeight="1" x14ac:dyDescent="0.35">
      <c r="A768" s="714"/>
      <c r="B768" s="714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4">
        <v>180000</v>
      </c>
      <c r="K768" s="59"/>
      <c r="L768" s="53">
        <f t="shared" si="73"/>
        <v>180000</v>
      </c>
    </row>
    <row r="769" spans="1:12" ht="12.75" customHeight="1" x14ac:dyDescent="0.35">
      <c r="A769" s="714"/>
      <c r="B769" s="714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4">
        <v>0</v>
      </c>
      <c r="K769" s="59"/>
      <c r="L769" s="53">
        <f t="shared" si="73"/>
        <v>0</v>
      </c>
    </row>
    <row r="770" spans="1:12" ht="12.75" customHeight="1" x14ac:dyDescent="0.35">
      <c r="A770" s="714"/>
      <c r="B770" s="719" t="s">
        <v>143</v>
      </c>
      <c r="C770" s="714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7">
        <v>212815</v>
      </c>
      <c r="K770" s="54">
        <f>SUM(K756:K769)</f>
        <v>0</v>
      </c>
      <c r="L770" s="54">
        <f>SUM(L756:L769)</f>
        <v>212815</v>
      </c>
    </row>
    <row r="771" spans="1:12" ht="12.75" customHeight="1" thickBot="1" x14ac:dyDescent="0.4">
      <c r="A771" s="719" t="s">
        <v>252</v>
      </c>
      <c r="B771" s="714"/>
      <c r="C771" s="714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8">
        <v>-212815</v>
      </c>
      <c r="K771" s="55">
        <f>-K770</f>
        <v>0</v>
      </c>
      <c r="L771" s="55">
        <f>-L770</f>
        <v>-212815</v>
      </c>
    </row>
    <row r="772" spans="1:12" ht="12.75" customHeight="1" thickTop="1" x14ac:dyDescent="0.35">
      <c r="A772" s="722" t="s">
        <v>253</v>
      </c>
      <c r="B772" s="714"/>
      <c r="C772" s="714"/>
      <c r="D772" s="714"/>
      <c r="E772" s="714"/>
      <c r="F772" s="714"/>
      <c r="G772" s="714"/>
      <c r="H772" s="714"/>
      <c r="I772" s="714"/>
      <c r="J772" s="714"/>
      <c r="K772" s="714"/>
      <c r="L772" s="714"/>
    </row>
    <row r="773" spans="1:12" ht="12.75" customHeight="1" x14ac:dyDescent="0.35">
      <c r="A773" s="714"/>
      <c r="B773" s="722" t="s">
        <v>141</v>
      </c>
      <c r="C773" s="714"/>
      <c r="D773" s="714"/>
      <c r="E773" s="714"/>
      <c r="F773" s="714"/>
      <c r="G773" s="714"/>
      <c r="H773" s="714"/>
      <c r="I773" s="714"/>
      <c r="J773" s="714"/>
      <c r="K773" s="714"/>
      <c r="L773" s="714"/>
    </row>
    <row r="774" spans="1:12" ht="12.75" customHeight="1" x14ac:dyDescent="0.35">
      <c r="A774" s="714"/>
      <c r="B774" s="714"/>
      <c r="H774" s="23">
        <f>ROUND(F774/9*12,0)</f>
        <v>0</v>
      </c>
      <c r="I774" s="28" t="e">
        <f>H774/G774</f>
        <v>#DIV/0!</v>
      </c>
    </row>
    <row r="775" spans="1:12" ht="12.75" customHeight="1" x14ac:dyDescent="0.35">
      <c r="A775" s="714"/>
      <c r="B775" s="714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4">
        <v>65000</v>
      </c>
      <c r="K775" s="59"/>
      <c r="L775" s="53">
        <f>J775-K775</f>
        <v>65000</v>
      </c>
    </row>
    <row r="776" spans="1:12" ht="12.75" customHeight="1" x14ac:dyDescent="0.35">
      <c r="A776" s="714"/>
      <c r="B776" s="719" t="s">
        <v>143</v>
      </c>
      <c r="C776" s="714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7">
        <v>65000</v>
      </c>
      <c r="K776" s="54">
        <f>SUM(K775)</f>
        <v>0</v>
      </c>
      <c r="L776" s="54">
        <f>SUM(L775)</f>
        <v>65000</v>
      </c>
    </row>
    <row r="777" spans="1:12" ht="12.75" customHeight="1" thickBot="1" x14ac:dyDescent="0.4">
      <c r="A777" s="719" t="s">
        <v>254</v>
      </c>
      <c r="B777" s="714"/>
      <c r="C777" s="714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8">
        <v>-65000</v>
      </c>
      <c r="K777" s="55">
        <f>-K776</f>
        <v>0</v>
      </c>
      <c r="L777" s="55">
        <f>-L776</f>
        <v>-65000</v>
      </c>
    </row>
    <row r="778" spans="1:12" ht="12.75" customHeight="1" thickTop="1" x14ac:dyDescent="0.35">
      <c r="A778" s="722" t="s">
        <v>255</v>
      </c>
      <c r="B778" s="714"/>
      <c r="C778" s="714"/>
      <c r="D778" s="714"/>
      <c r="E778" s="714"/>
      <c r="F778" s="714"/>
      <c r="G778" s="714"/>
      <c r="H778" s="714"/>
      <c r="I778" s="714"/>
      <c r="J778" s="714"/>
      <c r="K778" s="714"/>
      <c r="L778" s="714"/>
    </row>
    <row r="779" spans="1:12" ht="12.75" customHeight="1" x14ac:dyDescent="0.35">
      <c r="A779" s="714"/>
      <c r="B779" s="722" t="s">
        <v>141</v>
      </c>
      <c r="C779" s="714"/>
      <c r="D779" s="714"/>
      <c r="E779" s="714"/>
      <c r="F779" s="714"/>
      <c r="G779" s="714"/>
      <c r="H779" s="714"/>
      <c r="I779" s="714"/>
      <c r="J779" s="714"/>
      <c r="K779" s="714"/>
      <c r="L779" s="714"/>
    </row>
    <row r="780" spans="1:12" ht="12.75" customHeight="1" x14ac:dyDescent="0.35">
      <c r="A780" s="714"/>
      <c r="B780" s="714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4">
        <v>141218</v>
      </c>
      <c r="K780" s="59"/>
      <c r="L780" s="53">
        <f t="shared" ref="L780:L800" si="76">J780-K780</f>
        <v>141218</v>
      </c>
    </row>
    <row r="781" spans="1:12" ht="12.75" customHeight="1" x14ac:dyDescent="0.35">
      <c r="A781" s="714"/>
      <c r="B781" s="714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4">
        <v>0</v>
      </c>
      <c r="K781" s="59"/>
      <c r="L781" s="53">
        <f t="shared" si="76"/>
        <v>0</v>
      </c>
    </row>
    <row r="782" spans="1:12" ht="12.75" customHeight="1" x14ac:dyDescent="0.35">
      <c r="A782" s="714"/>
      <c r="B782" s="714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4">
        <v>0</v>
      </c>
      <c r="K782" s="59"/>
      <c r="L782" s="53">
        <f t="shared" si="76"/>
        <v>0</v>
      </c>
    </row>
    <row r="783" spans="1:12" ht="12.75" customHeight="1" x14ac:dyDescent="0.35">
      <c r="A783" s="714"/>
      <c r="B783" s="714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4">
        <v>28000</v>
      </c>
      <c r="K783" s="59"/>
      <c r="L783" s="53">
        <f t="shared" si="76"/>
        <v>28000</v>
      </c>
    </row>
    <row r="784" spans="1:12" ht="12.75" customHeight="1" x14ac:dyDescent="0.35">
      <c r="A784" s="714"/>
      <c r="B784" s="714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4">
        <v>58000</v>
      </c>
      <c r="K784" s="59"/>
      <c r="L784" s="53">
        <f t="shared" si="76"/>
        <v>58000</v>
      </c>
    </row>
    <row r="785" spans="1:12" ht="12.75" customHeight="1" x14ac:dyDescent="0.35">
      <c r="A785" s="714"/>
      <c r="B785" s="714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4">
        <v>11279</v>
      </c>
      <c r="K785" s="59"/>
      <c r="L785" s="53">
        <f t="shared" si="76"/>
        <v>11279</v>
      </c>
    </row>
    <row r="786" spans="1:12" ht="12.75" customHeight="1" x14ac:dyDescent="0.35">
      <c r="A786" s="714"/>
      <c r="B786" s="714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4">
        <v>20868</v>
      </c>
      <c r="K786" s="59"/>
      <c r="L786" s="53">
        <f t="shared" si="76"/>
        <v>20868</v>
      </c>
    </row>
    <row r="787" spans="1:12" ht="12.75" customHeight="1" x14ac:dyDescent="0.35">
      <c r="A787" s="714"/>
      <c r="B787" s="714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4">
        <v>0</v>
      </c>
      <c r="K787" s="59"/>
      <c r="L787" s="53">
        <f t="shared" si="76"/>
        <v>0</v>
      </c>
    </row>
    <row r="788" spans="1:12" ht="12.75" customHeight="1" x14ac:dyDescent="0.35">
      <c r="A788" s="714"/>
      <c r="B788" s="714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4">
        <v>2957</v>
      </c>
      <c r="K788" s="59"/>
      <c r="L788" s="53">
        <f t="shared" si="76"/>
        <v>2957</v>
      </c>
    </row>
    <row r="789" spans="1:12" ht="12.75" customHeight="1" x14ac:dyDescent="0.35">
      <c r="A789" s="714"/>
      <c r="B789" s="714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4">
        <v>26348</v>
      </c>
      <c r="K789" s="59"/>
      <c r="L789" s="53">
        <f t="shared" si="76"/>
        <v>26348</v>
      </c>
    </row>
    <row r="790" spans="1:12" ht="12.75" customHeight="1" x14ac:dyDescent="0.35">
      <c r="A790" s="714"/>
      <c r="B790" s="714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4">
        <v>504</v>
      </c>
      <c r="K790" s="59"/>
      <c r="L790" s="53">
        <f t="shared" si="76"/>
        <v>504</v>
      </c>
    </row>
    <row r="791" spans="1:12" ht="12.75" customHeight="1" x14ac:dyDescent="0.35">
      <c r="A791" s="714"/>
      <c r="B791" s="714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4">
        <v>0</v>
      </c>
      <c r="K791" s="59"/>
      <c r="L791" s="53">
        <f t="shared" si="76"/>
        <v>0</v>
      </c>
    </row>
    <row r="792" spans="1:12" ht="12.75" customHeight="1" x14ac:dyDescent="0.35">
      <c r="A792" s="714"/>
      <c r="B792" s="714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4">
        <v>0</v>
      </c>
      <c r="K792" s="59"/>
      <c r="L792" s="53">
        <f t="shared" si="76"/>
        <v>0</v>
      </c>
    </row>
    <row r="793" spans="1:12" ht="12.75" customHeight="1" x14ac:dyDescent="0.35">
      <c r="A793" s="714"/>
      <c r="B793" s="714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4">
        <v>2050</v>
      </c>
      <c r="K793" s="59"/>
      <c r="L793" s="53">
        <f t="shared" si="76"/>
        <v>2050</v>
      </c>
    </row>
    <row r="794" spans="1:12" ht="12.75" customHeight="1" x14ac:dyDescent="0.35">
      <c r="A794" s="714"/>
      <c r="B794" s="714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4">
        <v>4000</v>
      </c>
      <c r="K794" s="59"/>
      <c r="L794" s="53">
        <f t="shared" si="76"/>
        <v>4000</v>
      </c>
    </row>
    <row r="795" spans="1:12" ht="12.75" customHeight="1" x14ac:dyDescent="0.35">
      <c r="A795" s="714"/>
      <c r="B795" s="714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4">
        <v>0</v>
      </c>
      <c r="K795" s="59"/>
      <c r="L795" s="53">
        <f t="shared" si="76"/>
        <v>0</v>
      </c>
    </row>
    <row r="796" spans="1:12" ht="12.75" customHeight="1" x14ac:dyDescent="0.35">
      <c r="A796" s="714"/>
      <c r="B796" s="714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4">
        <v>250</v>
      </c>
      <c r="K796" s="59"/>
      <c r="L796" s="53">
        <f t="shared" si="76"/>
        <v>250</v>
      </c>
    </row>
    <row r="797" spans="1:12" ht="12.75" customHeight="1" x14ac:dyDescent="0.35">
      <c r="A797" s="714"/>
      <c r="B797" s="714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4">
        <v>500</v>
      </c>
      <c r="K797" s="59"/>
      <c r="L797" s="53">
        <f t="shared" si="76"/>
        <v>500</v>
      </c>
    </row>
    <row r="798" spans="1:12" ht="12.75" customHeight="1" x14ac:dyDescent="0.35">
      <c r="A798" s="714"/>
      <c r="B798" s="714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4">
        <v>1500</v>
      </c>
      <c r="K798" s="59"/>
      <c r="L798" s="53">
        <f t="shared" si="76"/>
        <v>1500</v>
      </c>
    </row>
    <row r="799" spans="1:12" ht="12.75" customHeight="1" x14ac:dyDescent="0.35">
      <c r="A799" s="714"/>
      <c r="B799" s="714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4">
        <v>10500</v>
      </c>
      <c r="K799" s="59"/>
      <c r="L799" s="53">
        <f t="shared" si="76"/>
        <v>10500</v>
      </c>
    </row>
    <row r="800" spans="1:12" ht="12.75" customHeight="1" x14ac:dyDescent="0.35">
      <c r="A800" s="714"/>
      <c r="B800" s="714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4">
        <v>600</v>
      </c>
      <c r="K800" s="59"/>
      <c r="L800" s="53">
        <f t="shared" si="76"/>
        <v>600</v>
      </c>
    </row>
    <row r="801" spans="1:12" ht="12.75" customHeight="1" x14ac:dyDescent="0.35">
      <c r="A801" s="714"/>
      <c r="B801" s="719" t="s">
        <v>143</v>
      </c>
      <c r="C801" s="714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7">
        <v>308574</v>
      </c>
      <c r="K801" s="54">
        <f>SUM(K780:K800)</f>
        <v>0</v>
      </c>
      <c r="L801" s="54">
        <f>SUM(L780:L800)</f>
        <v>308574</v>
      </c>
    </row>
    <row r="802" spans="1:12" ht="12.75" customHeight="1" thickBot="1" x14ac:dyDescent="0.4">
      <c r="A802" s="719" t="s">
        <v>256</v>
      </c>
      <c r="B802" s="714"/>
      <c r="C802" s="714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8">
        <v>-308574</v>
      </c>
      <c r="K802" s="55">
        <f>-K801</f>
        <v>0</v>
      </c>
      <c r="L802" s="55">
        <f>-L801</f>
        <v>-308574</v>
      </c>
    </row>
    <row r="803" spans="1:12" ht="12.75" customHeight="1" thickTop="1" x14ac:dyDescent="0.35">
      <c r="A803" s="722" t="s">
        <v>257</v>
      </c>
      <c r="B803" s="714"/>
      <c r="C803" s="714"/>
      <c r="D803" s="714"/>
      <c r="E803" s="714"/>
      <c r="F803" s="714"/>
      <c r="G803" s="714"/>
      <c r="H803" s="714"/>
      <c r="I803" s="714"/>
      <c r="J803" s="714"/>
      <c r="K803" s="714"/>
      <c r="L803" s="714"/>
    </row>
    <row r="804" spans="1:12" ht="12.75" customHeight="1" x14ac:dyDescent="0.35">
      <c r="A804" s="714"/>
      <c r="B804" s="722" t="s">
        <v>141</v>
      </c>
      <c r="C804" s="714"/>
      <c r="D804" s="714"/>
      <c r="E804" s="714"/>
      <c r="F804" s="714"/>
      <c r="G804" s="714"/>
      <c r="H804" s="714"/>
      <c r="I804" s="714"/>
      <c r="J804" s="714"/>
      <c r="K804" s="714"/>
      <c r="L804" s="714"/>
    </row>
    <row r="805" spans="1:12" ht="12.75" customHeight="1" x14ac:dyDescent="0.35">
      <c r="A805" s="714"/>
      <c r="B805" s="714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2" ht="12.75" customHeight="1" x14ac:dyDescent="0.35">
      <c r="A806" s="714"/>
      <c r="B806" s="714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4">
        <v>750</v>
      </c>
      <c r="K806" s="59"/>
      <c r="L806" s="53">
        <f t="shared" ref="L806:L811" si="79">J806-K806</f>
        <v>750</v>
      </c>
    </row>
    <row r="807" spans="1:12" ht="12.75" customHeight="1" x14ac:dyDescent="0.35">
      <c r="A807" s="714"/>
      <c r="B807" s="714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4">
        <v>2100</v>
      </c>
      <c r="K807" s="59"/>
      <c r="L807" s="53">
        <f t="shared" si="79"/>
        <v>2100</v>
      </c>
    </row>
    <row r="808" spans="1:12" ht="12.75" customHeight="1" x14ac:dyDescent="0.35">
      <c r="A808" s="714"/>
      <c r="B808" s="714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4">
        <v>250</v>
      </c>
      <c r="K808" s="59"/>
      <c r="L808" s="53">
        <f t="shared" si="79"/>
        <v>250</v>
      </c>
    </row>
    <row r="809" spans="1:12" ht="12.75" customHeight="1" x14ac:dyDescent="0.35">
      <c r="A809" s="714"/>
      <c r="B809" s="714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4">
        <v>12700</v>
      </c>
      <c r="K809" s="59"/>
      <c r="L809" s="53">
        <f t="shared" si="79"/>
        <v>12700</v>
      </c>
    </row>
    <row r="810" spans="1:12" ht="12.75" customHeight="1" x14ac:dyDescent="0.35">
      <c r="A810" s="714"/>
      <c r="B810" s="714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4">
        <v>2500</v>
      </c>
      <c r="K810" s="59"/>
      <c r="L810" s="53">
        <f t="shared" si="79"/>
        <v>2500</v>
      </c>
    </row>
    <row r="811" spans="1:12" ht="12.75" customHeight="1" x14ac:dyDescent="0.35">
      <c r="A811" s="714"/>
      <c r="B811" s="714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4">
        <v>66000</v>
      </c>
      <c r="K811" s="59"/>
      <c r="L811" s="53">
        <f t="shared" si="79"/>
        <v>66000</v>
      </c>
    </row>
    <row r="812" spans="1:12" ht="12.75" customHeight="1" x14ac:dyDescent="0.35">
      <c r="A812" s="714"/>
      <c r="B812" s="719" t="s">
        <v>143</v>
      </c>
      <c r="C812" s="714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7">
        <v>84300</v>
      </c>
      <c r="K812" s="54">
        <f>SUM(K806:K811)</f>
        <v>0</v>
      </c>
      <c r="L812" s="54">
        <f>SUM(L806:L811)</f>
        <v>84300</v>
      </c>
    </row>
    <row r="813" spans="1:12" ht="12.75" customHeight="1" thickBot="1" x14ac:dyDescent="0.4">
      <c r="A813" s="719" t="s">
        <v>258</v>
      </c>
      <c r="B813" s="714"/>
      <c r="C813" s="714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8">
        <v>-84300</v>
      </c>
      <c r="K813" s="55">
        <f>-K812</f>
        <v>0</v>
      </c>
      <c r="L813" s="55">
        <f>-L812</f>
        <v>-84300</v>
      </c>
    </row>
    <row r="814" spans="1:12" ht="12.75" customHeight="1" thickTop="1" x14ac:dyDescent="0.35">
      <c r="A814" s="722" t="s">
        <v>259</v>
      </c>
      <c r="B814" s="714"/>
      <c r="C814" s="714"/>
      <c r="D814" s="714"/>
      <c r="E814" s="714"/>
      <c r="F814" s="714"/>
      <c r="G814" s="714"/>
      <c r="H814" s="714"/>
      <c r="I814" s="714"/>
      <c r="J814" s="714"/>
      <c r="K814" s="714"/>
      <c r="L814" s="714"/>
    </row>
    <row r="815" spans="1:12" ht="12.75" customHeight="1" x14ac:dyDescent="0.35">
      <c r="A815" s="714"/>
      <c r="B815" s="722" t="s">
        <v>141</v>
      </c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</row>
    <row r="816" spans="1:12" ht="12.75" customHeight="1" x14ac:dyDescent="0.35">
      <c r="A816" s="714"/>
      <c r="B816" s="714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4">
        <v>919043</v>
      </c>
      <c r="K816" s="59"/>
      <c r="L816" s="53">
        <f t="shared" ref="L816:L845" si="82">J816-K816</f>
        <v>919043</v>
      </c>
    </row>
    <row r="817" spans="1:12" ht="12.75" customHeight="1" x14ac:dyDescent="0.35">
      <c r="A817" s="714"/>
      <c r="B817" s="714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4">
        <v>0</v>
      </c>
      <c r="K817" s="59"/>
      <c r="L817" s="53">
        <f t="shared" si="82"/>
        <v>0</v>
      </c>
    </row>
    <row r="818" spans="1:12" ht="12.75" customHeight="1" x14ac:dyDescent="0.35">
      <c r="A818" s="714"/>
      <c r="B818" s="714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4">
        <v>0</v>
      </c>
      <c r="K818" s="59"/>
      <c r="L818" s="53">
        <f t="shared" si="82"/>
        <v>0</v>
      </c>
    </row>
    <row r="819" spans="1:12" ht="12.75" customHeight="1" x14ac:dyDescent="0.35">
      <c r="A819" s="714"/>
      <c r="B819" s="714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4">
        <v>0</v>
      </c>
      <c r="K819" s="59"/>
      <c r="L819" s="53">
        <f t="shared" si="82"/>
        <v>0</v>
      </c>
    </row>
    <row r="820" spans="1:12" ht="12.75" customHeight="1" x14ac:dyDescent="0.35">
      <c r="A820" s="714"/>
      <c r="B820" s="714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4">
        <v>93886</v>
      </c>
      <c r="K820" s="59"/>
      <c r="L820" s="53">
        <f t="shared" si="82"/>
        <v>93886</v>
      </c>
    </row>
    <row r="821" spans="1:12" ht="12.75" customHeight="1" x14ac:dyDescent="0.35">
      <c r="A821" s="714"/>
      <c r="B821" s="714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4">
        <v>99970</v>
      </c>
      <c r="K821" s="59"/>
      <c r="L821" s="53">
        <f t="shared" si="82"/>
        <v>99970</v>
      </c>
    </row>
    <row r="822" spans="1:12" ht="12.75" customHeight="1" x14ac:dyDescent="0.35">
      <c r="A822" s="714"/>
      <c r="B822" s="714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4">
        <v>0</v>
      </c>
      <c r="K822" s="59"/>
      <c r="L822" s="53">
        <f t="shared" si="82"/>
        <v>0</v>
      </c>
    </row>
    <row r="823" spans="1:12" ht="12.75" customHeight="1" x14ac:dyDescent="0.35">
      <c r="A823" s="714"/>
      <c r="B823" s="714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4">
        <v>14290</v>
      </c>
      <c r="K823" s="59"/>
      <c r="L823" s="53">
        <f t="shared" si="82"/>
        <v>14290</v>
      </c>
    </row>
    <row r="824" spans="1:12" ht="12.75" customHeight="1" x14ac:dyDescent="0.35">
      <c r="A824" s="714"/>
      <c r="B824" s="714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4">
        <v>122151</v>
      </c>
      <c r="K824" s="59"/>
      <c r="L824" s="53">
        <f t="shared" si="82"/>
        <v>122151</v>
      </c>
    </row>
    <row r="825" spans="1:12" ht="12.75" customHeight="1" x14ac:dyDescent="0.35">
      <c r="A825" s="714"/>
      <c r="B825" s="714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4">
        <v>2825</v>
      </c>
      <c r="K825" s="59"/>
      <c r="L825" s="53">
        <f t="shared" si="82"/>
        <v>2825</v>
      </c>
    </row>
    <row r="826" spans="1:12" ht="12.75" customHeight="1" x14ac:dyDescent="0.35">
      <c r="A826" s="714"/>
      <c r="B826" s="714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4">
        <v>0</v>
      </c>
      <c r="K826" s="59"/>
      <c r="L826" s="53">
        <f t="shared" si="82"/>
        <v>0</v>
      </c>
    </row>
    <row r="827" spans="1:12" ht="12.75" customHeight="1" x14ac:dyDescent="0.35">
      <c r="A827" s="714"/>
      <c r="B827" s="714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4">
        <v>20586</v>
      </c>
      <c r="K827" s="59"/>
      <c r="L827" s="53">
        <f t="shared" si="82"/>
        <v>20586</v>
      </c>
    </row>
    <row r="828" spans="1:12" ht="12.75" customHeight="1" x14ac:dyDescent="0.35">
      <c r="A828" s="714"/>
      <c r="B828" s="714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4">
        <v>0</v>
      </c>
      <c r="K828" s="59"/>
      <c r="L828" s="53">
        <f t="shared" si="82"/>
        <v>0</v>
      </c>
    </row>
    <row r="829" spans="1:12" ht="12.75" customHeight="1" x14ac:dyDescent="0.35">
      <c r="A829" s="714"/>
      <c r="B829" s="714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4">
        <v>0</v>
      </c>
      <c r="K829" s="59"/>
      <c r="L829" s="53">
        <f t="shared" si="82"/>
        <v>0</v>
      </c>
    </row>
    <row r="830" spans="1:12" ht="12.75" customHeight="1" x14ac:dyDescent="0.35">
      <c r="A830" s="714"/>
      <c r="B830" s="714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4">
        <v>14517</v>
      </c>
      <c r="K830" s="59"/>
      <c r="L830" s="53">
        <f t="shared" si="82"/>
        <v>14517</v>
      </c>
    </row>
    <row r="831" spans="1:12" ht="12.75" customHeight="1" x14ac:dyDescent="0.35">
      <c r="A831" s="714"/>
      <c r="B831" s="714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4">
        <v>0</v>
      </c>
      <c r="K831" s="59"/>
      <c r="L831" s="53">
        <f t="shared" si="82"/>
        <v>0</v>
      </c>
    </row>
    <row r="832" spans="1:12" ht="12.75" customHeight="1" x14ac:dyDescent="0.35">
      <c r="A832" s="714"/>
      <c r="B832" s="714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4">
        <v>4000</v>
      </c>
      <c r="K832" s="59"/>
      <c r="L832" s="53">
        <f t="shared" si="82"/>
        <v>4000</v>
      </c>
    </row>
    <row r="833" spans="1:12" ht="12.75" customHeight="1" x14ac:dyDescent="0.35">
      <c r="A833" s="714"/>
      <c r="B833" s="714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4">
        <v>4000</v>
      </c>
      <c r="K833" s="59"/>
      <c r="L833" s="53">
        <f t="shared" si="82"/>
        <v>4000</v>
      </c>
    </row>
    <row r="834" spans="1:12" ht="12.75" customHeight="1" x14ac:dyDescent="0.35">
      <c r="A834" s="714"/>
      <c r="B834" s="714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4">
        <v>3000</v>
      </c>
      <c r="K834" s="59"/>
      <c r="L834" s="53">
        <f t="shared" si="82"/>
        <v>3000</v>
      </c>
    </row>
    <row r="835" spans="1:12" ht="12.75" customHeight="1" x14ac:dyDescent="0.35">
      <c r="A835" s="714"/>
      <c r="B835" s="714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4">
        <v>3000</v>
      </c>
      <c r="K835" s="59"/>
      <c r="L835" s="53">
        <f t="shared" si="82"/>
        <v>3000</v>
      </c>
    </row>
    <row r="836" spans="1:12" ht="12.75" customHeight="1" x14ac:dyDescent="0.35">
      <c r="A836" s="714"/>
      <c r="B836" s="714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4">
        <v>5500</v>
      </c>
      <c r="K836" s="59"/>
      <c r="L836" s="53">
        <f t="shared" si="82"/>
        <v>5500</v>
      </c>
    </row>
    <row r="837" spans="1:12" ht="12.75" customHeight="1" x14ac:dyDescent="0.35">
      <c r="A837" s="714"/>
      <c r="B837" s="714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4">
        <v>5500</v>
      </c>
      <c r="K837" s="59"/>
      <c r="L837" s="53">
        <f t="shared" si="82"/>
        <v>5500</v>
      </c>
    </row>
    <row r="838" spans="1:12" ht="12.75" customHeight="1" x14ac:dyDescent="0.35">
      <c r="A838" s="714"/>
      <c r="B838" s="714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4">
        <v>0</v>
      </c>
      <c r="K838" s="59"/>
      <c r="L838" s="53">
        <f t="shared" si="82"/>
        <v>0</v>
      </c>
    </row>
    <row r="839" spans="1:12" ht="12.75" customHeight="1" x14ac:dyDescent="0.35">
      <c r="A839" s="714"/>
      <c r="B839" s="714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4">
        <v>0</v>
      </c>
      <c r="K839" s="59"/>
      <c r="L839" s="53">
        <f t="shared" si="82"/>
        <v>0</v>
      </c>
    </row>
    <row r="840" spans="1:12" ht="12.75" customHeight="1" x14ac:dyDescent="0.35">
      <c r="A840" s="714"/>
      <c r="B840" s="714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4">
        <v>8610</v>
      </c>
      <c r="K840" s="59"/>
      <c r="L840" s="53">
        <f t="shared" si="82"/>
        <v>8610</v>
      </c>
    </row>
    <row r="841" spans="1:12" ht="12.75" customHeight="1" x14ac:dyDescent="0.35">
      <c r="A841" s="714"/>
      <c r="B841" s="714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4">
        <v>0</v>
      </c>
      <c r="K841" s="59"/>
      <c r="L841" s="53">
        <f t="shared" si="82"/>
        <v>0</v>
      </c>
    </row>
    <row r="842" spans="1:12" ht="12.75" customHeight="1" x14ac:dyDescent="0.35">
      <c r="A842" s="714"/>
      <c r="B842" s="714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4">
        <v>288500</v>
      </c>
      <c r="K842" s="59"/>
      <c r="L842" s="53">
        <f t="shared" si="82"/>
        <v>288500</v>
      </c>
    </row>
    <row r="843" spans="1:12" ht="12.75" customHeight="1" x14ac:dyDescent="0.35">
      <c r="A843" s="714"/>
      <c r="B843" s="714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4">
        <v>0</v>
      </c>
      <c r="K843" s="59"/>
      <c r="L843" s="53">
        <f t="shared" si="82"/>
        <v>0</v>
      </c>
    </row>
    <row r="844" spans="1:12" ht="12.75" customHeight="1" x14ac:dyDescent="0.35">
      <c r="A844" s="714"/>
      <c r="B844" s="714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4">
        <v>0</v>
      </c>
      <c r="K844" s="59"/>
      <c r="L844" s="53">
        <f t="shared" si="82"/>
        <v>0</v>
      </c>
    </row>
    <row r="845" spans="1:12" ht="12.75" customHeight="1" x14ac:dyDescent="0.35">
      <c r="A845" s="714"/>
      <c r="B845" s="714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4">
        <v>5000</v>
      </c>
      <c r="K845" s="59"/>
      <c r="L845" s="53">
        <f t="shared" si="82"/>
        <v>5000</v>
      </c>
    </row>
    <row r="846" spans="1:12" ht="12.75" customHeight="1" x14ac:dyDescent="0.35">
      <c r="A846" s="714"/>
      <c r="B846" s="719" t="s">
        <v>143</v>
      </c>
      <c r="C846" s="714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7">
        <v>1614378</v>
      </c>
      <c r="K846" s="54">
        <f>SUM(K816:K845)</f>
        <v>0</v>
      </c>
      <c r="L846" s="54">
        <f>SUM(L816:L845)</f>
        <v>1614378</v>
      </c>
    </row>
    <row r="847" spans="1:12" ht="12.75" customHeight="1" thickBot="1" x14ac:dyDescent="0.4">
      <c r="A847" s="719" t="s">
        <v>261</v>
      </c>
      <c r="B847" s="714"/>
      <c r="C847" s="714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8">
        <v>-1614378</v>
      </c>
      <c r="K847" s="55">
        <f>-K846</f>
        <v>0</v>
      </c>
      <c r="L847" s="55">
        <f>-L846</f>
        <v>-1614378</v>
      </c>
    </row>
    <row r="848" spans="1:12" ht="12.75" customHeight="1" thickTop="1" x14ac:dyDescent="0.35">
      <c r="A848" s="722" t="s">
        <v>262</v>
      </c>
      <c r="B848" s="714"/>
      <c r="C848" s="714"/>
      <c r="D848" s="714"/>
      <c r="E848" s="714"/>
      <c r="F848" s="714"/>
      <c r="G848" s="714"/>
      <c r="H848" s="714"/>
      <c r="I848" s="714"/>
      <c r="J848" s="714"/>
      <c r="K848" s="714"/>
      <c r="L848" s="714"/>
    </row>
    <row r="849" spans="1:12" ht="12.75" customHeight="1" x14ac:dyDescent="0.35">
      <c r="A849" s="714"/>
      <c r="B849" s="722" t="s">
        <v>141</v>
      </c>
      <c r="C849" s="714"/>
      <c r="D849" s="714"/>
      <c r="E849" s="714"/>
      <c r="F849" s="714"/>
      <c r="G849" s="714"/>
      <c r="H849" s="714"/>
      <c r="I849" s="714"/>
      <c r="J849" s="714"/>
      <c r="K849" s="714"/>
      <c r="L849" s="714"/>
    </row>
    <row r="850" spans="1:12" ht="12.75" customHeight="1" x14ac:dyDescent="0.35">
      <c r="A850" s="714"/>
      <c r="B850" s="714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4">
        <v>801201</v>
      </c>
      <c r="K850" s="59"/>
      <c r="L850" s="53">
        <f t="shared" ref="L850:L875" si="85">J850-K850</f>
        <v>801201</v>
      </c>
    </row>
    <row r="851" spans="1:12" ht="12.75" customHeight="1" x14ac:dyDescent="0.35">
      <c r="A851" s="714"/>
      <c r="B851" s="714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4">
        <v>0</v>
      </c>
      <c r="K851" s="59"/>
      <c r="L851" s="53">
        <f t="shared" si="85"/>
        <v>0</v>
      </c>
    </row>
    <row r="852" spans="1:12" ht="12.75" customHeight="1" x14ac:dyDescent="0.35">
      <c r="A852" s="714"/>
      <c r="B852" s="714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4">
        <v>0</v>
      </c>
      <c r="K852" s="59"/>
      <c r="L852" s="53">
        <f t="shared" si="85"/>
        <v>0</v>
      </c>
    </row>
    <row r="853" spans="1:12" ht="12.75" customHeight="1" x14ac:dyDescent="0.35">
      <c r="A853" s="714"/>
      <c r="B853" s="714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4">
        <v>97983</v>
      </c>
      <c r="K853" s="59"/>
      <c r="L853" s="53">
        <f t="shared" si="85"/>
        <v>97983</v>
      </c>
    </row>
    <row r="854" spans="1:12" ht="12.75" customHeight="1" x14ac:dyDescent="0.35">
      <c r="A854" s="714"/>
      <c r="B854" s="714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4">
        <v>96523</v>
      </c>
      <c r="K854" s="59"/>
      <c r="L854" s="53">
        <f t="shared" si="85"/>
        <v>96523</v>
      </c>
    </row>
    <row r="855" spans="1:12" ht="12.75" customHeight="1" x14ac:dyDescent="0.35">
      <c r="A855" s="714"/>
      <c r="B855" s="714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4">
        <v>13797</v>
      </c>
      <c r="K855" s="59"/>
      <c r="L855" s="53">
        <f t="shared" si="85"/>
        <v>13797</v>
      </c>
    </row>
    <row r="856" spans="1:12" ht="12.75" customHeight="1" x14ac:dyDescent="0.35">
      <c r="A856" s="714"/>
      <c r="B856" s="714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4">
        <v>148465</v>
      </c>
      <c r="K856" s="59"/>
      <c r="L856" s="53">
        <f t="shared" si="85"/>
        <v>148465</v>
      </c>
    </row>
    <row r="857" spans="1:12" ht="12.75" customHeight="1" x14ac:dyDescent="0.35">
      <c r="A857" s="714"/>
      <c r="B857" s="714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4">
        <v>2725</v>
      </c>
      <c r="K857" s="59"/>
      <c r="L857" s="53">
        <f t="shared" si="85"/>
        <v>2725</v>
      </c>
    </row>
    <row r="858" spans="1:12" ht="12.75" customHeight="1" x14ac:dyDescent="0.35">
      <c r="A858" s="714"/>
      <c r="B858" s="714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4">
        <v>0</v>
      </c>
      <c r="K858" s="59"/>
      <c r="L858" s="53">
        <f t="shared" si="85"/>
        <v>0</v>
      </c>
    </row>
    <row r="859" spans="1:12" ht="12.75" customHeight="1" x14ac:dyDescent="0.35">
      <c r="A859" s="714"/>
      <c r="B859" s="714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4">
        <v>25398</v>
      </c>
      <c r="K859" s="59"/>
      <c r="L859" s="53">
        <f t="shared" si="85"/>
        <v>25398</v>
      </c>
    </row>
    <row r="860" spans="1:12" ht="12.75" customHeight="1" x14ac:dyDescent="0.35">
      <c r="A860" s="714"/>
      <c r="B860" s="714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4">
        <v>0</v>
      </c>
      <c r="K860" s="59"/>
      <c r="L860" s="53">
        <f t="shared" si="85"/>
        <v>0</v>
      </c>
    </row>
    <row r="861" spans="1:12" ht="12.75" customHeight="1" x14ac:dyDescent="0.35">
      <c r="A861" s="714"/>
      <c r="B861" s="714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4">
        <v>0</v>
      </c>
      <c r="K861" s="59"/>
      <c r="L861" s="53">
        <f t="shared" si="85"/>
        <v>0</v>
      </c>
    </row>
    <row r="862" spans="1:12" ht="12.75" customHeight="1" x14ac:dyDescent="0.35">
      <c r="A862" s="714"/>
      <c r="B862" s="714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4">
        <v>12036</v>
      </c>
      <c r="K862" s="59"/>
      <c r="L862" s="53">
        <f t="shared" si="85"/>
        <v>12036</v>
      </c>
    </row>
    <row r="863" spans="1:12" ht="12.75" customHeight="1" x14ac:dyDescent="0.35">
      <c r="A863" s="714"/>
      <c r="B863" s="714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4">
        <v>0</v>
      </c>
      <c r="K863" s="59"/>
      <c r="L863" s="53">
        <f t="shared" si="85"/>
        <v>0</v>
      </c>
    </row>
    <row r="864" spans="1:12" ht="12.75" customHeight="1" x14ac:dyDescent="0.35">
      <c r="A864" s="714"/>
      <c r="B864" s="714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4">
        <v>1500</v>
      </c>
      <c r="K864" s="59"/>
      <c r="L864" s="53">
        <f t="shared" si="85"/>
        <v>1500</v>
      </c>
    </row>
    <row r="865" spans="1:12" ht="12.75" customHeight="1" x14ac:dyDescent="0.35">
      <c r="A865" s="714"/>
      <c r="B865" s="714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4">
        <v>25</v>
      </c>
      <c r="K865" s="59"/>
      <c r="L865" s="53">
        <f t="shared" si="85"/>
        <v>25</v>
      </c>
    </row>
    <row r="866" spans="1:12" ht="12.75" customHeight="1" x14ac:dyDescent="0.35">
      <c r="A866" s="714"/>
      <c r="B866" s="714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4">
        <v>500</v>
      </c>
      <c r="K866" s="59"/>
      <c r="L866" s="53">
        <f t="shared" si="85"/>
        <v>500</v>
      </c>
    </row>
    <row r="867" spans="1:12" ht="12.75" customHeight="1" x14ac:dyDescent="0.35">
      <c r="A867" s="714"/>
      <c r="B867" s="714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4">
        <v>9700</v>
      </c>
      <c r="K867" s="59"/>
      <c r="L867" s="53">
        <f t="shared" si="85"/>
        <v>9700</v>
      </c>
    </row>
    <row r="868" spans="1:12" ht="12.75" customHeight="1" x14ac:dyDescent="0.35">
      <c r="A868" s="714"/>
      <c r="B868" s="714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4">
        <v>1500</v>
      </c>
      <c r="K868" s="59"/>
      <c r="L868" s="53">
        <f t="shared" si="85"/>
        <v>1500</v>
      </c>
    </row>
    <row r="869" spans="1:12" ht="12.75" customHeight="1" x14ac:dyDescent="0.35">
      <c r="A869" s="714"/>
      <c r="B869" s="714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4">
        <v>2000</v>
      </c>
      <c r="K869" s="59"/>
      <c r="L869" s="53">
        <f t="shared" si="85"/>
        <v>2000</v>
      </c>
    </row>
    <row r="870" spans="1:12" ht="12.75" customHeight="1" x14ac:dyDescent="0.35">
      <c r="A870" s="714"/>
      <c r="B870" s="714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4">
        <v>5000</v>
      </c>
      <c r="K870" s="59"/>
      <c r="L870" s="53">
        <f t="shared" si="85"/>
        <v>5000</v>
      </c>
    </row>
    <row r="871" spans="1:12" ht="12.75" customHeight="1" x14ac:dyDescent="0.35">
      <c r="A871" s="714"/>
      <c r="B871" s="714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4">
        <v>3200</v>
      </c>
      <c r="K871" s="59"/>
      <c r="L871" s="53">
        <f t="shared" si="85"/>
        <v>3200</v>
      </c>
    </row>
    <row r="872" spans="1:12" ht="12.75" customHeight="1" x14ac:dyDescent="0.35">
      <c r="A872" s="714"/>
      <c r="B872" s="714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4">
        <v>0</v>
      </c>
      <c r="K872" s="59"/>
      <c r="L872" s="53">
        <f t="shared" si="85"/>
        <v>0</v>
      </c>
    </row>
    <row r="873" spans="1:12" ht="12.75" customHeight="1" x14ac:dyDescent="0.35">
      <c r="A873" s="714"/>
      <c r="B873" s="714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4">
        <v>913500</v>
      </c>
      <c r="K873" s="59"/>
      <c r="L873" s="53">
        <f t="shared" si="85"/>
        <v>913500</v>
      </c>
    </row>
    <row r="874" spans="1:12" ht="12.75" customHeight="1" x14ac:dyDescent="0.35">
      <c r="A874" s="714"/>
      <c r="B874" s="714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4">
        <v>0</v>
      </c>
      <c r="K874" s="59"/>
      <c r="L874" s="53">
        <f t="shared" si="85"/>
        <v>0</v>
      </c>
    </row>
    <row r="875" spans="1:12" ht="12.75" customHeight="1" x14ac:dyDescent="0.35">
      <c r="A875" s="714"/>
      <c r="B875" s="714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4">
        <v>0</v>
      </c>
      <c r="K875" s="59"/>
      <c r="L875" s="53">
        <f t="shared" si="85"/>
        <v>0</v>
      </c>
    </row>
    <row r="876" spans="1:12" ht="12.75" customHeight="1" x14ac:dyDescent="0.35">
      <c r="A876" s="714"/>
      <c r="B876" s="719" t="s">
        <v>143</v>
      </c>
      <c r="C876" s="714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7">
        <v>2135053</v>
      </c>
      <c r="K876" s="54">
        <f>SUM(K850:K875)</f>
        <v>0</v>
      </c>
      <c r="L876" s="54">
        <f>SUM(L850:L875)</f>
        <v>2135053</v>
      </c>
    </row>
    <row r="877" spans="1:12" ht="12.75" customHeight="1" thickBot="1" x14ac:dyDescent="0.4">
      <c r="A877" s="719" t="s">
        <v>263</v>
      </c>
      <c r="B877" s="714"/>
      <c r="C877" s="714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8">
        <v>-2135053</v>
      </c>
      <c r="K877" s="55">
        <f>-K876</f>
        <v>0</v>
      </c>
      <c r="L877" s="55">
        <f>-L876</f>
        <v>-2135053</v>
      </c>
    </row>
    <row r="878" spans="1:12" ht="12.75" customHeight="1" thickTop="1" x14ac:dyDescent="0.35">
      <c r="A878" s="722" t="s">
        <v>264</v>
      </c>
      <c r="B878" s="714"/>
      <c r="C878" s="714"/>
      <c r="D878" s="714"/>
      <c r="E878" s="714"/>
      <c r="F878" s="714"/>
      <c r="G878" s="714"/>
      <c r="H878" s="714"/>
      <c r="I878" s="714"/>
      <c r="J878" s="714"/>
      <c r="K878" s="714"/>
      <c r="L878" s="714"/>
    </row>
    <row r="879" spans="1:12" ht="12.75" customHeight="1" x14ac:dyDescent="0.35">
      <c r="A879" s="714"/>
      <c r="B879" s="722" t="s">
        <v>141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</row>
    <row r="880" spans="1:12" ht="12.75" customHeight="1" x14ac:dyDescent="0.35">
      <c r="A880" s="714"/>
      <c r="B880" s="714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4">
        <v>1529554</v>
      </c>
      <c r="K880" s="59"/>
      <c r="L880" s="53">
        <f t="shared" ref="L880:L914" si="88">J880-K880</f>
        <v>1529554</v>
      </c>
    </row>
    <row r="881" spans="1:12" ht="12.75" customHeight="1" x14ac:dyDescent="0.35">
      <c r="A881" s="714"/>
      <c r="B881" s="714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4">
        <v>0</v>
      </c>
      <c r="K881" s="59"/>
      <c r="L881" s="53">
        <f t="shared" si="88"/>
        <v>0</v>
      </c>
    </row>
    <row r="882" spans="1:12" ht="12.75" customHeight="1" x14ac:dyDescent="0.35">
      <c r="A882" s="714"/>
      <c r="B882" s="714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4">
        <v>2500</v>
      </c>
      <c r="K882" s="59"/>
      <c r="L882" s="53">
        <f t="shared" si="88"/>
        <v>2500</v>
      </c>
    </row>
    <row r="883" spans="1:12" ht="12.75" customHeight="1" x14ac:dyDescent="0.35">
      <c r="A883" s="714"/>
      <c r="B883" s="714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4">
        <v>0</v>
      </c>
      <c r="K883" s="59"/>
      <c r="L883" s="53">
        <f t="shared" si="88"/>
        <v>0</v>
      </c>
    </row>
    <row r="884" spans="1:12" ht="12.75" customHeight="1" x14ac:dyDescent="0.35">
      <c r="A884" s="714"/>
      <c r="B884" s="714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4">
        <v>143938</v>
      </c>
      <c r="K884" s="59"/>
      <c r="L884" s="53">
        <f t="shared" si="88"/>
        <v>143938</v>
      </c>
    </row>
    <row r="885" spans="1:12" ht="12.75" customHeight="1" x14ac:dyDescent="0.35">
      <c r="A885" s="714"/>
      <c r="B885" s="714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4">
        <v>165469</v>
      </c>
      <c r="K885" s="59"/>
      <c r="L885" s="53">
        <f t="shared" si="88"/>
        <v>165469</v>
      </c>
    </row>
    <row r="886" spans="1:12" ht="12.75" customHeight="1" x14ac:dyDescent="0.35">
      <c r="A886" s="714"/>
      <c r="B886" s="714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4">
        <v>0</v>
      </c>
      <c r="K886" s="59"/>
      <c r="L886" s="53">
        <f t="shared" si="88"/>
        <v>0</v>
      </c>
    </row>
    <row r="887" spans="1:12" ht="12.75" customHeight="1" x14ac:dyDescent="0.35">
      <c r="A887" s="714"/>
      <c r="B887" s="714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4">
        <v>23653</v>
      </c>
      <c r="K887" s="59"/>
      <c r="L887" s="53">
        <f t="shared" si="88"/>
        <v>23653</v>
      </c>
    </row>
    <row r="888" spans="1:12" ht="12.75" customHeight="1" x14ac:dyDescent="0.35">
      <c r="A888" s="714"/>
      <c r="B888" s="714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4">
        <v>200794</v>
      </c>
      <c r="K888" s="59"/>
      <c r="L888" s="53">
        <f t="shared" si="88"/>
        <v>200794</v>
      </c>
    </row>
    <row r="889" spans="1:12" ht="12.75" customHeight="1" x14ac:dyDescent="0.35">
      <c r="A889" s="714"/>
      <c r="B889" s="714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4">
        <v>4758</v>
      </c>
      <c r="K889" s="59"/>
      <c r="L889" s="53">
        <f t="shared" si="88"/>
        <v>4758</v>
      </c>
    </row>
    <row r="890" spans="1:12" ht="12.75" customHeight="1" x14ac:dyDescent="0.35">
      <c r="A890" s="714"/>
      <c r="B890" s="714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4">
        <v>0</v>
      </c>
      <c r="K890" s="59"/>
      <c r="L890" s="53">
        <f t="shared" si="88"/>
        <v>0</v>
      </c>
    </row>
    <row r="891" spans="1:12" ht="12.75" customHeight="1" x14ac:dyDescent="0.35">
      <c r="A891" s="714"/>
      <c r="B891" s="714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4">
        <v>36776</v>
      </c>
      <c r="K891" s="59"/>
      <c r="L891" s="53">
        <f t="shared" si="88"/>
        <v>36776</v>
      </c>
    </row>
    <row r="892" spans="1:12" ht="12.75" customHeight="1" x14ac:dyDescent="0.35">
      <c r="A892" s="714"/>
      <c r="B892" s="714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4">
        <v>0</v>
      </c>
      <c r="K892" s="59"/>
      <c r="L892" s="53">
        <f t="shared" si="88"/>
        <v>0</v>
      </c>
    </row>
    <row r="893" spans="1:12" ht="12.75" customHeight="1" x14ac:dyDescent="0.35">
      <c r="A893" s="714"/>
      <c r="B893" s="714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4">
        <v>0</v>
      </c>
      <c r="K893" s="59"/>
      <c r="L893" s="53">
        <f t="shared" si="88"/>
        <v>0</v>
      </c>
    </row>
    <row r="894" spans="1:12" ht="12.75" customHeight="1" x14ac:dyDescent="0.35">
      <c r="A894" s="714"/>
      <c r="B894" s="714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4">
        <v>23276</v>
      </c>
      <c r="K894" s="59"/>
      <c r="L894" s="53">
        <f t="shared" si="88"/>
        <v>23276</v>
      </c>
    </row>
    <row r="895" spans="1:12" ht="12.75" customHeight="1" x14ac:dyDescent="0.35">
      <c r="A895" s="714"/>
      <c r="B895" s="714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4">
        <v>0</v>
      </c>
      <c r="K895" s="59"/>
      <c r="L895" s="53">
        <f t="shared" si="88"/>
        <v>0</v>
      </c>
    </row>
    <row r="896" spans="1:12" ht="12.75" customHeight="1" x14ac:dyDescent="0.35">
      <c r="A896" s="714"/>
      <c r="B896" s="714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4">
        <v>0</v>
      </c>
      <c r="K896" s="59"/>
      <c r="L896" s="53">
        <f t="shared" si="88"/>
        <v>0</v>
      </c>
    </row>
    <row r="897" spans="1:12" ht="12.75" customHeight="1" x14ac:dyDescent="0.35">
      <c r="A897" s="714"/>
      <c r="B897" s="714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4">
        <v>1000</v>
      </c>
      <c r="K897" s="59"/>
      <c r="L897" s="53">
        <f t="shared" si="88"/>
        <v>1000</v>
      </c>
    </row>
    <row r="898" spans="1:12" ht="12.75" customHeight="1" x14ac:dyDescent="0.35">
      <c r="A898" s="714"/>
      <c r="B898" s="714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4">
        <v>2500</v>
      </c>
      <c r="K898" s="59"/>
      <c r="L898" s="53">
        <f t="shared" si="88"/>
        <v>2500</v>
      </c>
    </row>
    <row r="899" spans="1:12" ht="12.75" customHeight="1" x14ac:dyDescent="0.35">
      <c r="A899" s="714"/>
      <c r="B899" s="714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4">
        <v>1000</v>
      </c>
      <c r="K899" s="59"/>
      <c r="L899" s="53">
        <f t="shared" si="88"/>
        <v>1000</v>
      </c>
    </row>
    <row r="900" spans="1:12" ht="12.75" customHeight="1" x14ac:dyDescent="0.35">
      <c r="A900" s="714"/>
      <c r="B900" s="714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4">
        <v>1300</v>
      </c>
      <c r="K900" s="59"/>
      <c r="L900" s="53">
        <f t="shared" si="88"/>
        <v>1300</v>
      </c>
    </row>
    <row r="901" spans="1:12" ht="12.75" customHeight="1" x14ac:dyDescent="0.35">
      <c r="A901" s="714"/>
      <c r="B901" s="714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4">
        <v>10000</v>
      </c>
      <c r="K901" s="59"/>
      <c r="L901" s="53">
        <f t="shared" si="88"/>
        <v>10000</v>
      </c>
    </row>
    <row r="902" spans="1:12" ht="12.75" customHeight="1" x14ac:dyDescent="0.35">
      <c r="A902" s="714"/>
      <c r="B902" s="714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4">
        <v>3500</v>
      </c>
      <c r="K902" s="59"/>
      <c r="L902" s="53">
        <f t="shared" si="88"/>
        <v>3500</v>
      </c>
    </row>
    <row r="903" spans="1:12" ht="12.75" customHeight="1" x14ac:dyDescent="0.35">
      <c r="A903" s="714"/>
      <c r="B903" s="714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4">
        <v>3000</v>
      </c>
      <c r="K903" s="59"/>
      <c r="L903" s="53">
        <f t="shared" si="88"/>
        <v>3000</v>
      </c>
    </row>
    <row r="904" spans="1:12" ht="12.75" customHeight="1" x14ac:dyDescent="0.35">
      <c r="A904" s="714"/>
      <c r="B904" s="714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4">
        <v>500</v>
      </c>
      <c r="K904" s="59"/>
      <c r="L904" s="53">
        <f t="shared" si="88"/>
        <v>500</v>
      </c>
    </row>
    <row r="905" spans="1:12" ht="12.75" customHeight="1" x14ac:dyDescent="0.35">
      <c r="A905" s="714"/>
      <c r="B905" s="714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4">
        <v>1000</v>
      </c>
      <c r="K905" s="59"/>
      <c r="L905" s="53">
        <f t="shared" si="88"/>
        <v>1000</v>
      </c>
    </row>
    <row r="906" spans="1:12" ht="12.75" customHeight="1" x14ac:dyDescent="0.35">
      <c r="A906" s="714"/>
      <c r="B906" s="714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4">
        <v>8500</v>
      </c>
      <c r="K906" s="59"/>
      <c r="L906" s="53">
        <f t="shared" si="88"/>
        <v>8500</v>
      </c>
    </row>
    <row r="907" spans="1:12" ht="12.75" customHeight="1" x14ac:dyDescent="0.35">
      <c r="A907" s="714"/>
      <c r="B907" s="714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4">
        <v>360</v>
      </c>
      <c r="K907" s="59"/>
      <c r="L907" s="53">
        <f t="shared" si="88"/>
        <v>360</v>
      </c>
    </row>
    <row r="908" spans="1:12" ht="12.75" customHeight="1" x14ac:dyDescent="0.35">
      <c r="A908" s="714"/>
      <c r="B908" s="714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4">
        <v>153400</v>
      </c>
      <c r="K908" s="59"/>
      <c r="L908" s="53">
        <f t="shared" si="88"/>
        <v>153400</v>
      </c>
    </row>
    <row r="909" spans="1:12" ht="12.75" customHeight="1" x14ac:dyDescent="0.35">
      <c r="A909" s="714"/>
      <c r="B909" s="714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4">
        <v>0</v>
      </c>
      <c r="K909" s="59"/>
      <c r="L909" s="53">
        <f t="shared" si="88"/>
        <v>0</v>
      </c>
    </row>
    <row r="910" spans="1:12" ht="12.75" customHeight="1" x14ac:dyDescent="0.35">
      <c r="A910" s="714"/>
      <c r="B910" s="714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4">
        <v>0</v>
      </c>
      <c r="K910" s="59"/>
      <c r="L910" s="53">
        <f t="shared" si="88"/>
        <v>0</v>
      </c>
    </row>
    <row r="911" spans="1:12" ht="12.75" customHeight="1" x14ac:dyDescent="0.35">
      <c r="A911" s="714"/>
      <c r="B911" s="714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4">
        <v>0</v>
      </c>
      <c r="K911" s="59"/>
      <c r="L911" s="53">
        <f t="shared" si="88"/>
        <v>0</v>
      </c>
    </row>
    <row r="912" spans="1:12" ht="12.75" customHeight="1" x14ac:dyDescent="0.35">
      <c r="A912" s="714"/>
      <c r="B912" s="714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4">
        <v>0</v>
      </c>
      <c r="K912" s="59"/>
      <c r="L912" s="53">
        <f t="shared" si="88"/>
        <v>0</v>
      </c>
    </row>
    <row r="913" spans="1:12" ht="12.75" customHeight="1" x14ac:dyDescent="0.35">
      <c r="A913" s="714"/>
      <c r="B913" s="714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4">
        <v>0</v>
      </c>
      <c r="K913" s="59"/>
      <c r="L913" s="53">
        <f t="shared" si="88"/>
        <v>0</v>
      </c>
    </row>
    <row r="914" spans="1:12" ht="12.75" customHeight="1" x14ac:dyDescent="0.35">
      <c r="A914" s="714"/>
      <c r="B914" s="714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4">
        <v>0</v>
      </c>
      <c r="K914" s="59"/>
      <c r="L914" s="53">
        <f t="shared" si="88"/>
        <v>0</v>
      </c>
    </row>
    <row r="915" spans="1:12" ht="12.75" customHeight="1" x14ac:dyDescent="0.35">
      <c r="A915" s="714"/>
      <c r="B915" s="719" t="s">
        <v>143</v>
      </c>
      <c r="C915" s="714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7">
        <v>2316778</v>
      </c>
      <c r="K915" s="54">
        <f>SUM(K880:K914)</f>
        <v>0</v>
      </c>
      <c r="L915" s="54">
        <f>SUM(L880:L914)</f>
        <v>2316778</v>
      </c>
    </row>
    <row r="916" spans="1:12" ht="12.75" customHeight="1" thickBot="1" x14ac:dyDescent="0.4">
      <c r="A916" s="719" t="s">
        <v>267</v>
      </c>
      <c r="B916" s="714"/>
      <c r="C916" s="714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8">
        <v>-2316778</v>
      </c>
      <c r="K916" s="55">
        <f>-K915</f>
        <v>0</v>
      </c>
      <c r="L916" s="55">
        <f>-L915</f>
        <v>-2316778</v>
      </c>
    </row>
    <row r="917" spans="1:12" ht="12.75" customHeight="1" thickTop="1" x14ac:dyDescent="0.35">
      <c r="A917" s="722" t="s">
        <v>268</v>
      </c>
      <c r="B917" s="714"/>
      <c r="C917" s="714"/>
      <c r="D917" s="714"/>
      <c r="E917" s="714"/>
      <c r="F917" s="714"/>
      <c r="G917" s="714"/>
      <c r="H917" s="714"/>
      <c r="I917" s="714"/>
      <c r="J917" s="714"/>
      <c r="K917" s="714"/>
      <c r="L917" s="714"/>
    </row>
    <row r="918" spans="1:12" ht="12.75" customHeight="1" x14ac:dyDescent="0.35">
      <c r="A918" s="714"/>
      <c r="B918" s="722" t="s">
        <v>141</v>
      </c>
      <c r="C918" s="714"/>
      <c r="D918" s="714"/>
      <c r="E918" s="714"/>
      <c r="F918" s="714"/>
      <c r="G918" s="714"/>
      <c r="H918" s="714"/>
      <c r="I918" s="714"/>
      <c r="J918" s="714"/>
      <c r="K918" s="714"/>
      <c r="L918" s="714"/>
    </row>
    <row r="919" spans="1:12" ht="12.75" customHeight="1" x14ac:dyDescent="0.35">
      <c r="A919" s="714"/>
      <c r="B919" s="714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4">
        <v>41212</v>
      </c>
      <c r="K919" s="59"/>
      <c r="L919" s="53">
        <f t="shared" ref="L919:L936" si="91">J919-K919</f>
        <v>41212</v>
      </c>
    </row>
    <row r="920" spans="1:12" ht="12.75" customHeight="1" x14ac:dyDescent="0.35">
      <c r="A920" s="714"/>
      <c r="B920" s="714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4">
        <v>0</v>
      </c>
      <c r="K920" s="59"/>
      <c r="L920" s="53">
        <f t="shared" si="91"/>
        <v>0</v>
      </c>
    </row>
    <row r="921" spans="1:12" ht="12.75" customHeight="1" x14ac:dyDescent="0.35">
      <c r="A921" s="714"/>
      <c r="B921" s="714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4">
        <v>1500</v>
      </c>
      <c r="K921" s="59"/>
      <c r="L921" s="53">
        <f t="shared" si="91"/>
        <v>1500</v>
      </c>
    </row>
    <row r="922" spans="1:12" ht="12.75" customHeight="1" x14ac:dyDescent="0.35">
      <c r="A922" s="714"/>
      <c r="B922" s="714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4">
        <v>3091</v>
      </c>
      <c r="K922" s="59"/>
      <c r="L922" s="53">
        <f t="shared" si="91"/>
        <v>3091</v>
      </c>
    </row>
    <row r="923" spans="1:12" ht="12.75" customHeight="1" x14ac:dyDescent="0.35">
      <c r="A923" s="714"/>
      <c r="B923" s="714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4">
        <v>0</v>
      </c>
      <c r="K923" s="59"/>
      <c r="L923" s="53">
        <f t="shared" si="91"/>
        <v>0</v>
      </c>
    </row>
    <row r="924" spans="1:12" ht="12.75" customHeight="1" x14ac:dyDescent="0.35">
      <c r="A924" s="714"/>
      <c r="B924" s="714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4">
        <v>3447</v>
      </c>
      <c r="K924" s="59"/>
      <c r="L924" s="53">
        <f t="shared" si="91"/>
        <v>3447</v>
      </c>
    </row>
    <row r="925" spans="1:12" ht="12.75" customHeight="1" x14ac:dyDescent="0.35">
      <c r="A925" s="714"/>
      <c r="B925" s="714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4">
        <v>493</v>
      </c>
      <c r="K925" s="59"/>
      <c r="L925" s="53">
        <f t="shared" si="91"/>
        <v>493</v>
      </c>
    </row>
    <row r="926" spans="1:12" ht="12.75" customHeight="1" x14ac:dyDescent="0.35">
      <c r="A926" s="714"/>
      <c r="B926" s="714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4">
        <v>7357</v>
      </c>
      <c r="K926" s="59"/>
      <c r="L926" s="53">
        <f t="shared" si="91"/>
        <v>7357</v>
      </c>
    </row>
    <row r="927" spans="1:12" ht="12.75" customHeight="1" x14ac:dyDescent="0.35">
      <c r="A927" s="714"/>
      <c r="B927" s="714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4">
        <v>103</v>
      </c>
      <c r="K927" s="59"/>
      <c r="L927" s="53">
        <f t="shared" si="91"/>
        <v>103</v>
      </c>
    </row>
    <row r="928" spans="1:12" ht="12.75" customHeight="1" x14ac:dyDescent="0.35">
      <c r="A928" s="714"/>
      <c r="B928" s="714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4">
        <v>0</v>
      </c>
      <c r="K928" s="59"/>
      <c r="L928" s="53">
        <f t="shared" si="91"/>
        <v>0</v>
      </c>
    </row>
    <row r="929" spans="1:12" ht="12.75" customHeight="1" x14ac:dyDescent="0.35">
      <c r="A929" s="714"/>
      <c r="B929" s="714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4">
        <v>599</v>
      </c>
      <c r="K929" s="59"/>
      <c r="L929" s="53">
        <f t="shared" si="91"/>
        <v>599</v>
      </c>
    </row>
    <row r="930" spans="1:12" ht="12.75" customHeight="1" x14ac:dyDescent="0.35">
      <c r="A930" s="714"/>
      <c r="B930" s="714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4">
        <v>100</v>
      </c>
      <c r="K930" s="59"/>
      <c r="L930" s="53">
        <f t="shared" si="91"/>
        <v>100</v>
      </c>
    </row>
    <row r="931" spans="1:12" ht="12.75" customHeight="1" x14ac:dyDescent="0.35">
      <c r="A931" s="714"/>
      <c r="B931" s="714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4">
        <v>300</v>
      </c>
      <c r="K931" s="59"/>
      <c r="L931" s="53">
        <f t="shared" si="91"/>
        <v>300</v>
      </c>
    </row>
    <row r="932" spans="1:12" ht="12.75" customHeight="1" x14ac:dyDescent="0.35">
      <c r="A932" s="714"/>
      <c r="B932" s="714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4">
        <v>100</v>
      </c>
      <c r="K932" s="59"/>
      <c r="L932" s="53">
        <f t="shared" si="91"/>
        <v>100</v>
      </c>
    </row>
    <row r="933" spans="1:12" ht="12.75" customHeight="1" x14ac:dyDescent="0.35">
      <c r="A933" s="714"/>
      <c r="B933" s="714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4">
        <v>2000</v>
      </c>
      <c r="K933" s="59"/>
      <c r="L933" s="53">
        <f t="shared" si="91"/>
        <v>2000</v>
      </c>
    </row>
    <row r="934" spans="1:12" ht="12.75" customHeight="1" x14ac:dyDescent="0.35">
      <c r="A934" s="714"/>
      <c r="B934" s="714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4">
        <v>2000</v>
      </c>
      <c r="K934" s="59"/>
      <c r="L934" s="53">
        <f t="shared" si="91"/>
        <v>2000</v>
      </c>
    </row>
    <row r="935" spans="1:12" ht="12.75" customHeight="1" x14ac:dyDescent="0.35">
      <c r="A935" s="714"/>
      <c r="B935" s="714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4">
        <v>133500</v>
      </c>
      <c r="K935" s="59"/>
      <c r="L935" s="53">
        <f t="shared" si="91"/>
        <v>133500</v>
      </c>
    </row>
    <row r="936" spans="1:12" ht="12.75" customHeight="1" x14ac:dyDescent="0.35">
      <c r="A936" s="714"/>
      <c r="B936" s="714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4">
        <v>2000</v>
      </c>
      <c r="K936" s="59"/>
      <c r="L936" s="53">
        <f t="shared" si="91"/>
        <v>2000</v>
      </c>
    </row>
    <row r="937" spans="1:12" ht="12.75" customHeight="1" x14ac:dyDescent="0.35">
      <c r="A937" s="714"/>
      <c r="B937" s="719" t="s">
        <v>143</v>
      </c>
      <c r="C937" s="714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7">
        <v>197802</v>
      </c>
      <c r="K937" s="54">
        <f>SUM(K919:K936)</f>
        <v>0</v>
      </c>
      <c r="L937" s="54">
        <f>SUM(L919:L936)</f>
        <v>197802</v>
      </c>
    </row>
    <row r="938" spans="1:12" ht="12.75" customHeight="1" thickBot="1" x14ac:dyDescent="0.4">
      <c r="A938" s="719" t="s">
        <v>270</v>
      </c>
      <c r="B938" s="714"/>
      <c r="C938" s="714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8">
        <v>-197802</v>
      </c>
      <c r="K938" s="55">
        <f>-K937</f>
        <v>0</v>
      </c>
      <c r="L938" s="55">
        <f>-L937</f>
        <v>-197802</v>
      </c>
    </row>
    <row r="939" spans="1:12" ht="12.75" customHeight="1" thickTop="1" x14ac:dyDescent="0.35">
      <c r="A939" s="722" t="s">
        <v>271</v>
      </c>
      <c r="B939" s="714"/>
      <c r="C939" s="714"/>
      <c r="D939" s="714"/>
      <c r="E939" s="714"/>
      <c r="F939" s="714"/>
      <c r="G939" s="714"/>
      <c r="H939" s="714"/>
      <c r="I939" s="714"/>
      <c r="J939" s="714"/>
      <c r="K939" s="714"/>
      <c r="L939" s="714"/>
    </row>
    <row r="940" spans="1:12" ht="12.75" customHeight="1" x14ac:dyDescent="0.35">
      <c r="A940" s="714"/>
      <c r="B940" s="722" t="s">
        <v>141</v>
      </c>
      <c r="C940" s="714"/>
      <c r="D940" s="714"/>
      <c r="E940" s="714"/>
      <c r="F940" s="714"/>
      <c r="G940" s="714"/>
      <c r="H940" s="714"/>
      <c r="I940" s="714"/>
      <c r="J940" s="714"/>
      <c r="K940" s="714"/>
      <c r="L940" s="714"/>
    </row>
    <row r="941" spans="1:12" ht="12.75" customHeight="1" x14ac:dyDescent="0.35">
      <c r="A941" s="714"/>
      <c r="B941" s="714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4">
        <v>38463</v>
      </c>
      <c r="K941" s="59"/>
      <c r="L941" s="53">
        <f t="shared" ref="L941:L958" si="94">J941-K941</f>
        <v>38463</v>
      </c>
    </row>
    <row r="942" spans="1:12" ht="12.75" customHeight="1" x14ac:dyDescent="0.35">
      <c r="A942" s="714"/>
      <c r="B942" s="714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4">
        <v>0</v>
      </c>
      <c r="K942" s="59"/>
      <c r="L942" s="53">
        <f t="shared" si="94"/>
        <v>0</v>
      </c>
    </row>
    <row r="943" spans="1:12" ht="12.75" customHeight="1" x14ac:dyDescent="0.35">
      <c r="A943" s="714"/>
      <c r="B943" s="714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4">
        <v>0</v>
      </c>
      <c r="K943" s="59"/>
      <c r="L943" s="53">
        <f t="shared" si="94"/>
        <v>0</v>
      </c>
    </row>
    <row r="944" spans="1:12" ht="12.75" customHeight="1" x14ac:dyDescent="0.35">
      <c r="A944" s="714"/>
      <c r="B944" s="714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4">
        <v>2899</v>
      </c>
      <c r="K944" s="59"/>
      <c r="L944" s="53">
        <f t="shared" si="94"/>
        <v>2899</v>
      </c>
    </row>
    <row r="945" spans="1:12" ht="12.75" customHeight="1" x14ac:dyDescent="0.35">
      <c r="A945" s="714"/>
      <c r="B945" s="714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4">
        <v>0</v>
      </c>
      <c r="K945" s="59"/>
      <c r="L945" s="53">
        <f t="shared" si="94"/>
        <v>0</v>
      </c>
    </row>
    <row r="946" spans="1:12" ht="12.75" customHeight="1" x14ac:dyDescent="0.35">
      <c r="A946" s="714"/>
      <c r="B946" s="714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4">
        <v>6895</v>
      </c>
      <c r="K946" s="59"/>
      <c r="L946" s="53">
        <f t="shared" si="94"/>
        <v>6895</v>
      </c>
    </row>
    <row r="947" spans="1:12" ht="12.75" customHeight="1" x14ac:dyDescent="0.35">
      <c r="A947" s="714"/>
      <c r="B947" s="714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4">
        <v>986</v>
      </c>
      <c r="K947" s="59"/>
      <c r="L947" s="53">
        <f t="shared" si="94"/>
        <v>986</v>
      </c>
    </row>
    <row r="948" spans="1:12" ht="12.75" customHeight="1" x14ac:dyDescent="0.35">
      <c r="A948" s="714"/>
      <c r="B948" s="714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4">
        <v>14714</v>
      </c>
      <c r="K948" s="59"/>
      <c r="L948" s="53">
        <f t="shared" si="94"/>
        <v>14714</v>
      </c>
    </row>
    <row r="949" spans="1:12" ht="12.75" customHeight="1" x14ac:dyDescent="0.35">
      <c r="A949" s="714"/>
      <c r="B949" s="714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4">
        <v>0</v>
      </c>
      <c r="K949" s="59"/>
      <c r="L949" s="53">
        <f t="shared" si="94"/>
        <v>0</v>
      </c>
    </row>
    <row r="950" spans="1:12" ht="12.75" customHeight="1" x14ac:dyDescent="0.35">
      <c r="A950" s="714"/>
      <c r="B950" s="714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4">
        <v>141</v>
      </c>
      <c r="K950" s="59"/>
      <c r="L950" s="53">
        <f t="shared" si="94"/>
        <v>141</v>
      </c>
    </row>
    <row r="951" spans="1:12" ht="12.75" customHeight="1" x14ac:dyDescent="0.35">
      <c r="A951" s="714"/>
      <c r="B951" s="714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4">
        <v>0</v>
      </c>
      <c r="K951" s="59"/>
      <c r="L951" s="53">
        <f t="shared" si="94"/>
        <v>0</v>
      </c>
    </row>
    <row r="952" spans="1:12" ht="12.75" customHeight="1" x14ac:dyDescent="0.35">
      <c r="A952" s="714"/>
      <c r="B952" s="714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4">
        <v>0</v>
      </c>
      <c r="K952" s="59"/>
      <c r="L952" s="53">
        <f t="shared" si="94"/>
        <v>0</v>
      </c>
    </row>
    <row r="953" spans="1:12" ht="12.75" customHeight="1" x14ac:dyDescent="0.35">
      <c r="A953" s="714"/>
      <c r="B953" s="714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4">
        <v>0</v>
      </c>
      <c r="K953" s="59"/>
      <c r="L953" s="53">
        <f t="shared" si="94"/>
        <v>0</v>
      </c>
    </row>
    <row r="954" spans="1:12" ht="12.75" customHeight="1" x14ac:dyDescent="0.35">
      <c r="A954" s="714"/>
      <c r="B954" s="714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4">
        <v>0</v>
      </c>
      <c r="K954" s="59"/>
      <c r="L954" s="53">
        <f t="shared" si="94"/>
        <v>0</v>
      </c>
    </row>
    <row r="955" spans="1:12" ht="12.75" customHeight="1" x14ac:dyDescent="0.35">
      <c r="A955" s="714"/>
      <c r="B955" s="714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4">
        <v>0</v>
      </c>
      <c r="K955" s="59"/>
      <c r="L955" s="53">
        <f t="shared" si="94"/>
        <v>0</v>
      </c>
    </row>
    <row r="956" spans="1:12" ht="12.75" customHeight="1" x14ac:dyDescent="0.35">
      <c r="A956" s="714"/>
      <c r="B956" s="714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4">
        <v>0</v>
      </c>
      <c r="K956" s="59"/>
      <c r="L956" s="53">
        <f t="shared" si="94"/>
        <v>0</v>
      </c>
    </row>
    <row r="957" spans="1:12" ht="12.75" customHeight="1" x14ac:dyDescent="0.35">
      <c r="A957" s="714"/>
      <c r="B957" s="714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4">
        <v>0</v>
      </c>
      <c r="K957" s="59"/>
      <c r="L957" s="53">
        <f t="shared" si="94"/>
        <v>0</v>
      </c>
    </row>
    <row r="958" spans="1:12" ht="12.75" customHeight="1" x14ac:dyDescent="0.35">
      <c r="A958" s="714"/>
      <c r="B958" s="714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4">
        <v>0</v>
      </c>
      <c r="K958" s="59"/>
      <c r="L958" s="53">
        <f t="shared" si="94"/>
        <v>0</v>
      </c>
    </row>
    <row r="959" spans="1:12" ht="12.75" customHeight="1" x14ac:dyDescent="0.35">
      <c r="A959" s="714"/>
      <c r="B959" s="719" t="s">
        <v>143</v>
      </c>
      <c r="C959" s="714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7">
        <v>64098</v>
      </c>
      <c r="K959" s="54">
        <f>SUM(K941:K958)</f>
        <v>0</v>
      </c>
      <c r="L959" s="54">
        <f>SUM(L941:L958)</f>
        <v>64098</v>
      </c>
    </row>
    <row r="960" spans="1:12" ht="12.75" customHeight="1" thickBot="1" x14ac:dyDescent="0.4">
      <c r="A960" s="719" t="s">
        <v>272</v>
      </c>
      <c r="B960" s="714"/>
      <c r="C960" s="714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8">
        <v>-64098</v>
      </c>
      <c r="K960" s="55">
        <f>-K959</f>
        <v>0</v>
      </c>
      <c r="L960" s="55">
        <f>-L959</f>
        <v>-64098</v>
      </c>
    </row>
    <row r="961" spans="1:12" ht="12.75" customHeight="1" thickTop="1" x14ac:dyDescent="0.35">
      <c r="A961" s="722" t="s">
        <v>273</v>
      </c>
      <c r="B961" s="714"/>
      <c r="C961" s="714"/>
      <c r="D961" s="714"/>
      <c r="E961" s="714"/>
      <c r="F961" s="714"/>
      <c r="G961" s="714"/>
      <c r="H961" s="714"/>
      <c r="I961" s="714"/>
      <c r="J961" s="714"/>
      <c r="K961" s="714"/>
      <c r="L961" s="714"/>
    </row>
    <row r="962" spans="1:12" ht="12.75" customHeight="1" x14ac:dyDescent="0.35">
      <c r="A962" s="714"/>
      <c r="B962" s="722" t="s">
        <v>141</v>
      </c>
      <c r="C962" s="714"/>
      <c r="D962" s="714"/>
      <c r="E962" s="714"/>
      <c r="F962" s="714"/>
      <c r="G962" s="714"/>
      <c r="H962" s="714"/>
      <c r="I962" s="714"/>
      <c r="J962" s="714"/>
      <c r="K962" s="714"/>
      <c r="L962" s="714"/>
    </row>
    <row r="963" spans="1:12" ht="12.75" customHeight="1" x14ac:dyDescent="0.35">
      <c r="A963" s="714"/>
      <c r="B963" s="714"/>
    </row>
    <row r="964" spans="1:12" ht="12.75" customHeight="1" x14ac:dyDescent="0.35">
      <c r="A964" s="714"/>
      <c r="B964" s="714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4">
        <v>103005</v>
      </c>
      <c r="K964" s="59"/>
      <c r="L964" s="53">
        <f t="shared" ref="L964:L988" si="97">J964-K964</f>
        <v>103005</v>
      </c>
    </row>
    <row r="965" spans="1:12" ht="12.75" customHeight="1" x14ac:dyDescent="0.35">
      <c r="A965" s="714"/>
      <c r="B965" s="714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4">
        <v>0</v>
      </c>
      <c r="K965" s="59"/>
      <c r="L965" s="53">
        <f t="shared" si="97"/>
        <v>0</v>
      </c>
    </row>
    <row r="966" spans="1:12" ht="12.75" customHeight="1" x14ac:dyDescent="0.35">
      <c r="A966" s="714"/>
      <c r="B966" s="714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4">
        <v>0</v>
      </c>
      <c r="K966" s="59"/>
      <c r="L966" s="53">
        <f t="shared" si="97"/>
        <v>0</v>
      </c>
    </row>
    <row r="967" spans="1:12" ht="12.75" customHeight="1" x14ac:dyDescent="0.35">
      <c r="A967" s="714"/>
      <c r="B967" s="714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4">
        <v>0</v>
      </c>
      <c r="K967" s="59"/>
      <c r="L967" s="53">
        <f t="shared" si="97"/>
        <v>0</v>
      </c>
    </row>
    <row r="968" spans="1:12" ht="12.75" customHeight="1" x14ac:dyDescent="0.35">
      <c r="A968" s="714"/>
      <c r="B968" s="714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4">
        <v>0</v>
      </c>
      <c r="K968" s="59"/>
      <c r="L968" s="53">
        <f t="shared" si="97"/>
        <v>0</v>
      </c>
    </row>
    <row r="969" spans="1:12" ht="12.75" customHeight="1" x14ac:dyDescent="0.35">
      <c r="A969" s="714"/>
      <c r="B969" s="714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4">
        <v>7800</v>
      </c>
      <c r="K969" s="59"/>
      <c r="L969" s="53">
        <f t="shared" si="97"/>
        <v>7800</v>
      </c>
    </row>
    <row r="970" spans="1:12" ht="12.75" customHeight="1" x14ac:dyDescent="0.35">
      <c r="A970" s="714"/>
      <c r="B970" s="714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4">
        <v>13789</v>
      </c>
      <c r="K970" s="59"/>
      <c r="L970" s="53">
        <f t="shared" si="97"/>
        <v>13789</v>
      </c>
    </row>
    <row r="971" spans="1:12" ht="12.75" customHeight="1" x14ac:dyDescent="0.35">
      <c r="A971" s="714"/>
      <c r="B971" s="714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4">
        <v>0</v>
      </c>
      <c r="K971" s="59"/>
      <c r="L971" s="53">
        <f t="shared" si="97"/>
        <v>0</v>
      </c>
    </row>
    <row r="972" spans="1:12" ht="12.75" customHeight="1" x14ac:dyDescent="0.35">
      <c r="A972" s="714"/>
      <c r="B972" s="714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4">
        <v>1971</v>
      </c>
      <c r="K972" s="59"/>
      <c r="L972" s="53">
        <f t="shared" si="97"/>
        <v>1971</v>
      </c>
    </row>
    <row r="973" spans="1:12" ht="12.75" customHeight="1" x14ac:dyDescent="0.35">
      <c r="A973" s="714"/>
      <c r="B973" s="714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4">
        <v>12381</v>
      </c>
      <c r="K973" s="59"/>
      <c r="L973" s="53">
        <f t="shared" si="97"/>
        <v>12381</v>
      </c>
    </row>
    <row r="974" spans="1:12" ht="12.75" customHeight="1" x14ac:dyDescent="0.35">
      <c r="A974" s="714"/>
      <c r="B974" s="714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4">
        <v>366</v>
      </c>
      <c r="K974" s="59"/>
      <c r="L974" s="53">
        <f t="shared" si="97"/>
        <v>366</v>
      </c>
    </row>
    <row r="975" spans="1:12" ht="12.75" customHeight="1" x14ac:dyDescent="0.35">
      <c r="A975" s="714"/>
      <c r="B975" s="714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4">
        <v>0</v>
      </c>
      <c r="K975" s="59"/>
      <c r="L975" s="53">
        <f t="shared" si="97"/>
        <v>0</v>
      </c>
    </row>
    <row r="976" spans="1:12" ht="12.75" customHeight="1" x14ac:dyDescent="0.35">
      <c r="A976" s="714"/>
      <c r="B976" s="714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4">
        <v>0</v>
      </c>
      <c r="K976" s="59"/>
      <c r="L976" s="53">
        <f t="shared" si="97"/>
        <v>0</v>
      </c>
    </row>
    <row r="977" spans="1:12" ht="12.75" customHeight="1" x14ac:dyDescent="0.35">
      <c r="A977" s="714"/>
      <c r="B977" s="714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4">
        <v>1508</v>
      </c>
      <c r="K977" s="59"/>
      <c r="L977" s="53">
        <f t="shared" si="97"/>
        <v>1508</v>
      </c>
    </row>
    <row r="978" spans="1:12" ht="12.75" customHeight="1" x14ac:dyDescent="0.35">
      <c r="A978" s="714"/>
      <c r="B978" s="714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4">
        <v>0</v>
      </c>
      <c r="K978" s="59"/>
      <c r="L978" s="53">
        <f t="shared" si="97"/>
        <v>0</v>
      </c>
    </row>
    <row r="979" spans="1:12" ht="12.75" customHeight="1" x14ac:dyDescent="0.35">
      <c r="A979" s="714"/>
      <c r="B979" s="714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4">
        <v>1000</v>
      </c>
      <c r="K979" s="59"/>
      <c r="L979" s="53">
        <f t="shared" si="97"/>
        <v>1000</v>
      </c>
    </row>
    <row r="980" spans="1:12" ht="12.75" customHeight="1" x14ac:dyDescent="0.35">
      <c r="A980" s="714"/>
      <c r="B980" s="714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4">
        <v>500</v>
      </c>
      <c r="K980" s="59"/>
      <c r="L980" s="53">
        <f t="shared" si="97"/>
        <v>500</v>
      </c>
    </row>
    <row r="981" spans="1:12" ht="12.75" customHeight="1" x14ac:dyDescent="0.35">
      <c r="A981" s="714"/>
      <c r="B981" s="714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4">
        <v>400</v>
      </c>
      <c r="K981" s="59"/>
      <c r="L981" s="53">
        <f t="shared" si="97"/>
        <v>400</v>
      </c>
    </row>
    <row r="982" spans="1:12" ht="12.75" customHeight="1" x14ac:dyDescent="0.35">
      <c r="A982" s="714"/>
      <c r="B982" s="714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4">
        <v>300</v>
      </c>
      <c r="K982" s="59"/>
      <c r="L982" s="53">
        <f t="shared" si="97"/>
        <v>300</v>
      </c>
    </row>
    <row r="983" spans="1:12" ht="12.75" customHeight="1" x14ac:dyDescent="0.35">
      <c r="A983" s="714"/>
      <c r="B983" s="714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4">
        <v>4100</v>
      </c>
      <c r="K983" s="59"/>
      <c r="L983" s="53">
        <f t="shared" si="97"/>
        <v>4100</v>
      </c>
    </row>
    <row r="984" spans="1:12" ht="12.75" customHeight="1" x14ac:dyDescent="0.35">
      <c r="A984" s="714"/>
      <c r="B984" s="714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4">
        <v>3000</v>
      </c>
      <c r="K984" s="59"/>
      <c r="L984" s="53">
        <f t="shared" si="97"/>
        <v>3000</v>
      </c>
    </row>
    <row r="985" spans="1:12" ht="12.75" customHeight="1" x14ac:dyDescent="0.35">
      <c r="A985" s="714"/>
      <c r="B985" s="714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4">
        <v>500</v>
      </c>
      <c r="K985" s="59"/>
      <c r="L985" s="53">
        <f t="shared" si="97"/>
        <v>500</v>
      </c>
    </row>
    <row r="986" spans="1:12" ht="12.75" customHeight="1" x14ac:dyDescent="0.35">
      <c r="A986" s="714"/>
      <c r="B986" s="714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4">
        <v>0</v>
      </c>
      <c r="K986" s="59"/>
      <c r="L986" s="53">
        <f t="shared" si="97"/>
        <v>0</v>
      </c>
    </row>
    <row r="987" spans="1:12" ht="12.75" customHeight="1" x14ac:dyDescent="0.35">
      <c r="A987" s="714"/>
      <c r="B987" s="714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4">
        <v>35000</v>
      </c>
      <c r="K987" s="59"/>
      <c r="L987" s="53">
        <f t="shared" si="97"/>
        <v>35000</v>
      </c>
    </row>
    <row r="988" spans="1:12" ht="12.75" customHeight="1" x14ac:dyDescent="0.35">
      <c r="A988" s="714"/>
      <c r="B988" s="714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4">
        <v>44500</v>
      </c>
      <c r="K988" s="59"/>
      <c r="L988" s="53">
        <f t="shared" si="97"/>
        <v>44500</v>
      </c>
    </row>
    <row r="989" spans="1:12" ht="12.75" customHeight="1" x14ac:dyDescent="0.35">
      <c r="A989" s="714"/>
      <c r="B989" s="719" t="s">
        <v>143</v>
      </c>
      <c r="C989" s="714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7">
        <v>230120</v>
      </c>
      <c r="K989" s="54">
        <f>SUM(K964:K988)</f>
        <v>0</v>
      </c>
      <c r="L989" s="54">
        <f>SUM(L964:L988)</f>
        <v>230120</v>
      </c>
    </row>
    <row r="990" spans="1:12" ht="12.75" customHeight="1" thickBot="1" x14ac:dyDescent="0.4">
      <c r="A990" s="719" t="s">
        <v>274</v>
      </c>
      <c r="B990" s="714"/>
      <c r="C990" s="714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8">
        <v>-230120</v>
      </c>
      <c r="K990" s="55">
        <f>-K989</f>
        <v>0</v>
      </c>
      <c r="L990" s="55">
        <f>-L989</f>
        <v>-230120</v>
      </c>
    </row>
    <row r="991" spans="1:12" ht="12.75" customHeight="1" thickTop="1" x14ac:dyDescent="0.35">
      <c r="A991" s="722" t="s">
        <v>275</v>
      </c>
      <c r="B991" s="714"/>
      <c r="C991" s="714"/>
      <c r="D991" s="714"/>
      <c r="E991" s="714"/>
      <c r="F991" s="714"/>
      <c r="G991" s="714"/>
      <c r="H991" s="714"/>
      <c r="I991" s="714"/>
      <c r="J991" s="714"/>
      <c r="K991" s="714"/>
      <c r="L991" s="714"/>
    </row>
    <row r="992" spans="1:12" ht="12.75" customHeight="1" x14ac:dyDescent="0.35">
      <c r="A992" s="714"/>
      <c r="B992" s="722" t="s">
        <v>141</v>
      </c>
      <c r="C992" s="714"/>
      <c r="D992" s="714"/>
      <c r="E992" s="714"/>
      <c r="F992" s="714"/>
      <c r="G992" s="714"/>
      <c r="H992" s="714"/>
      <c r="I992" s="714"/>
      <c r="J992" s="714"/>
      <c r="K992" s="714"/>
      <c r="L992" s="714"/>
    </row>
    <row r="993" spans="1:12" ht="12.75" customHeight="1" x14ac:dyDescent="0.35">
      <c r="A993" s="714"/>
      <c r="B993" s="714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4">
        <v>0</v>
      </c>
      <c r="K993" s="59">
        <v>0</v>
      </c>
      <c r="L993" s="53">
        <f t="shared" ref="L993:L1009" si="100">J993-K993</f>
        <v>0</v>
      </c>
    </row>
    <row r="994" spans="1:12" ht="12.75" customHeight="1" x14ac:dyDescent="0.35">
      <c r="A994" s="714"/>
      <c r="B994" s="714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4">
        <v>19000</v>
      </c>
      <c r="K994" s="59">
        <v>0</v>
      </c>
      <c r="L994" s="53">
        <f t="shared" si="100"/>
        <v>19000</v>
      </c>
    </row>
    <row r="995" spans="1:12" ht="12.75" customHeight="1" x14ac:dyDescent="0.35">
      <c r="A995" s="714"/>
      <c r="B995" s="714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4">
        <v>0</v>
      </c>
      <c r="K995" s="59">
        <v>0</v>
      </c>
      <c r="L995" s="53">
        <f t="shared" si="100"/>
        <v>0</v>
      </c>
    </row>
    <row r="996" spans="1:12" ht="12.75" customHeight="1" x14ac:dyDescent="0.35">
      <c r="A996" s="714"/>
      <c r="B996" s="714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4">
        <v>0</v>
      </c>
      <c r="K996" s="59">
        <v>0</v>
      </c>
      <c r="L996" s="53">
        <f t="shared" si="100"/>
        <v>0</v>
      </c>
    </row>
    <row r="997" spans="1:12" ht="12.75" customHeight="1" x14ac:dyDescent="0.35">
      <c r="A997" s="714"/>
      <c r="B997" s="714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4">
        <v>15066</v>
      </c>
      <c r="K997" s="59">
        <v>0</v>
      </c>
      <c r="L997" s="53">
        <f t="shared" si="100"/>
        <v>15066</v>
      </c>
    </row>
    <row r="998" spans="1:12" ht="12.75" customHeight="1" x14ac:dyDescent="0.35">
      <c r="A998" s="714"/>
      <c r="B998" s="714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4">
        <v>260</v>
      </c>
      <c r="K998" s="59">
        <v>0</v>
      </c>
      <c r="L998" s="53">
        <f t="shared" si="100"/>
        <v>260</v>
      </c>
    </row>
    <row r="999" spans="1:12" ht="12.75" customHeight="1" x14ac:dyDescent="0.35">
      <c r="A999" s="714"/>
      <c r="B999" s="714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4">
        <v>30000</v>
      </c>
      <c r="K999" s="59">
        <v>0</v>
      </c>
      <c r="L999" s="53">
        <f t="shared" si="100"/>
        <v>30000</v>
      </c>
    </row>
    <row r="1000" spans="1:12" ht="12.75" customHeight="1" x14ac:dyDescent="0.35">
      <c r="A1000" s="714"/>
      <c r="B1000" s="714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4">
        <v>500</v>
      </c>
      <c r="K1000" s="59">
        <v>0</v>
      </c>
      <c r="L1000" s="53">
        <f t="shared" si="100"/>
        <v>500</v>
      </c>
    </row>
    <row r="1001" spans="1:12" ht="12.75" customHeight="1" x14ac:dyDescent="0.35">
      <c r="A1001" s="714"/>
      <c r="B1001" s="714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4">
        <v>0</v>
      </c>
      <c r="K1001" s="59">
        <v>0</v>
      </c>
      <c r="L1001" s="53">
        <f t="shared" si="100"/>
        <v>0</v>
      </c>
    </row>
    <row r="1002" spans="1:12" ht="12.75" customHeight="1" x14ac:dyDescent="0.35">
      <c r="A1002" s="714"/>
      <c r="B1002" s="714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4">
        <v>500</v>
      </c>
      <c r="K1002" s="59">
        <v>0</v>
      </c>
      <c r="L1002" s="53">
        <f t="shared" si="100"/>
        <v>500</v>
      </c>
    </row>
    <row r="1003" spans="1:12" ht="12.75" customHeight="1" x14ac:dyDescent="0.35">
      <c r="A1003" s="714"/>
      <c r="B1003" s="714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4">
        <v>20000</v>
      </c>
      <c r="K1003" s="59">
        <v>0</v>
      </c>
      <c r="L1003" s="53">
        <f t="shared" si="100"/>
        <v>20000</v>
      </c>
    </row>
    <row r="1004" spans="1:12" ht="12.75" customHeight="1" x14ac:dyDescent="0.35">
      <c r="A1004" s="714"/>
      <c r="B1004" s="714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4">
        <v>32500</v>
      </c>
      <c r="K1004" s="59">
        <v>0</v>
      </c>
      <c r="L1004" s="53">
        <f t="shared" si="100"/>
        <v>32500</v>
      </c>
    </row>
    <row r="1005" spans="1:12" ht="12.75" customHeight="1" x14ac:dyDescent="0.35">
      <c r="A1005" s="714"/>
      <c r="B1005" s="714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4">
        <v>2500</v>
      </c>
      <c r="K1005" s="59">
        <v>0</v>
      </c>
      <c r="L1005" s="53">
        <f t="shared" si="100"/>
        <v>2500</v>
      </c>
    </row>
    <row r="1006" spans="1:12" ht="12.75" customHeight="1" x14ac:dyDescent="0.35">
      <c r="A1006" s="714"/>
      <c r="B1006" s="714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4">
        <v>0</v>
      </c>
      <c r="K1006" s="59">
        <v>0</v>
      </c>
      <c r="L1006" s="53">
        <f t="shared" si="100"/>
        <v>0</v>
      </c>
    </row>
    <row r="1007" spans="1:12" ht="12.75" customHeight="1" x14ac:dyDescent="0.35">
      <c r="A1007" s="714"/>
      <c r="B1007" s="714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4">
        <v>40000</v>
      </c>
      <c r="K1007" s="59">
        <v>0</v>
      </c>
      <c r="L1007" s="53">
        <f t="shared" si="100"/>
        <v>40000</v>
      </c>
    </row>
    <row r="1008" spans="1:12" ht="12.75" customHeight="1" x14ac:dyDescent="0.35">
      <c r="A1008" s="714"/>
      <c r="B1008" s="714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4">
        <v>115000</v>
      </c>
      <c r="K1008" s="59">
        <v>0</v>
      </c>
      <c r="L1008" s="53">
        <f t="shared" si="100"/>
        <v>115000</v>
      </c>
    </row>
    <row r="1009" spans="1:12" ht="12.75" customHeight="1" x14ac:dyDescent="0.35">
      <c r="A1009" s="714"/>
      <c r="B1009" s="714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4">
        <v>25000</v>
      </c>
      <c r="K1009" s="59">
        <v>0</v>
      </c>
      <c r="L1009" s="53">
        <f t="shared" si="100"/>
        <v>25000</v>
      </c>
    </row>
    <row r="1010" spans="1:12" ht="12.75" customHeight="1" x14ac:dyDescent="0.35">
      <c r="A1010" s="714"/>
      <c r="B1010" s="719" t="s">
        <v>143</v>
      </c>
      <c r="C1010" s="714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7">
        <v>300326</v>
      </c>
      <c r="K1010" s="54">
        <f>SUM(K993:K1009)</f>
        <v>0</v>
      </c>
      <c r="L1010" s="54">
        <f>SUM(L993:L1009)</f>
        <v>300326</v>
      </c>
    </row>
    <row r="1011" spans="1:12" ht="12.75" customHeight="1" thickBot="1" x14ac:dyDescent="0.4">
      <c r="A1011" s="719" t="s">
        <v>278</v>
      </c>
      <c r="B1011" s="714"/>
      <c r="C1011" s="714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8">
        <v>-300326</v>
      </c>
      <c r="K1011" s="55">
        <f>-K1010</f>
        <v>0</v>
      </c>
      <c r="L1011" s="55">
        <f>-L1010</f>
        <v>-300326</v>
      </c>
    </row>
    <row r="1012" spans="1:12" ht="12.75" customHeight="1" thickTop="1" x14ac:dyDescent="0.35">
      <c r="A1012" s="722" t="s">
        <v>279</v>
      </c>
      <c r="B1012" s="714"/>
      <c r="C1012" s="714"/>
      <c r="D1012" s="714"/>
      <c r="E1012" s="714"/>
      <c r="F1012" s="714"/>
      <c r="G1012" s="714"/>
      <c r="H1012" s="714"/>
      <c r="I1012" s="714"/>
      <c r="J1012" s="714"/>
      <c r="K1012" s="714"/>
      <c r="L1012" s="714"/>
    </row>
    <row r="1013" spans="1:12" ht="12.75" customHeight="1" x14ac:dyDescent="0.35">
      <c r="A1013" s="714"/>
      <c r="B1013" s="722" t="s">
        <v>141</v>
      </c>
      <c r="C1013" s="714"/>
      <c r="D1013" s="714"/>
      <c r="E1013" s="714"/>
      <c r="F1013" s="714"/>
      <c r="G1013" s="714"/>
      <c r="H1013" s="714"/>
      <c r="I1013" s="714"/>
      <c r="J1013" s="714"/>
      <c r="K1013" s="714"/>
      <c r="L1013" s="714"/>
    </row>
    <row r="1014" spans="1:12" ht="12.75" customHeight="1" x14ac:dyDescent="0.35">
      <c r="A1014" s="714"/>
      <c r="B1014" s="714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4">
        <v>618884</v>
      </c>
      <c r="K1014" s="59">
        <v>0</v>
      </c>
      <c r="L1014" s="53">
        <f t="shared" ref="L1014:L1042" si="103">J1014-K1014</f>
        <v>618884</v>
      </c>
    </row>
    <row r="1015" spans="1:12" ht="12.75" customHeight="1" x14ac:dyDescent="0.35">
      <c r="A1015" s="714"/>
      <c r="B1015" s="714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4">
        <v>0</v>
      </c>
      <c r="K1015" s="59">
        <v>0</v>
      </c>
      <c r="L1015" s="53">
        <f t="shared" si="103"/>
        <v>0</v>
      </c>
    </row>
    <row r="1016" spans="1:12" ht="12.75" customHeight="1" x14ac:dyDescent="0.35">
      <c r="A1016" s="714"/>
      <c r="B1016" s="714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4">
        <v>0</v>
      </c>
      <c r="K1016" s="59">
        <v>0</v>
      </c>
      <c r="L1016" s="53">
        <f t="shared" si="103"/>
        <v>0</v>
      </c>
    </row>
    <row r="1017" spans="1:12" ht="12.75" customHeight="1" x14ac:dyDescent="0.35">
      <c r="A1017" s="714"/>
      <c r="B1017" s="714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4">
        <v>0</v>
      </c>
      <c r="K1017" s="59">
        <v>0</v>
      </c>
      <c r="L1017" s="53">
        <f t="shared" si="103"/>
        <v>0</v>
      </c>
    </row>
    <row r="1018" spans="1:12" ht="12.75" customHeight="1" x14ac:dyDescent="0.35">
      <c r="A1018" s="714"/>
      <c r="B1018" s="714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4">
        <v>60000</v>
      </c>
      <c r="K1018" s="59">
        <v>60000</v>
      </c>
      <c r="L1018" s="53">
        <f t="shared" si="103"/>
        <v>0</v>
      </c>
    </row>
    <row r="1019" spans="1:12" ht="12.75" customHeight="1" x14ac:dyDescent="0.35">
      <c r="A1019" s="714"/>
      <c r="B1019" s="714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4">
        <v>49150</v>
      </c>
      <c r="K1019" s="59">
        <v>0</v>
      </c>
      <c r="L1019" s="53">
        <f t="shared" si="103"/>
        <v>49150</v>
      </c>
    </row>
    <row r="1020" spans="1:12" ht="12.75" customHeight="1" x14ac:dyDescent="0.35">
      <c r="A1020" s="714"/>
      <c r="B1020" s="714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4">
        <v>55648</v>
      </c>
      <c r="K1020" s="59">
        <v>0</v>
      </c>
      <c r="L1020" s="53">
        <f t="shared" si="103"/>
        <v>55648</v>
      </c>
    </row>
    <row r="1021" spans="1:12" ht="12.75" customHeight="1" x14ac:dyDescent="0.35">
      <c r="A1021" s="714"/>
      <c r="B1021" s="714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4">
        <v>0</v>
      </c>
      <c r="K1021" s="59">
        <v>0</v>
      </c>
      <c r="L1021" s="53">
        <f t="shared" si="103"/>
        <v>0</v>
      </c>
    </row>
    <row r="1022" spans="1:12" ht="12.75" customHeight="1" x14ac:dyDescent="0.35">
      <c r="A1022" s="714"/>
      <c r="B1022" s="714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4">
        <v>7884</v>
      </c>
      <c r="K1022" s="59">
        <v>0</v>
      </c>
      <c r="L1022" s="53">
        <f t="shared" si="103"/>
        <v>7884</v>
      </c>
    </row>
    <row r="1023" spans="1:12" ht="12.75" customHeight="1" x14ac:dyDescent="0.35">
      <c r="A1023" s="714"/>
      <c r="B1023" s="714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4">
        <v>82677</v>
      </c>
      <c r="K1023" s="59">
        <v>0</v>
      </c>
      <c r="L1023" s="53">
        <f t="shared" si="103"/>
        <v>82677</v>
      </c>
    </row>
    <row r="1024" spans="1:12" ht="12.75" customHeight="1" x14ac:dyDescent="0.35">
      <c r="A1024" s="714"/>
      <c r="B1024" s="714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4">
        <v>1619</v>
      </c>
      <c r="K1024" s="59">
        <v>0</v>
      </c>
      <c r="L1024" s="53">
        <f t="shared" si="103"/>
        <v>1619</v>
      </c>
    </row>
    <row r="1025" spans="1:12" ht="12.75" customHeight="1" x14ac:dyDescent="0.35">
      <c r="A1025" s="714"/>
      <c r="B1025" s="714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4">
        <v>0</v>
      </c>
      <c r="K1025" s="59">
        <v>0</v>
      </c>
      <c r="L1025" s="53">
        <f t="shared" si="103"/>
        <v>0</v>
      </c>
    </row>
    <row r="1026" spans="1:12" ht="12.75" customHeight="1" x14ac:dyDescent="0.35">
      <c r="A1026" s="714"/>
      <c r="B1026" s="714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4">
        <v>19740</v>
      </c>
      <c r="K1026" s="59">
        <v>0</v>
      </c>
      <c r="L1026" s="53">
        <f t="shared" si="103"/>
        <v>19740</v>
      </c>
    </row>
    <row r="1027" spans="1:12" ht="12.75" customHeight="1" x14ac:dyDescent="0.35">
      <c r="A1027" s="714"/>
      <c r="B1027" s="714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4">
        <v>0</v>
      </c>
      <c r="K1027" s="59">
        <v>0</v>
      </c>
      <c r="L1027" s="53">
        <f t="shared" si="103"/>
        <v>0</v>
      </c>
    </row>
    <row r="1028" spans="1:12" ht="12.75" customHeight="1" x14ac:dyDescent="0.35">
      <c r="A1028" s="714"/>
      <c r="B1028" s="714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4">
        <v>0</v>
      </c>
      <c r="K1028" s="59">
        <v>0</v>
      </c>
      <c r="L1028" s="53">
        <f t="shared" si="103"/>
        <v>0</v>
      </c>
    </row>
    <row r="1029" spans="1:12" ht="12.75" customHeight="1" x14ac:dyDescent="0.35">
      <c r="A1029" s="714"/>
      <c r="B1029" s="714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4">
        <v>9576</v>
      </c>
      <c r="K1029" s="59">
        <v>0</v>
      </c>
      <c r="L1029" s="53">
        <f t="shared" si="103"/>
        <v>9576</v>
      </c>
    </row>
    <row r="1030" spans="1:12" ht="12.75" customHeight="1" x14ac:dyDescent="0.35">
      <c r="A1030" s="714"/>
      <c r="B1030" s="714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4">
        <v>375</v>
      </c>
      <c r="K1030" s="59">
        <v>0</v>
      </c>
      <c r="L1030" s="53">
        <f t="shared" si="103"/>
        <v>375</v>
      </c>
    </row>
    <row r="1031" spans="1:12" ht="12.75" customHeight="1" x14ac:dyDescent="0.35">
      <c r="A1031" s="714"/>
      <c r="B1031" s="714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4">
        <v>500</v>
      </c>
      <c r="K1031" s="59">
        <v>0</v>
      </c>
      <c r="L1031" s="53">
        <f t="shared" si="103"/>
        <v>500</v>
      </c>
    </row>
    <row r="1032" spans="1:12" ht="12.75" customHeight="1" x14ac:dyDescent="0.35">
      <c r="A1032" s="714"/>
      <c r="B1032" s="714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4">
        <v>0</v>
      </c>
      <c r="K1032" s="59">
        <v>0</v>
      </c>
      <c r="L1032" s="53">
        <f t="shared" si="103"/>
        <v>0</v>
      </c>
    </row>
    <row r="1033" spans="1:12" ht="12.75" customHeight="1" x14ac:dyDescent="0.35">
      <c r="A1033" s="714"/>
      <c r="B1033" s="714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4">
        <v>0</v>
      </c>
      <c r="K1033" s="59">
        <v>0</v>
      </c>
      <c r="L1033" s="53">
        <f t="shared" si="103"/>
        <v>0</v>
      </c>
    </row>
    <row r="1034" spans="1:12" ht="12.75" customHeight="1" x14ac:dyDescent="0.35">
      <c r="A1034" s="714"/>
      <c r="B1034" s="714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4">
        <v>18500</v>
      </c>
      <c r="K1034" s="59">
        <v>0</v>
      </c>
      <c r="L1034" s="53">
        <f t="shared" si="103"/>
        <v>18500</v>
      </c>
    </row>
    <row r="1035" spans="1:12" ht="12.75" customHeight="1" x14ac:dyDescent="0.35">
      <c r="A1035" s="714"/>
      <c r="B1035" s="714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4">
        <v>3000</v>
      </c>
      <c r="K1035" s="59">
        <v>0</v>
      </c>
      <c r="L1035" s="53">
        <f t="shared" si="103"/>
        <v>3000</v>
      </c>
    </row>
    <row r="1036" spans="1:12" ht="12.75" customHeight="1" x14ac:dyDescent="0.35">
      <c r="A1036" s="714"/>
      <c r="B1036" s="714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4">
        <v>0</v>
      </c>
      <c r="K1036" s="59">
        <v>0</v>
      </c>
      <c r="L1036" s="53">
        <f t="shared" si="103"/>
        <v>0</v>
      </c>
    </row>
    <row r="1037" spans="1:12" ht="12.75" customHeight="1" x14ac:dyDescent="0.35">
      <c r="A1037" s="714"/>
      <c r="B1037" s="714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4">
        <v>45000</v>
      </c>
      <c r="K1037" s="59">
        <v>0</v>
      </c>
      <c r="L1037" s="53">
        <f t="shared" si="103"/>
        <v>45000</v>
      </c>
    </row>
    <row r="1038" spans="1:12" ht="12.75" customHeight="1" x14ac:dyDescent="0.35">
      <c r="A1038" s="714"/>
      <c r="B1038" s="714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4">
        <v>180</v>
      </c>
      <c r="K1038" s="59">
        <v>0</v>
      </c>
      <c r="L1038" s="53">
        <f t="shared" si="103"/>
        <v>180</v>
      </c>
    </row>
    <row r="1039" spans="1:12" ht="12.75" customHeight="1" x14ac:dyDescent="0.35">
      <c r="A1039" s="714"/>
      <c r="B1039" s="714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4">
        <v>2500</v>
      </c>
      <c r="K1039" s="59">
        <v>0</v>
      </c>
      <c r="L1039" s="53">
        <f t="shared" si="103"/>
        <v>2500</v>
      </c>
    </row>
    <row r="1040" spans="1:12" ht="12.75" customHeight="1" x14ac:dyDescent="0.35">
      <c r="A1040" s="714"/>
      <c r="B1040" s="714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4">
        <v>0</v>
      </c>
      <c r="K1040" s="59">
        <v>0</v>
      </c>
      <c r="L1040" s="53">
        <f t="shared" si="103"/>
        <v>0</v>
      </c>
    </row>
    <row r="1041" spans="1:12" ht="12.75" customHeight="1" x14ac:dyDescent="0.35">
      <c r="A1041" s="714"/>
      <c r="B1041" s="714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4">
        <v>3000</v>
      </c>
      <c r="K1041" s="59">
        <v>0</v>
      </c>
      <c r="L1041" s="53">
        <f t="shared" si="103"/>
        <v>3000</v>
      </c>
    </row>
    <row r="1042" spans="1:12" ht="12.75" customHeight="1" x14ac:dyDescent="0.35">
      <c r="A1042" s="714"/>
      <c r="B1042" s="714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4">
        <v>0</v>
      </c>
      <c r="K1042" s="59">
        <v>0</v>
      </c>
      <c r="L1042" s="53">
        <f t="shared" si="103"/>
        <v>0</v>
      </c>
    </row>
    <row r="1043" spans="1:12" ht="12.75" customHeight="1" x14ac:dyDescent="0.35">
      <c r="A1043" s="714"/>
      <c r="B1043" s="719" t="s">
        <v>143</v>
      </c>
      <c r="C1043" s="714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7">
        <v>978233</v>
      </c>
      <c r="K1043" s="54">
        <f>SUM(K1014:K1042)</f>
        <v>60000</v>
      </c>
      <c r="L1043" s="54">
        <f>SUM(L1014:L1042)</f>
        <v>918233</v>
      </c>
    </row>
    <row r="1044" spans="1:12" ht="12.75" customHeight="1" thickBot="1" x14ac:dyDescent="0.4">
      <c r="A1044" s="719" t="s">
        <v>280</v>
      </c>
      <c r="B1044" s="714"/>
      <c r="C1044" s="714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8">
        <v>-978233</v>
      </c>
      <c r="K1044" s="55">
        <f>-K1043</f>
        <v>-60000</v>
      </c>
      <c r="L1044" s="55">
        <f>-L1043</f>
        <v>-918233</v>
      </c>
    </row>
    <row r="1045" spans="1:12" ht="12.75" customHeight="1" thickTop="1" x14ac:dyDescent="0.35">
      <c r="A1045" s="722" t="s">
        <v>281</v>
      </c>
      <c r="B1045" s="714"/>
      <c r="C1045" s="714"/>
      <c r="D1045" s="714"/>
      <c r="E1045" s="714"/>
      <c r="F1045" s="714"/>
      <c r="G1045" s="714"/>
      <c r="H1045" s="714"/>
      <c r="I1045" s="714"/>
      <c r="J1045" s="714"/>
      <c r="K1045" s="714"/>
      <c r="L1045" s="714"/>
    </row>
    <row r="1046" spans="1:12" ht="12.75" customHeight="1" x14ac:dyDescent="0.35">
      <c r="A1046" s="714"/>
      <c r="B1046" s="722" t="s">
        <v>141</v>
      </c>
      <c r="C1046" s="714"/>
      <c r="D1046" s="714"/>
      <c r="E1046" s="714"/>
      <c r="F1046" s="714"/>
      <c r="G1046" s="714"/>
      <c r="H1046" s="714"/>
      <c r="I1046" s="714"/>
      <c r="J1046" s="714"/>
      <c r="K1046" s="714"/>
      <c r="L1046" s="714"/>
    </row>
    <row r="1047" spans="1:12" ht="12.75" customHeight="1" x14ac:dyDescent="0.35">
      <c r="A1047" s="714"/>
      <c r="B1047" s="714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2" ht="12.75" customHeight="1" x14ac:dyDescent="0.35">
      <c r="A1048" s="714"/>
      <c r="B1048" s="714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4">
        <v>0</v>
      </c>
      <c r="K1048" s="59"/>
      <c r="L1048" s="53">
        <f>J1048-K1048</f>
        <v>0</v>
      </c>
    </row>
    <row r="1049" spans="1:12" ht="12.75" customHeight="1" x14ac:dyDescent="0.35">
      <c r="A1049" s="714"/>
      <c r="B1049" s="714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4">
        <v>200000</v>
      </c>
      <c r="K1049" s="59"/>
      <c r="L1049" s="53">
        <f>J1049-K1049</f>
        <v>200000</v>
      </c>
    </row>
    <row r="1050" spans="1:12" ht="12.75" customHeight="1" x14ac:dyDescent="0.35">
      <c r="A1050" s="714"/>
      <c r="B1050" s="714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336">
        <v>2000000</v>
      </c>
      <c r="K1050" s="59"/>
      <c r="L1050" s="53">
        <f>J1050-K1050</f>
        <v>2000000</v>
      </c>
    </row>
    <row r="1051" spans="1:12" ht="12.75" customHeight="1" x14ac:dyDescent="0.35">
      <c r="A1051" s="714"/>
      <c r="B1051" s="714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4">
        <v>12000</v>
      </c>
      <c r="K1051" s="59"/>
      <c r="L1051" s="53">
        <f>J1051-K1051</f>
        <v>12000</v>
      </c>
    </row>
    <row r="1052" spans="1:12" ht="12.75" customHeight="1" x14ac:dyDescent="0.35">
      <c r="A1052" s="714"/>
      <c r="B1052" s="719" t="s">
        <v>143</v>
      </c>
      <c r="C1052" s="714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7">
        <v>1212000</v>
      </c>
      <c r="K1052" s="54">
        <f>SUM(K1048:K1051)</f>
        <v>0</v>
      </c>
      <c r="L1052" s="54">
        <f>SUM(L1048:L1051)</f>
        <v>2212000</v>
      </c>
    </row>
    <row r="1053" spans="1:12" ht="12.75" customHeight="1" thickBot="1" x14ac:dyDescent="0.4">
      <c r="A1053" s="719" t="s">
        <v>284</v>
      </c>
      <c r="B1053" s="714"/>
      <c r="C1053" s="714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8">
        <v>-1212000</v>
      </c>
      <c r="K1053" s="55">
        <f>-K1052</f>
        <v>0</v>
      </c>
      <c r="L1053" s="55">
        <f>-L1052</f>
        <v>-2212000</v>
      </c>
    </row>
    <row r="1054" spans="1:12" ht="12.75" customHeight="1" thickTop="1" x14ac:dyDescent="0.35">
      <c r="A1054" s="722" t="s">
        <v>285</v>
      </c>
      <c r="B1054" s="714"/>
      <c r="C1054" s="714"/>
      <c r="D1054" s="714"/>
      <c r="E1054" s="714"/>
      <c r="F1054" s="714"/>
      <c r="G1054" s="714"/>
      <c r="H1054" s="714"/>
      <c r="I1054" s="714"/>
      <c r="J1054" s="714"/>
      <c r="K1054" s="714"/>
      <c r="L1054" s="714"/>
    </row>
    <row r="1055" spans="1:12" ht="12.75" customHeight="1" x14ac:dyDescent="0.35">
      <c r="A1055" s="714"/>
      <c r="B1055" s="722" t="s">
        <v>141</v>
      </c>
      <c r="C1055" s="714"/>
      <c r="D1055" s="714"/>
      <c r="E1055" s="714"/>
      <c r="F1055" s="714"/>
      <c r="G1055" s="714"/>
      <c r="H1055" s="714"/>
      <c r="I1055" s="714"/>
      <c r="J1055" s="714"/>
      <c r="K1055" s="714"/>
      <c r="L1055" s="714"/>
    </row>
    <row r="1056" spans="1:12" ht="12.75" customHeight="1" x14ac:dyDescent="0.35">
      <c r="A1056" s="714"/>
      <c r="B1056" s="714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4">
        <v>223142</v>
      </c>
      <c r="K1056" s="59"/>
      <c r="L1056" s="53">
        <f t="shared" ref="L1056:L1078" si="108">J1056-K1056</f>
        <v>223142</v>
      </c>
    </row>
    <row r="1057" spans="1:12" ht="12.75" customHeight="1" x14ac:dyDescent="0.35">
      <c r="A1057" s="714"/>
      <c r="B1057" s="714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4">
        <v>0</v>
      </c>
      <c r="K1057" s="59"/>
      <c r="L1057" s="53">
        <f t="shared" si="108"/>
        <v>0</v>
      </c>
    </row>
    <row r="1058" spans="1:12" ht="12.75" customHeight="1" x14ac:dyDescent="0.35">
      <c r="A1058" s="714"/>
      <c r="B1058" s="714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4">
        <v>0</v>
      </c>
      <c r="K1058" s="59"/>
      <c r="L1058" s="53">
        <f t="shared" si="108"/>
        <v>0</v>
      </c>
    </row>
    <row r="1059" spans="1:12" ht="12.75" customHeight="1" x14ac:dyDescent="0.35">
      <c r="A1059" s="714"/>
      <c r="B1059" s="714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4">
        <v>32016</v>
      </c>
      <c r="K1059" s="59"/>
      <c r="L1059" s="53">
        <f t="shared" si="108"/>
        <v>32016</v>
      </c>
    </row>
    <row r="1060" spans="1:12" ht="12.75" customHeight="1" x14ac:dyDescent="0.35">
      <c r="A1060" s="714"/>
      <c r="B1060" s="714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4">
        <v>27824</v>
      </c>
      <c r="K1060" s="59"/>
      <c r="L1060" s="53">
        <f t="shared" si="108"/>
        <v>27824</v>
      </c>
    </row>
    <row r="1061" spans="1:12" ht="12.75" customHeight="1" x14ac:dyDescent="0.35">
      <c r="A1061" s="714"/>
      <c r="B1061" s="714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4">
        <v>3942</v>
      </c>
      <c r="K1061" s="59"/>
      <c r="L1061" s="53">
        <f t="shared" si="108"/>
        <v>3942</v>
      </c>
    </row>
    <row r="1062" spans="1:12" ht="12.75" customHeight="1" x14ac:dyDescent="0.35">
      <c r="A1062" s="714"/>
      <c r="B1062" s="714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4">
        <v>55122</v>
      </c>
      <c r="K1062" s="59"/>
      <c r="L1062" s="53">
        <f t="shared" si="108"/>
        <v>55122</v>
      </c>
    </row>
    <row r="1063" spans="1:12" ht="12.75" customHeight="1" x14ac:dyDescent="0.35">
      <c r="A1063" s="714"/>
      <c r="B1063" s="714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4">
        <v>826</v>
      </c>
      <c r="K1063" s="59"/>
      <c r="L1063" s="53">
        <f t="shared" si="108"/>
        <v>826</v>
      </c>
    </row>
    <row r="1064" spans="1:12" ht="12.75" customHeight="1" x14ac:dyDescent="0.35">
      <c r="A1064" s="714"/>
      <c r="B1064" s="714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4">
        <v>0</v>
      </c>
      <c r="K1064" s="59"/>
      <c r="L1064" s="53">
        <f t="shared" si="108"/>
        <v>0</v>
      </c>
    </row>
    <row r="1065" spans="1:12" ht="12.75" customHeight="1" x14ac:dyDescent="0.35">
      <c r="A1065" s="714"/>
      <c r="B1065" s="714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4">
        <v>0</v>
      </c>
      <c r="K1065" s="59"/>
      <c r="L1065" s="53">
        <f t="shared" si="108"/>
        <v>0</v>
      </c>
    </row>
    <row r="1066" spans="1:12" ht="12.75" customHeight="1" x14ac:dyDescent="0.35">
      <c r="A1066" s="714"/>
      <c r="B1066" s="714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4">
        <v>0</v>
      </c>
      <c r="K1066" s="59"/>
      <c r="L1066" s="53">
        <f t="shared" si="108"/>
        <v>0</v>
      </c>
    </row>
    <row r="1067" spans="1:12" ht="12.75" customHeight="1" x14ac:dyDescent="0.35">
      <c r="A1067" s="714"/>
      <c r="B1067" s="714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4">
        <v>3921</v>
      </c>
      <c r="K1067" s="59"/>
      <c r="L1067" s="53">
        <f t="shared" si="108"/>
        <v>3921</v>
      </c>
    </row>
    <row r="1068" spans="1:12" ht="12.75" customHeight="1" x14ac:dyDescent="0.35">
      <c r="A1068" s="714"/>
      <c r="B1068" s="714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4">
        <v>0</v>
      </c>
      <c r="K1068" s="59"/>
      <c r="L1068" s="53">
        <f t="shared" si="108"/>
        <v>0</v>
      </c>
    </row>
    <row r="1069" spans="1:12" ht="12.75" customHeight="1" x14ac:dyDescent="0.35">
      <c r="A1069" s="714"/>
      <c r="B1069" s="714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4">
        <v>0</v>
      </c>
      <c r="K1069" s="59"/>
      <c r="L1069" s="53">
        <f t="shared" si="108"/>
        <v>0</v>
      </c>
    </row>
    <row r="1070" spans="1:12" ht="12.75" customHeight="1" x14ac:dyDescent="0.35">
      <c r="A1070" s="714"/>
      <c r="B1070" s="714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4">
        <v>1500</v>
      </c>
      <c r="K1070" s="59"/>
      <c r="L1070" s="53">
        <f t="shared" si="108"/>
        <v>1500</v>
      </c>
    </row>
    <row r="1071" spans="1:12" ht="12.75" customHeight="1" x14ac:dyDescent="0.35">
      <c r="A1071" s="714"/>
      <c r="B1071" s="714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4">
        <v>500</v>
      </c>
      <c r="K1071" s="59"/>
      <c r="L1071" s="53">
        <f t="shared" si="108"/>
        <v>500</v>
      </c>
    </row>
    <row r="1072" spans="1:12" ht="12.75" customHeight="1" x14ac:dyDescent="0.35">
      <c r="A1072" s="714"/>
      <c r="B1072" s="714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4">
        <v>500</v>
      </c>
      <c r="K1072" s="59"/>
      <c r="L1072" s="53">
        <f t="shared" si="108"/>
        <v>500</v>
      </c>
    </row>
    <row r="1073" spans="1:12" ht="12.75" customHeight="1" x14ac:dyDescent="0.35">
      <c r="A1073" s="714"/>
      <c r="B1073" s="714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4">
        <v>5000</v>
      </c>
      <c r="K1073" s="59"/>
      <c r="L1073" s="53">
        <f t="shared" si="108"/>
        <v>5000</v>
      </c>
    </row>
    <row r="1074" spans="1:12" ht="12.75" customHeight="1" x14ac:dyDescent="0.35">
      <c r="A1074" s="714"/>
      <c r="B1074" s="714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4">
        <v>900</v>
      </c>
      <c r="K1074" s="59"/>
      <c r="L1074" s="53">
        <f t="shared" si="108"/>
        <v>900</v>
      </c>
    </row>
    <row r="1075" spans="1:12" ht="12.75" customHeight="1" x14ac:dyDescent="0.35">
      <c r="A1075" s="714"/>
      <c r="B1075" s="714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4">
        <v>1200</v>
      </c>
      <c r="K1075" s="59"/>
      <c r="L1075" s="53">
        <f t="shared" si="108"/>
        <v>1200</v>
      </c>
    </row>
    <row r="1076" spans="1:12" ht="12.75" customHeight="1" x14ac:dyDescent="0.35">
      <c r="A1076" s="714"/>
      <c r="B1076" s="714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4">
        <v>285000</v>
      </c>
      <c r="K1076" s="59"/>
      <c r="L1076" s="53">
        <f t="shared" si="108"/>
        <v>285000</v>
      </c>
    </row>
    <row r="1077" spans="1:12" ht="12.75" customHeight="1" x14ac:dyDescent="0.35">
      <c r="A1077" s="714"/>
      <c r="B1077" s="714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4">
        <v>0</v>
      </c>
      <c r="K1077" s="59"/>
      <c r="L1077" s="53">
        <f t="shared" si="108"/>
        <v>0</v>
      </c>
    </row>
    <row r="1078" spans="1:12" ht="12.75" customHeight="1" x14ac:dyDescent="0.35">
      <c r="A1078" s="714"/>
      <c r="B1078" s="714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4">
        <v>0</v>
      </c>
      <c r="K1078" s="59"/>
      <c r="L1078" s="53">
        <f t="shared" si="108"/>
        <v>0</v>
      </c>
    </row>
    <row r="1079" spans="1:12" ht="12.75" customHeight="1" x14ac:dyDescent="0.35">
      <c r="A1079" s="714"/>
      <c r="B1079" s="719" t="s">
        <v>143</v>
      </c>
      <c r="C1079" s="714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7">
        <v>641393</v>
      </c>
      <c r="K1079" s="54">
        <f>SUM(K1056:K1078)</f>
        <v>0</v>
      </c>
      <c r="L1079" s="54">
        <f>SUM(L1056:L1078)</f>
        <v>641393</v>
      </c>
    </row>
    <row r="1080" spans="1:12" ht="12.75" customHeight="1" thickBot="1" x14ac:dyDescent="0.4">
      <c r="A1080" s="719" t="s">
        <v>286</v>
      </c>
      <c r="B1080" s="714"/>
      <c r="C1080" s="714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8">
        <v>-641393</v>
      </c>
      <c r="K1080" s="55">
        <f>-K1079</f>
        <v>0</v>
      </c>
      <c r="L1080" s="55">
        <f>-L1079</f>
        <v>-641393</v>
      </c>
    </row>
    <row r="1081" spans="1:12" ht="12.75" customHeight="1" thickTop="1" x14ac:dyDescent="0.35">
      <c r="A1081" s="722" t="s">
        <v>287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</row>
    <row r="1082" spans="1:12" ht="12.75" customHeight="1" x14ac:dyDescent="0.35">
      <c r="A1082" s="714"/>
      <c r="B1082" s="722" t="s">
        <v>141</v>
      </c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</row>
    <row r="1083" spans="1:12" ht="12.75" customHeight="1" x14ac:dyDescent="0.35">
      <c r="A1083" s="714"/>
      <c r="B1083" s="714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4">
        <v>651079</v>
      </c>
      <c r="K1083" s="59"/>
      <c r="L1083" s="53">
        <f t="shared" ref="L1083:L1113" si="111">J1083-K1083</f>
        <v>651079</v>
      </c>
    </row>
    <row r="1084" spans="1:12" ht="12.75" customHeight="1" x14ac:dyDescent="0.35">
      <c r="A1084" s="714"/>
      <c r="B1084" s="714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4">
        <v>0</v>
      </c>
      <c r="K1084" s="59"/>
      <c r="L1084" s="53">
        <f t="shared" si="111"/>
        <v>0</v>
      </c>
    </row>
    <row r="1085" spans="1:12" ht="12.75" customHeight="1" x14ac:dyDescent="0.35">
      <c r="A1085" s="714"/>
      <c r="B1085" s="714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4">
        <v>0</v>
      </c>
      <c r="K1085" s="59"/>
      <c r="L1085" s="53">
        <f t="shared" si="111"/>
        <v>0</v>
      </c>
    </row>
    <row r="1086" spans="1:12" ht="12.75" customHeight="1" x14ac:dyDescent="0.35">
      <c r="A1086" s="714"/>
      <c r="B1086" s="714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4">
        <v>0</v>
      </c>
      <c r="K1086" s="59"/>
      <c r="L1086" s="53">
        <f t="shared" si="111"/>
        <v>0</v>
      </c>
    </row>
    <row r="1087" spans="1:12" ht="12.75" customHeight="1" x14ac:dyDescent="0.35">
      <c r="A1087" s="714"/>
      <c r="B1087" s="714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4">
        <v>75000</v>
      </c>
      <c r="K1087" s="59"/>
      <c r="L1087" s="53">
        <f t="shared" si="111"/>
        <v>75000</v>
      </c>
    </row>
    <row r="1088" spans="1:12" ht="12.75" customHeight="1" x14ac:dyDescent="0.35">
      <c r="A1088" s="714"/>
      <c r="B1088" s="714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4">
        <v>50000</v>
      </c>
      <c r="K1088" s="59"/>
      <c r="L1088" s="53">
        <f t="shared" si="111"/>
        <v>50000</v>
      </c>
    </row>
    <row r="1089" spans="1:12" ht="12.75" customHeight="1" x14ac:dyDescent="0.35">
      <c r="A1089" s="714"/>
      <c r="B1089" s="714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4">
        <v>62951</v>
      </c>
      <c r="K1089" s="59"/>
      <c r="L1089" s="53">
        <f t="shared" si="111"/>
        <v>62951</v>
      </c>
    </row>
    <row r="1090" spans="1:12" ht="12.75" customHeight="1" x14ac:dyDescent="0.35">
      <c r="A1090" s="714"/>
      <c r="B1090" s="714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4">
        <v>75840</v>
      </c>
      <c r="K1090" s="59"/>
      <c r="L1090" s="53">
        <f t="shared" si="111"/>
        <v>75840</v>
      </c>
    </row>
    <row r="1091" spans="1:12" ht="12.75" customHeight="1" x14ac:dyDescent="0.35">
      <c r="A1091" s="714"/>
      <c r="B1091" s="714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4">
        <v>0</v>
      </c>
      <c r="K1091" s="59"/>
      <c r="L1091" s="53">
        <f t="shared" si="111"/>
        <v>0</v>
      </c>
    </row>
    <row r="1092" spans="1:12" ht="12.75" customHeight="1" x14ac:dyDescent="0.35">
      <c r="A1092" s="714"/>
      <c r="B1092" s="714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4">
        <v>10841</v>
      </c>
      <c r="K1092" s="59"/>
      <c r="L1092" s="53">
        <f t="shared" si="111"/>
        <v>10841</v>
      </c>
    </row>
    <row r="1093" spans="1:12" ht="12.75" customHeight="1" x14ac:dyDescent="0.35">
      <c r="A1093" s="714"/>
      <c r="B1093" s="714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4">
        <v>118716</v>
      </c>
      <c r="K1093" s="59"/>
      <c r="L1093" s="53">
        <f t="shared" si="111"/>
        <v>118716</v>
      </c>
    </row>
    <row r="1094" spans="1:12" ht="12.75" customHeight="1" x14ac:dyDescent="0.35">
      <c r="A1094" s="714"/>
      <c r="B1094" s="714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4">
        <v>1947</v>
      </c>
      <c r="K1094" s="59"/>
      <c r="L1094" s="53">
        <f t="shared" si="111"/>
        <v>1947</v>
      </c>
    </row>
    <row r="1095" spans="1:12" ht="12.75" customHeight="1" x14ac:dyDescent="0.35">
      <c r="A1095" s="714"/>
      <c r="B1095" s="714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4">
        <v>0</v>
      </c>
      <c r="K1095" s="59"/>
      <c r="L1095" s="53">
        <f t="shared" si="111"/>
        <v>0</v>
      </c>
    </row>
    <row r="1096" spans="1:12" ht="12.75" customHeight="1" x14ac:dyDescent="0.35">
      <c r="A1096" s="714"/>
      <c r="B1096" s="714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4">
        <v>12315</v>
      </c>
      <c r="K1096" s="59"/>
      <c r="L1096" s="53">
        <f t="shared" si="111"/>
        <v>12315</v>
      </c>
    </row>
    <row r="1097" spans="1:12" ht="12.75" customHeight="1" x14ac:dyDescent="0.35">
      <c r="A1097" s="714"/>
      <c r="B1097" s="714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4">
        <v>0</v>
      </c>
      <c r="K1097" s="59"/>
      <c r="L1097" s="53">
        <f t="shared" si="111"/>
        <v>0</v>
      </c>
    </row>
    <row r="1098" spans="1:12" ht="12.75" customHeight="1" x14ac:dyDescent="0.35">
      <c r="A1098" s="714"/>
      <c r="B1098" s="714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4">
        <v>0</v>
      </c>
      <c r="K1098" s="59"/>
      <c r="L1098" s="53">
        <f t="shared" si="111"/>
        <v>0</v>
      </c>
    </row>
    <row r="1099" spans="1:12" ht="12.75" customHeight="1" x14ac:dyDescent="0.35">
      <c r="A1099" s="714"/>
      <c r="B1099" s="714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4">
        <v>9687</v>
      </c>
      <c r="K1099" s="59"/>
      <c r="L1099" s="53">
        <f t="shared" si="111"/>
        <v>9687</v>
      </c>
    </row>
    <row r="1100" spans="1:12" ht="12.75" customHeight="1" x14ac:dyDescent="0.35">
      <c r="A1100" s="714"/>
      <c r="B1100" s="714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4">
        <v>0</v>
      </c>
      <c r="K1100" s="59"/>
      <c r="L1100" s="53">
        <f t="shared" si="111"/>
        <v>0</v>
      </c>
    </row>
    <row r="1101" spans="1:12" ht="12.75" customHeight="1" x14ac:dyDescent="0.35">
      <c r="A1101" s="714"/>
      <c r="B1101" s="714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4">
        <v>3600</v>
      </c>
      <c r="K1101" s="59"/>
      <c r="L1101" s="53">
        <f t="shared" si="111"/>
        <v>3600</v>
      </c>
    </row>
    <row r="1102" spans="1:12" ht="12.75" customHeight="1" x14ac:dyDescent="0.35">
      <c r="A1102" s="714"/>
      <c r="B1102" s="714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4">
        <v>900</v>
      </c>
      <c r="K1102" s="59"/>
      <c r="L1102" s="53">
        <f t="shared" si="111"/>
        <v>900</v>
      </c>
    </row>
    <row r="1103" spans="1:12" ht="12.75" customHeight="1" x14ac:dyDescent="0.35">
      <c r="A1103" s="714"/>
      <c r="B1103" s="714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4">
        <v>350</v>
      </c>
      <c r="K1103" s="59"/>
      <c r="L1103" s="53">
        <f t="shared" si="111"/>
        <v>350</v>
      </c>
    </row>
    <row r="1104" spans="1:12" ht="12.75" customHeight="1" x14ac:dyDescent="0.35">
      <c r="A1104" s="714"/>
      <c r="B1104" s="714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4">
        <v>15000</v>
      </c>
      <c r="K1104" s="59"/>
      <c r="L1104" s="53">
        <f t="shared" si="111"/>
        <v>15000</v>
      </c>
    </row>
    <row r="1105" spans="1:12" ht="12.75" customHeight="1" x14ac:dyDescent="0.35">
      <c r="A1105" s="714"/>
      <c r="B1105" s="714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4">
        <v>2000</v>
      </c>
      <c r="K1105" s="59"/>
      <c r="L1105" s="53">
        <f t="shared" si="111"/>
        <v>2000</v>
      </c>
    </row>
    <row r="1106" spans="1:12" ht="12.75" customHeight="1" x14ac:dyDescent="0.35">
      <c r="A1106" s="714"/>
      <c r="B1106" s="714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4">
        <v>5000</v>
      </c>
      <c r="K1106" s="59"/>
      <c r="L1106" s="53">
        <f t="shared" si="111"/>
        <v>5000</v>
      </c>
    </row>
    <row r="1107" spans="1:12" ht="12.75" customHeight="1" x14ac:dyDescent="0.35">
      <c r="A1107" s="714"/>
      <c r="B1107" s="714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4">
        <v>165</v>
      </c>
      <c r="K1107" s="59"/>
      <c r="L1107" s="53">
        <f t="shared" si="111"/>
        <v>165</v>
      </c>
    </row>
    <row r="1108" spans="1:12" ht="12.75" customHeight="1" x14ac:dyDescent="0.35">
      <c r="A1108" s="714"/>
      <c r="B1108" s="714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4">
        <v>305000</v>
      </c>
      <c r="K1108" s="59"/>
      <c r="L1108" s="53">
        <f t="shared" si="111"/>
        <v>305000</v>
      </c>
    </row>
    <row r="1109" spans="1:12" ht="12.75" customHeight="1" x14ac:dyDescent="0.35">
      <c r="A1109" s="714"/>
      <c r="B1109" s="714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4">
        <v>40000</v>
      </c>
      <c r="K1109" s="59"/>
      <c r="L1109" s="53">
        <f t="shared" si="111"/>
        <v>40000</v>
      </c>
    </row>
    <row r="1110" spans="1:12" ht="12.75" customHeight="1" x14ac:dyDescent="0.35">
      <c r="A1110" s="714"/>
      <c r="B1110" s="714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4">
        <v>0</v>
      </c>
      <c r="K1110" s="59"/>
      <c r="L1110" s="53">
        <f t="shared" si="111"/>
        <v>0</v>
      </c>
    </row>
    <row r="1111" spans="1:12" ht="12.75" customHeight="1" x14ac:dyDescent="0.35">
      <c r="A1111" s="714"/>
      <c r="B1111" s="714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4">
        <v>0</v>
      </c>
      <c r="K1111" s="59"/>
      <c r="L1111" s="53">
        <f t="shared" si="111"/>
        <v>0</v>
      </c>
    </row>
    <row r="1112" spans="1:12" ht="12.75" customHeight="1" x14ac:dyDescent="0.35">
      <c r="A1112" s="714"/>
      <c r="B1112" s="714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4">
        <v>0</v>
      </c>
      <c r="K1112" s="59"/>
      <c r="L1112" s="53">
        <f t="shared" si="111"/>
        <v>0</v>
      </c>
    </row>
    <row r="1113" spans="1:12" ht="12.75" customHeight="1" x14ac:dyDescent="0.35">
      <c r="A1113" s="714"/>
      <c r="B1113" s="714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4">
        <v>0</v>
      </c>
      <c r="K1113" s="59"/>
      <c r="L1113" s="53">
        <f t="shared" si="111"/>
        <v>0</v>
      </c>
    </row>
    <row r="1114" spans="1:12" ht="12.75" customHeight="1" x14ac:dyDescent="0.35">
      <c r="A1114" s="714"/>
      <c r="B1114" s="719" t="s">
        <v>143</v>
      </c>
      <c r="C1114" s="714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7">
        <v>1440391</v>
      </c>
      <c r="K1114" s="54">
        <f>SUM(K1083:K1113)</f>
        <v>0</v>
      </c>
      <c r="L1114" s="54">
        <f>SUM(L1083:L1113)</f>
        <v>1440391</v>
      </c>
    </row>
    <row r="1115" spans="1:12" ht="12.75" customHeight="1" thickBot="1" x14ac:dyDescent="0.4">
      <c r="A1115" s="719" t="s">
        <v>288</v>
      </c>
      <c r="B1115" s="714"/>
      <c r="C1115" s="714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8">
        <v>-1440391</v>
      </c>
      <c r="K1115" s="55">
        <f>-K1114</f>
        <v>0</v>
      </c>
      <c r="L1115" s="55">
        <f>-L1114</f>
        <v>-1440391</v>
      </c>
    </row>
    <row r="1116" spans="1:12" ht="12.75" customHeight="1" thickTop="1" x14ac:dyDescent="0.35">
      <c r="A1116" s="722" t="s">
        <v>289</v>
      </c>
      <c r="B1116" s="714"/>
      <c r="C1116" s="714"/>
      <c r="D1116" s="714"/>
      <c r="E1116" s="714"/>
      <c r="F1116" s="714"/>
      <c r="G1116" s="714"/>
      <c r="H1116" s="714"/>
      <c r="I1116" s="714"/>
      <c r="J1116" s="714"/>
      <c r="K1116" s="714"/>
      <c r="L1116" s="714"/>
    </row>
    <row r="1117" spans="1:12" ht="12.75" customHeight="1" x14ac:dyDescent="0.35">
      <c r="A1117" s="714"/>
      <c r="B1117" s="722" t="s">
        <v>141</v>
      </c>
      <c r="C1117" s="714"/>
      <c r="D1117" s="714"/>
      <c r="E1117" s="714"/>
      <c r="F1117" s="714"/>
      <c r="G1117" s="714"/>
      <c r="H1117" s="714"/>
      <c r="I1117" s="714"/>
      <c r="J1117" s="714"/>
      <c r="K1117" s="714"/>
      <c r="L1117" s="714"/>
    </row>
    <row r="1118" spans="1:12" ht="12.75" customHeight="1" x14ac:dyDescent="0.35">
      <c r="A1118" s="714"/>
      <c r="B1118" s="714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4">
        <v>318425</v>
      </c>
      <c r="K1118" s="59"/>
      <c r="L1118" s="53">
        <f t="shared" ref="L1118:L1147" si="114">J1118-K1118</f>
        <v>318425</v>
      </c>
    </row>
    <row r="1119" spans="1:12" ht="12.75" customHeight="1" x14ac:dyDescent="0.35">
      <c r="A1119" s="714"/>
      <c r="B1119" s="714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4">
        <v>0</v>
      </c>
      <c r="K1119" s="59"/>
      <c r="L1119" s="53">
        <f t="shared" si="114"/>
        <v>0</v>
      </c>
    </row>
    <row r="1120" spans="1:12" ht="12.75" customHeight="1" x14ac:dyDescent="0.35">
      <c r="A1120" s="714"/>
      <c r="B1120" s="714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4">
        <v>0</v>
      </c>
      <c r="K1120" s="59"/>
      <c r="L1120" s="53">
        <f t="shared" si="114"/>
        <v>0</v>
      </c>
    </row>
    <row r="1121" spans="1:12" ht="12.75" customHeight="1" x14ac:dyDescent="0.35">
      <c r="A1121" s="714"/>
      <c r="B1121" s="714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4">
        <v>100000</v>
      </c>
      <c r="K1121" s="59"/>
      <c r="L1121" s="53">
        <f t="shared" si="114"/>
        <v>100000</v>
      </c>
    </row>
    <row r="1122" spans="1:12" ht="12.75" customHeight="1" x14ac:dyDescent="0.35">
      <c r="A1122" s="714"/>
      <c r="B1122" s="714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4">
        <v>20000</v>
      </c>
      <c r="K1122" s="59"/>
      <c r="L1122" s="53">
        <f t="shared" si="114"/>
        <v>20000</v>
      </c>
    </row>
    <row r="1123" spans="1:12" ht="12.75" customHeight="1" x14ac:dyDescent="0.35">
      <c r="A1123" s="714"/>
      <c r="B1123" s="714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4">
        <v>27035</v>
      </c>
      <c r="K1123" s="59"/>
      <c r="L1123" s="53">
        <f t="shared" si="114"/>
        <v>27035</v>
      </c>
    </row>
    <row r="1124" spans="1:12" ht="12.75" customHeight="1" x14ac:dyDescent="0.35">
      <c r="A1124" s="714"/>
      <c r="B1124" s="714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4">
        <v>31025</v>
      </c>
      <c r="K1124" s="59"/>
      <c r="L1124" s="53">
        <f t="shared" si="114"/>
        <v>31025</v>
      </c>
    </row>
    <row r="1125" spans="1:12" ht="12.75" customHeight="1" x14ac:dyDescent="0.35">
      <c r="A1125" s="714"/>
      <c r="B1125" s="714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4">
        <v>0</v>
      </c>
      <c r="K1125" s="59"/>
      <c r="L1125" s="53">
        <f t="shared" si="114"/>
        <v>0</v>
      </c>
    </row>
    <row r="1126" spans="1:12" ht="12.75" customHeight="1" x14ac:dyDescent="0.35">
      <c r="A1126" s="714"/>
      <c r="B1126" s="714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4">
        <v>4435</v>
      </c>
      <c r="K1126" s="59"/>
      <c r="L1126" s="53">
        <f t="shared" si="114"/>
        <v>4435</v>
      </c>
    </row>
    <row r="1127" spans="1:12" ht="12.75" customHeight="1" x14ac:dyDescent="0.35">
      <c r="A1127" s="714"/>
      <c r="B1127" s="714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4">
        <v>59010</v>
      </c>
      <c r="K1127" s="59"/>
      <c r="L1127" s="53">
        <f t="shared" si="114"/>
        <v>59010</v>
      </c>
    </row>
    <row r="1128" spans="1:12" ht="12.75" customHeight="1" x14ac:dyDescent="0.35">
      <c r="A1128" s="714"/>
      <c r="B1128" s="714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4">
        <v>929</v>
      </c>
      <c r="K1128" s="59"/>
      <c r="L1128" s="53">
        <f t="shared" si="114"/>
        <v>929</v>
      </c>
    </row>
    <row r="1129" spans="1:12" ht="12.75" customHeight="1" x14ac:dyDescent="0.35">
      <c r="A1129" s="714"/>
      <c r="B1129" s="714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4">
        <v>0</v>
      </c>
      <c r="K1129" s="59"/>
      <c r="L1129" s="53">
        <f t="shared" si="114"/>
        <v>0</v>
      </c>
    </row>
    <row r="1130" spans="1:12" ht="12.75" customHeight="1" x14ac:dyDescent="0.35">
      <c r="A1130" s="714"/>
      <c r="B1130" s="714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4">
        <v>1050</v>
      </c>
      <c r="K1130" s="59"/>
      <c r="L1130" s="53">
        <f t="shared" si="114"/>
        <v>1050</v>
      </c>
    </row>
    <row r="1131" spans="1:12" ht="12.75" customHeight="1" x14ac:dyDescent="0.35">
      <c r="A1131" s="714"/>
      <c r="B1131" s="714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4">
        <v>0</v>
      </c>
      <c r="K1131" s="59"/>
      <c r="L1131" s="53">
        <f t="shared" si="114"/>
        <v>0</v>
      </c>
    </row>
    <row r="1132" spans="1:12" ht="12.75" customHeight="1" x14ac:dyDescent="0.35">
      <c r="A1132" s="714"/>
      <c r="B1132" s="714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4">
        <v>0</v>
      </c>
      <c r="K1132" s="59"/>
      <c r="L1132" s="53">
        <f t="shared" si="114"/>
        <v>0</v>
      </c>
    </row>
    <row r="1133" spans="1:12" ht="12.75" customHeight="1" x14ac:dyDescent="0.35">
      <c r="A1133" s="714"/>
      <c r="B1133" s="714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4">
        <v>4858</v>
      </c>
      <c r="K1133" s="59"/>
      <c r="L1133" s="53">
        <f t="shared" si="114"/>
        <v>4858</v>
      </c>
    </row>
    <row r="1134" spans="1:12" ht="12.75" customHeight="1" x14ac:dyDescent="0.35">
      <c r="A1134" s="714"/>
      <c r="B1134" s="714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4">
        <v>0</v>
      </c>
      <c r="K1134" s="59"/>
      <c r="L1134" s="53">
        <f t="shared" si="114"/>
        <v>0</v>
      </c>
    </row>
    <row r="1135" spans="1:12" ht="12.75" customHeight="1" x14ac:dyDescent="0.35">
      <c r="A1135" s="714"/>
      <c r="B1135" s="714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4">
        <v>2000</v>
      </c>
      <c r="K1135" s="59"/>
      <c r="L1135" s="53">
        <f t="shared" si="114"/>
        <v>2000</v>
      </c>
    </row>
    <row r="1136" spans="1:12" ht="12.75" customHeight="1" x14ac:dyDescent="0.35">
      <c r="A1136" s="714"/>
      <c r="B1136" s="714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4">
        <v>500</v>
      </c>
      <c r="K1136" s="59"/>
      <c r="L1136" s="53">
        <f t="shared" si="114"/>
        <v>500</v>
      </c>
    </row>
    <row r="1137" spans="1:12" ht="12.75" customHeight="1" x14ac:dyDescent="0.35">
      <c r="A1137" s="714"/>
      <c r="B1137" s="714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4">
        <v>300</v>
      </c>
      <c r="K1137" s="59"/>
      <c r="L1137" s="53">
        <f t="shared" si="114"/>
        <v>300</v>
      </c>
    </row>
    <row r="1138" spans="1:12" ht="12.75" customHeight="1" x14ac:dyDescent="0.35">
      <c r="A1138" s="714"/>
      <c r="B1138" s="714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4">
        <v>40000</v>
      </c>
      <c r="K1138" s="59"/>
      <c r="L1138" s="53">
        <f t="shared" si="114"/>
        <v>40000</v>
      </c>
    </row>
    <row r="1139" spans="1:12" ht="12.75" customHeight="1" x14ac:dyDescent="0.35">
      <c r="A1139" s="714"/>
      <c r="B1139" s="714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4">
        <v>10000</v>
      </c>
      <c r="K1139" s="59"/>
      <c r="L1139" s="53">
        <f t="shared" si="114"/>
        <v>10000</v>
      </c>
    </row>
    <row r="1140" spans="1:12" ht="12.75" customHeight="1" x14ac:dyDescent="0.35">
      <c r="A1140" s="714"/>
      <c r="B1140" s="714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4">
        <v>30000</v>
      </c>
      <c r="K1140" s="59"/>
      <c r="L1140" s="53">
        <f t="shared" si="114"/>
        <v>30000</v>
      </c>
    </row>
    <row r="1141" spans="1:12" ht="12.75" customHeight="1" x14ac:dyDescent="0.35">
      <c r="A1141" s="714"/>
      <c r="B1141" s="714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4">
        <v>60</v>
      </c>
      <c r="K1141" s="59"/>
      <c r="L1141" s="53">
        <f t="shared" si="114"/>
        <v>60</v>
      </c>
    </row>
    <row r="1142" spans="1:12" ht="12.75" customHeight="1" x14ac:dyDescent="0.35">
      <c r="A1142" s="714"/>
      <c r="B1142" s="714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4">
        <v>205000</v>
      </c>
      <c r="K1142" s="59"/>
      <c r="L1142" s="53">
        <f t="shared" si="114"/>
        <v>205000</v>
      </c>
    </row>
    <row r="1143" spans="1:12" ht="12.75" customHeight="1" x14ac:dyDescent="0.35">
      <c r="A1143" s="714"/>
      <c r="B1143" s="714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4">
        <v>0</v>
      </c>
      <c r="K1143" s="59"/>
      <c r="L1143" s="53">
        <f t="shared" si="114"/>
        <v>0</v>
      </c>
    </row>
    <row r="1144" spans="1:12" ht="12.75" customHeight="1" x14ac:dyDescent="0.35">
      <c r="A1144" s="714"/>
      <c r="B1144" s="714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4">
        <v>70000</v>
      </c>
      <c r="K1144" s="59"/>
      <c r="L1144" s="53">
        <f t="shared" si="114"/>
        <v>70000</v>
      </c>
    </row>
    <row r="1145" spans="1:12" ht="12.75" customHeight="1" x14ac:dyDescent="0.35">
      <c r="A1145" s="714"/>
      <c r="B1145" s="714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4">
        <v>100</v>
      </c>
      <c r="K1145" s="59"/>
      <c r="L1145" s="53">
        <f t="shared" si="114"/>
        <v>100</v>
      </c>
    </row>
    <row r="1146" spans="1:12" ht="12.75" customHeight="1" x14ac:dyDescent="0.35">
      <c r="A1146" s="714"/>
      <c r="B1146" s="714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4">
        <v>0</v>
      </c>
      <c r="K1146" s="59"/>
      <c r="L1146" s="53">
        <f t="shared" si="114"/>
        <v>0</v>
      </c>
    </row>
    <row r="1147" spans="1:12" ht="12.75" customHeight="1" x14ac:dyDescent="0.35">
      <c r="A1147" s="714"/>
      <c r="B1147" s="714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4">
        <v>0</v>
      </c>
      <c r="K1147" s="59"/>
      <c r="L1147" s="53">
        <f t="shared" si="114"/>
        <v>0</v>
      </c>
    </row>
    <row r="1148" spans="1:12" ht="12.75" customHeight="1" x14ac:dyDescent="0.35">
      <c r="A1148" s="714"/>
      <c r="B1148" s="719" t="s">
        <v>143</v>
      </c>
      <c r="C1148" s="714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7">
        <v>924727</v>
      </c>
      <c r="K1148" s="54">
        <f>SUM(K1118:K1147)</f>
        <v>0</v>
      </c>
      <c r="L1148" s="54">
        <f>SUM(L1118:L1147)</f>
        <v>924727</v>
      </c>
    </row>
    <row r="1149" spans="1:12" ht="12.75" customHeight="1" thickBot="1" x14ac:dyDescent="0.4">
      <c r="A1149" s="719" t="s">
        <v>290</v>
      </c>
      <c r="B1149" s="714"/>
      <c r="C1149" s="714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8">
        <v>-924727</v>
      </c>
      <c r="K1149" s="55">
        <f>-K1148</f>
        <v>0</v>
      </c>
      <c r="L1149" s="55">
        <f>-L1148</f>
        <v>-924727</v>
      </c>
    </row>
    <row r="1150" spans="1:12" ht="12.75" customHeight="1" thickTop="1" x14ac:dyDescent="0.35">
      <c r="A1150" s="722" t="s">
        <v>291</v>
      </c>
      <c r="B1150" s="714"/>
      <c r="C1150" s="714"/>
      <c r="D1150" s="714"/>
      <c r="E1150" s="714"/>
      <c r="F1150" s="714"/>
      <c r="G1150" s="714"/>
      <c r="H1150" s="714"/>
      <c r="I1150" s="714"/>
      <c r="J1150" s="714"/>
      <c r="K1150" s="714"/>
      <c r="L1150" s="714"/>
    </row>
    <row r="1151" spans="1:12" ht="12.75" customHeight="1" x14ac:dyDescent="0.35">
      <c r="A1151" s="714"/>
      <c r="B1151" s="722" t="s">
        <v>141</v>
      </c>
      <c r="C1151" s="714"/>
      <c r="D1151" s="714"/>
      <c r="E1151" s="714"/>
      <c r="F1151" s="714"/>
      <c r="G1151" s="714"/>
      <c r="H1151" s="714"/>
      <c r="I1151" s="714"/>
      <c r="J1151" s="714"/>
      <c r="K1151" s="714"/>
      <c r="L1151" s="714"/>
    </row>
    <row r="1152" spans="1:12" ht="12.75" customHeight="1" x14ac:dyDescent="0.35">
      <c r="A1152" s="714"/>
      <c r="B1152" s="714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4">
        <v>449630</v>
      </c>
      <c r="K1152" s="59"/>
      <c r="L1152" s="53">
        <f t="shared" ref="L1152:L1181" si="117">J1152-K1152</f>
        <v>449630</v>
      </c>
    </row>
    <row r="1153" spans="1:12" ht="12.75" customHeight="1" x14ac:dyDescent="0.35">
      <c r="A1153" s="714"/>
      <c r="B1153" s="714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4">
        <v>0</v>
      </c>
      <c r="K1153" s="59"/>
      <c r="L1153" s="53">
        <f t="shared" si="117"/>
        <v>0</v>
      </c>
    </row>
    <row r="1154" spans="1:12" ht="12.75" customHeight="1" x14ac:dyDescent="0.35">
      <c r="A1154" s="714"/>
      <c r="B1154" s="714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4">
        <v>0</v>
      </c>
      <c r="K1154" s="59"/>
      <c r="L1154" s="53">
        <f t="shared" si="117"/>
        <v>0</v>
      </c>
    </row>
    <row r="1155" spans="1:12" ht="12.75" customHeight="1" x14ac:dyDescent="0.35">
      <c r="A1155" s="714"/>
      <c r="B1155" s="714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4">
        <v>0</v>
      </c>
      <c r="K1155" s="59"/>
      <c r="L1155" s="53">
        <f t="shared" si="117"/>
        <v>0</v>
      </c>
    </row>
    <row r="1156" spans="1:12" ht="12.75" customHeight="1" x14ac:dyDescent="0.35">
      <c r="A1156" s="714"/>
      <c r="B1156" s="714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4">
        <v>60000</v>
      </c>
      <c r="K1156" s="59"/>
      <c r="L1156" s="53">
        <f t="shared" si="117"/>
        <v>60000</v>
      </c>
    </row>
    <row r="1157" spans="1:12" ht="12.75" customHeight="1" x14ac:dyDescent="0.35">
      <c r="A1157" s="714"/>
      <c r="B1157" s="714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4">
        <v>35025</v>
      </c>
      <c r="K1157" s="59"/>
      <c r="L1157" s="53">
        <f t="shared" si="117"/>
        <v>35025</v>
      </c>
    </row>
    <row r="1158" spans="1:12" ht="12.75" customHeight="1" x14ac:dyDescent="0.35">
      <c r="A1158" s="714"/>
      <c r="B1158" s="714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4">
        <v>44814</v>
      </c>
      <c r="K1158" s="59"/>
      <c r="L1158" s="53">
        <f t="shared" si="117"/>
        <v>44814</v>
      </c>
    </row>
    <row r="1159" spans="1:12" ht="12.75" customHeight="1" x14ac:dyDescent="0.35">
      <c r="A1159" s="714"/>
      <c r="B1159" s="714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4">
        <v>0</v>
      </c>
      <c r="K1159" s="59"/>
      <c r="L1159" s="53">
        <f t="shared" si="117"/>
        <v>0</v>
      </c>
    </row>
    <row r="1160" spans="1:12" ht="12.75" customHeight="1" x14ac:dyDescent="0.35">
      <c r="A1160" s="714"/>
      <c r="B1160" s="714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4">
        <v>6406</v>
      </c>
      <c r="K1160" s="59"/>
      <c r="L1160" s="53">
        <f t="shared" si="117"/>
        <v>6406</v>
      </c>
    </row>
    <row r="1161" spans="1:12" ht="12.75" customHeight="1" x14ac:dyDescent="0.35">
      <c r="A1161" s="714"/>
      <c r="B1161" s="714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4">
        <v>86935</v>
      </c>
      <c r="K1161" s="59"/>
      <c r="L1161" s="53">
        <f t="shared" si="117"/>
        <v>86935</v>
      </c>
    </row>
    <row r="1162" spans="1:12" ht="12.75" customHeight="1" x14ac:dyDescent="0.35">
      <c r="A1162" s="714"/>
      <c r="B1162" s="714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4">
        <v>1068</v>
      </c>
      <c r="K1162" s="59"/>
      <c r="L1162" s="53">
        <f t="shared" si="117"/>
        <v>1068</v>
      </c>
    </row>
    <row r="1163" spans="1:12" ht="12.75" customHeight="1" x14ac:dyDescent="0.35">
      <c r="A1163" s="714"/>
      <c r="B1163" s="714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4">
        <v>0</v>
      </c>
      <c r="K1163" s="59"/>
      <c r="L1163" s="53">
        <f t="shared" si="117"/>
        <v>0</v>
      </c>
    </row>
    <row r="1164" spans="1:12" ht="12.75" customHeight="1" x14ac:dyDescent="0.35">
      <c r="A1164" s="714"/>
      <c r="B1164" s="714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4">
        <v>1050</v>
      </c>
      <c r="K1164" s="59"/>
      <c r="L1164" s="53">
        <f t="shared" si="117"/>
        <v>1050</v>
      </c>
    </row>
    <row r="1165" spans="1:12" ht="12.75" customHeight="1" x14ac:dyDescent="0.35">
      <c r="A1165" s="714"/>
      <c r="B1165" s="714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4">
        <v>0</v>
      </c>
      <c r="K1165" s="59"/>
      <c r="L1165" s="53">
        <f t="shared" si="117"/>
        <v>0</v>
      </c>
    </row>
    <row r="1166" spans="1:12" ht="12.75" customHeight="1" x14ac:dyDescent="0.35">
      <c r="A1166" s="714"/>
      <c r="B1166" s="714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4">
        <v>0</v>
      </c>
      <c r="K1166" s="59"/>
      <c r="L1166" s="53">
        <f t="shared" si="117"/>
        <v>0</v>
      </c>
    </row>
    <row r="1167" spans="1:12" ht="12.75" customHeight="1" x14ac:dyDescent="0.35">
      <c r="A1167" s="714"/>
      <c r="B1167" s="714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4">
        <v>6801</v>
      </c>
      <c r="K1167" s="59"/>
      <c r="L1167" s="53">
        <f t="shared" si="117"/>
        <v>6801</v>
      </c>
    </row>
    <row r="1168" spans="1:12" ht="12.75" customHeight="1" x14ac:dyDescent="0.35">
      <c r="A1168" s="714"/>
      <c r="B1168" s="714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4">
        <v>84000</v>
      </c>
      <c r="K1168" s="59"/>
      <c r="L1168" s="53">
        <f t="shared" si="117"/>
        <v>84000</v>
      </c>
    </row>
    <row r="1169" spans="1:12" ht="12.75" customHeight="1" x14ac:dyDescent="0.35">
      <c r="A1169" s="714"/>
      <c r="B1169" s="714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4">
        <v>150</v>
      </c>
      <c r="K1169" s="59"/>
      <c r="L1169" s="53">
        <f t="shared" si="117"/>
        <v>150</v>
      </c>
    </row>
    <row r="1170" spans="1:12" ht="12.75" customHeight="1" x14ac:dyDescent="0.35">
      <c r="A1170" s="714"/>
      <c r="B1170" s="714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4">
        <v>6600</v>
      </c>
      <c r="K1170" s="59"/>
      <c r="L1170" s="53">
        <f t="shared" si="117"/>
        <v>6600</v>
      </c>
    </row>
    <row r="1171" spans="1:12" ht="12.75" customHeight="1" x14ac:dyDescent="0.35">
      <c r="A1171" s="714"/>
      <c r="B1171" s="714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4">
        <v>15000</v>
      </c>
      <c r="K1171" s="59"/>
      <c r="L1171" s="53">
        <f t="shared" si="117"/>
        <v>15000</v>
      </c>
    </row>
    <row r="1172" spans="1:12" ht="12.75" customHeight="1" x14ac:dyDescent="0.35">
      <c r="A1172" s="714"/>
      <c r="B1172" s="714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4">
        <v>600</v>
      </c>
      <c r="K1172" s="59"/>
      <c r="L1172" s="53">
        <f t="shared" si="117"/>
        <v>600</v>
      </c>
    </row>
    <row r="1173" spans="1:12" ht="12.75" customHeight="1" x14ac:dyDescent="0.35">
      <c r="A1173" s="714"/>
      <c r="B1173" s="714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4">
        <v>7000</v>
      </c>
      <c r="K1173" s="59"/>
      <c r="L1173" s="53">
        <f t="shared" si="117"/>
        <v>7000</v>
      </c>
    </row>
    <row r="1174" spans="1:12" ht="12.75" customHeight="1" x14ac:dyDescent="0.35">
      <c r="A1174" s="714"/>
      <c r="B1174" s="714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4">
        <v>120</v>
      </c>
      <c r="K1174" s="59"/>
      <c r="L1174" s="53">
        <f t="shared" si="117"/>
        <v>120</v>
      </c>
    </row>
    <row r="1175" spans="1:12" ht="12.75" customHeight="1" x14ac:dyDescent="0.35">
      <c r="A1175" s="714"/>
      <c r="B1175" s="714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4">
        <v>60000</v>
      </c>
      <c r="K1175" s="59"/>
      <c r="L1175" s="53">
        <f t="shared" si="117"/>
        <v>60000</v>
      </c>
    </row>
    <row r="1176" spans="1:12" ht="12.75" customHeight="1" x14ac:dyDescent="0.35">
      <c r="A1176" s="714"/>
      <c r="B1176" s="714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4">
        <v>96000</v>
      </c>
      <c r="K1176" s="59"/>
      <c r="L1176" s="53">
        <f t="shared" si="117"/>
        <v>96000</v>
      </c>
    </row>
    <row r="1177" spans="1:12" ht="12.75" customHeight="1" x14ac:dyDescent="0.35">
      <c r="A1177" s="714"/>
      <c r="B1177" s="714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4">
        <v>110000</v>
      </c>
      <c r="K1177" s="59"/>
      <c r="L1177" s="53">
        <f t="shared" si="117"/>
        <v>110000</v>
      </c>
    </row>
    <row r="1178" spans="1:12" ht="12.75" customHeight="1" x14ac:dyDescent="0.35">
      <c r="A1178" s="714"/>
      <c r="B1178" s="714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4">
        <v>0</v>
      </c>
      <c r="K1178" s="59"/>
      <c r="L1178" s="53">
        <f t="shared" si="117"/>
        <v>0</v>
      </c>
    </row>
    <row r="1179" spans="1:12" ht="12.75" customHeight="1" x14ac:dyDescent="0.35">
      <c r="A1179" s="714"/>
      <c r="B1179" s="714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4">
        <v>0</v>
      </c>
      <c r="K1179" s="59"/>
      <c r="L1179" s="53">
        <f t="shared" si="117"/>
        <v>0</v>
      </c>
    </row>
    <row r="1180" spans="1:12" ht="12.75" customHeight="1" x14ac:dyDescent="0.35">
      <c r="A1180" s="714"/>
      <c r="B1180" s="714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4">
        <v>3000</v>
      </c>
      <c r="K1180" s="59"/>
      <c r="L1180" s="53">
        <f t="shared" si="117"/>
        <v>3000</v>
      </c>
    </row>
    <row r="1181" spans="1:12" ht="12.75" customHeight="1" x14ac:dyDescent="0.35">
      <c r="A1181" s="714"/>
      <c r="B1181" s="714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4">
        <v>99000</v>
      </c>
      <c r="K1181" s="59"/>
      <c r="L1181" s="53">
        <f t="shared" si="117"/>
        <v>99000</v>
      </c>
    </row>
    <row r="1182" spans="1:12" ht="12.75" customHeight="1" x14ac:dyDescent="0.35">
      <c r="A1182" s="714"/>
      <c r="B1182" s="719" t="s">
        <v>143</v>
      </c>
      <c r="C1182" s="714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7">
        <v>1173199</v>
      </c>
      <c r="K1182" s="54">
        <f>SUM(K1152:K1181)</f>
        <v>0</v>
      </c>
      <c r="L1182" s="54">
        <f>SUM(L1152:L1181)</f>
        <v>1173199</v>
      </c>
    </row>
    <row r="1183" spans="1:12" ht="12.75" customHeight="1" thickBot="1" x14ac:dyDescent="0.4">
      <c r="A1183" s="719" t="s">
        <v>293</v>
      </c>
      <c r="B1183" s="714"/>
      <c r="C1183" s="714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8">
        <v>-1173199</v>
      </c>
      <c r="K1183" s="55">
        <f>-K1182</f>
        <v>0</v>
      </c>
      <c r="L1183" s="55">
        <f>-L1182</f>
        <v>-1173199</v>
      </c>
    </row>
    <row r="1184" spans="1:12" ht="12.75" customHeight="1" thickTop="1" x14ac:dyDescent="0.35">
      <c r="A1184" s="722" t="s">
        <v>294</v>
      </c>
      <c r="B1184" s="714"/>
      <c r="C1184" s="714"/>
      <c r="D1184" s="714"/>
      <c r="E1184" s="714"/>
      <c r="F1184" s="714"/>
      <c r="G1184" s="714"/>
      <c r="H1184" s="714"/>
      <c r="I1184" s="714"/>
      <c r="J1184" s="714"/>
      <c r="K1184" s="714"/>
      <c r="L1184" s="714"/>
    </row>
    <row r="1185" spans="1:12" ht="12.75" customHeight="1" x14ac:dyDescent="0.35">
      <c r="A1185" s="714"/>
      <c r="B1185" s="722" t="s">
        <v>141</v>
      </c>
      <c r="C1185" s="714"/>
      <c r="D1185" s="714"/>
      <c r="E1185" s="714"/>
      <c r="F1185" s="714"/>
      <c r="G1185" s="714"/>
      <c r="H1185" s="714"/>
      <c r="I1185" s="714"/>
      <c r="J1185" s="714"/>
      <c r="K1185" s="714"/>
      <c r="L1185" s="714"/>
    </row>
    <row r="1186" spans="1:12" s="49" customFormat="1" ht="12.75" customHeight="1" x14ac:dyDescent="0.35">
      <c r="A1186" s="714"/>
      <c r="B1186" s="714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47">
        <v>0</v>
      </c>
      <c r="K1186" s="59"/>
      <c r="L1186" s="53">
        <f t="shared" ref="L1186:L1195" si="120">J1186-K1186</f>
        <v>0</v>
      </c>
    </row>
    <row r="1187" spans="1:12" ht="12.75" customHeight="1" x14ac:dyDescent="0.35">
      <c r="A1187" s="714"/>
      <c r="B1187" s="714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4">
        <v>7000</v>
      </c>
      <c r="K1187" s="59"/>
      <c r="L1187" s="53">
        <f t="shared" si="120"/>
        <v>7000</v>
      </c>
    </row>
    <row r="1188" spans="1:12" ht="12.75" customHeight="1" x14ac:dyDescent="0.35">
      <c r="A1188" s="714"/>
      <c r="B1188" s="714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4">
        <v>12000</v>
      </c>
      <c r="K1188" s="59"/>
      <c r="L1188" s="53">
        <f t="shared" si="120"/>
        <v>12000</v>
      </c>
    </row>
    <row r="1189" spans="1:12" ht="12.75" customHeight="1" x14ac:dyDescent="0.35">
      <c r="A1189" s="714"/>
      <c r="B1189" s="714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4">
        <v>1200</v>
      </c>
      <c r="K1189" s="59"/>
      <c r="L1189" s="53">
        <f t="shared" si="120"/>
        <v>1200</v>
      </c>
    </row>
    <row r="1190" spans="1:12" ht="12.75" customHeight="1" x14ac:dyDescent="0.35">
      <c r="A1190" s="714"/>
      <c r="B1190" s="714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4">
        <v>2500</v>
      </c>
      <c r="K1190" s="59"/>
      <c r="L1190" s="53">
        <f t="shared" si="120"/>
        <v>2500</v>
      </c>
    </row>
    <row r="1191" spans="1:12" ht="12.75" customHeight="1" x14ac:dyDescent="0.35">
      <c r="A1191" s="714"/>
      <c r="B1191" s="714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4">
        <v>0</v>
      </c>
      <c r="K1191" s="59"/>
      <c r="L1191" s="53">
        <f t="shared" si="120"/>
        <v>0</v>
      </c>
    </row>
    <row r="1192" spans="1:12" ht="12.75" customHeight="1" x14ac:dyDescent="0.35">
      <c r="A1192" s="714"/>
      <c r="B1192" s="714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4">
        <v>73000</v>
      </c>
      <c r="K1192" s="59"/>
      <c r="L1192" s="53">
        <f t="shared" si="120"/>
        <v>73000</v>
      </c>
    </row>
    <row r="1193" spans="1:12" ht="12.75" customHeight="1" x14ac:dyDescent="0.35">
      <c r="A1193" s="714"/>
      <c r="B1193" s="714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4">
        <v>200000</v>
      </c>
      <c r="K1193" s="59"/>
      <c r="L1193" s="53">
        <f t="shared" si="120"/>
        <v>200000</v>
      </c>
    </row>
    <row r="1194" spans="1:12" ht="12.75" customHeight="1" x14ac:dyDescent="0.35">
      <c r="A1194" s="714"/>
      <c r="B1194" s="714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4">
        <v>2800</v>
      </c>
      <c r="K1194" s="59"/>
      <c r="L1194" s="53">
        <f t="shared" si="120"/>
        <v>2800</v>
      </c>
    </row>
    <row r="1195" spans="1:12" ht="12.75" customHeight="1" x14ac:dyDescent="0.35">
      <c r="A1195" s="714"/>
      <c r="B1195" s="714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4">
        <v>0</v>
      </c>
      <c r="K1195" s="59"/>
      <c r="L1195" s="53">
        <f t="shared" si="120"/>
        <v>0</v>
      </c>
    </row>
    <row r="1196" spans="1:12" ht="12.75" customHeight="1" x14ac:dyDescent="0.35">
      <c r="A1196" s="714"/>
      <c r="B1196" s="719" t="s">
        <v>143</v>
      </c>
      <c r="C1196" s="714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7">
        <v>298500</v>
      </c>
      <c r="K1196" s="54">
        <f>SUM(K1186:K1195)</f>
        <v>0</v>
      </c>
      <c r="L1196" s="54">
        <f>SUM(L1186:L1195)</f>
        <v>298500</v>
      </c>
    </row>
    <row r="1197" spans="1:12" ht="12.75" customHeight="1" thickBot="1" x14ac:dyDescent="0.4">
      <c r="A1197" s="719" t="s">
        <v>296</v>
      </c>
      <c r="B1197" s="714"/>
      <c r="C1197" s="714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8">
        <v>-298500</v>
      </c>
      <c r="K1197" s="55">
        <f>-K1196</f>
        <v>0</v>
      </c>
      <c r="L1197" s="55">
        <f>-L1196</f>
        <v>-298500</v>
      </c>
    </row>
    <row r="1198" spans="1:12" ht="12.75" customHeight="1" thickTop="1" x14ac:dyDescent="0.35">
      <c r="A1198" s="75"/>
      <c r="D1198" s="6"/>
      <c r="E1198" s="6"/>
      <c r="F1198" s="22"/>
      <c r="G1198" s="13"/>
      <c r="H1198" s="27"/>
      <c r="I1198" s="71"/>
      <c r="J1198" s="6"/>
      <c r="K1198" s="72"/>
      <c r="L1198" s="72"/>
    </row>
    <row r="1199" spans="1:12" ht="12.75" customHeight="1" x14ac:dyDescent="0.35">
      <c r="A1199" s="75"/>
      <c r="D1199" s="6"/>
      <c r="E1199" s="6"/>
      <c r="F1199" s="22"/>
      <c r="G1199" s="13"/>
      <c r="H1199" s="27"/>
      <c r="I1199" s="71"/>
      <c r="J1199" s="6"/>
      <c r="K1199" s="72"/>
      <c r="L1199" s="72"/>
    </row>
    <row r="1200" spans="1:12" ht="12.75" customHeight="1" x14ac:dyDescent="0.35">
      <c r="A1200" s="75"/>
      <c r="D1200" s="6"/>
      <c r="E1200" s="6"/>
      <c r="F1200" s="22"/>
      <c r="G1200" s="13"/>
      <c r="H1200" s="27"/>
      <c r="I1200" s="71"/>
      <c r="J1200" s="6"/>
      <c r="K1200" s="72"/>
      <c r="L1200" s="72"/>
    </row>
    <row r="1201" spans="1:12" s="77" customFormat="1" ht="33.700000000000003" customHeight="1" x14ac:dyDescent="0.35">
      <c r="A1201" s="739" t="s">
        <v>306</v>
      </c>
      <c r="B1201" s="740"/>
      <c r="C1201" s="740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L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43460376</v>
      </c>
      <c r="K1201" s="73">
        <f t="shared" si="121"/>
        <v>60000</v>
      </c>
      <c r="L1201" s="73">
        <f t="shared" si="121"/>
        <v>44400376</v>
      </c>
    </row>
    <row r="1202" spans="1:12" ht="12.75" customHeight="1" x14ac:dyDescent="0.35">
      <c r="A1202" s="75"/>
      <c r="D1202" s="6"/>
      <c r="E1202" s="6"/>
      <c r="F1202" s="22"/>
      <c r="G1202" s="13"/>
      <c r="H1202" s="27"/>
      <c r="I1202" s="32"/>
      <c r="J1202" s="6"/>
      <c r="K1202" s="64"/>
      <c r="L1202" s="56"/>
    </row>
    <row r="1203" spans="1:12" ht="12.75" customHeight="1" x14ac:dyDescent="0.35">
      <c r="A1203" s="741">
        <v>43968</v>
      </c>
      <c r="B1203" s="714"/>
      <c r="C1203" s="714"/>
      <c r="D1203" s="714"/>
      <c r="E1203" s="714"/>
      <c r="F1203" s="714"/>
      <c r="G1203" s="742">
        <v>0.45476851000000001</v>
      </c>
      <c r="H1203" s="742"/>
      <c r="I1203" s="742"/>
      <c r="J1203" s="714"/>
      <c r="K1203" s="714"/>
      <c r="L1203" s="714"/>
    </row>
  </sheetData>
  <autoFilter ref="A12:L1197" xr:uid="{434D1D17-1444-4E3A-95DD-020C14314406}"/>
  <mergeCells count="309">
    <mergeCell ref="A1197:C1197"/>
    <mergeCell ref="A1201:C1201"/>
    <mergeCell ref="A1203:F1203"/>
    <mergeCell ref="G1203:L1203"/>
    <mergeCell ref="A1184:L1184"/>
    <mergeCell ref="A1185:A1192"/>
    <mergeCell ref="B1185:L1185"/>
    <mergeCell ref="B1186:B1192"/>
    <mergeCell ref="A1193:A1196"/>
    <mergeCell ref="B1193:B1195"/>
    <mergeCell ref="B1196:C1196"/>
    <mergeCell ref="A1150:L1150"/>
    <mergeCell ref="A1151:A1182"/>
    <mergeCell ref="B1151:L1151"/>
    <mergeCell ref="B1152:B1181"/>
    <mergeCell ref="B1182:C1182"/>
    <mergeCell ref="A1183:C1183"/>
    <mergeCell ref="A1116:L1116"/>
    <mergeCell ref="A1117:A1148"/>
    <mergeCell ref="B1117:L1117"/>
    <mergeCell ref="B1118:B1147"/>
    <mergeCell ref="B1148:C1148"/>
    <mergeCell ref="A1149:C1149"/>
    <mergeCell ref="A1081:L1081"/>
    <mergeCell ref="A1082:A1114"/>
    <mergeCell ref="B1082:L1082"/>
    <mergeCell ref="B1083:B1113"/>
    <mergeCell ref="B1114:C1114"/>
    <mergeCell ref="A1115:C1115"/>
    <mergeCell ref="A1054:L1054"/>
    <mergeCell ref="A1055:A1079"/>
    <mergeCell ref="B1055:L1055"/>
    <mergeCell ref="B1056:B1078"/>
    <mergeCell ref="B1079:C1079"/>
    <mergeCell ref="A1080:C1080"/>
    <mergeCell ref="A1045:L1045"/>
    <mergeCell ref="A1046:A1052"/>
    <mergeCell ref="B1046:L1046"/>
    <mergeCell ref="B1047:B1051"/>
    <mergeCell ref="B1052:C1052"/>
    <mergeCell ref="A1053:C1053"/>
    <mergeCell ref="A1012:L1012"/>
    <mergeCell ref="A1013:A1043"/>
    <mergeCell ref="B1013:L1013"/>
    <mergeCell ref="B1014:B1042"/>
    <mergeCell ref="B1043:C1043"/>
    <mergeCell ref="A1044:C1044"/>
    <mergeCell ref="A991:L991"/>
    <mergeCell ref="A992:A1010"/>
    <mergeCell ref="B992:L992"/>
    <mergeCell ref="B993:B1009"/>
    <mergeCell ref="B1010:C1010"/>
    <mergeCell ref="A1011:C1011"/>
    <mergeCell ref="A961:L961"/>
    <mergeCell ref="A962:A989"/>
    <mergeCell ref="B962:L962"/>
    <mergeCell ref="B963:B988"/>
    <mergeCell ref="B989:C989"/>
    <mergeCell ref="A990:C990"/>
    <mergeCell ref="A939:L939"/>
    <mergeCell ref="A940:A959"/>
    <mergeCell ref="B940:L940"/>
    <mergeCell ref="B941:B958"/>
    <mergeCell ref="B959:C959"/>
    <mergeCell ref="A960:C960"/>
    <mergeCell ref="A917:L917"/>
    <mergeCell ref="A918:A937"/>
    <mergeCell ref="B918:L918"/>
    <mergeCell ref="B919:B936"/>
    <mergeCell ref="B937:C937"/>
    <mergeCell ref="A938:C938"/>
    <mergeCell ref="A878:L878"/>
    <mergeCell ref="A879:A915"/>
    <mergeCell ref="B879:L879"/>
    <mergeCell ref="B880:B914"/>
    <mergeCell ref="B915:C915"/>
    <mergeCell ref="A916:C916"/>
    <mergeCell ref="A848:L848"/>
    <mergeCell ref="A849:A876"/>
    <mergeCell ref="B849:L849"/>
    <mergeCell ref="B850:B875"/>
    <mergeCell ref="B876:C876"/>
    <mergeCell ref="A877:C877"/>
    <mergeCell ref="A814:L814"/>
    <mergeCell ref="A815:A846"/>
    <mergeCell ref="B815:L815"/>
    <mergeCell ref="B816:B845"/>
    <mergeCell ref="B846:C846"/>
    <mergeCell ref="A847:C847"/>
    <mergeCell ref="A803:L803"/>
    <mergeCell ref="A804:A812"/>
    <mergeCell ref="B804:L804"/>
    <mergeCell ref="B805:B811"/>
    <mergeCell ref="B812:C812"/>
    <mergeCell ref="A813:C813"/>
    <mergeCell ref="A778:L778"/>
    <mergeCell ref="A779:A801"/>
    <mergeCell ref="B779:L779"/>
    <mergeCell ref="B780:B800"/>
    <mergeCell ref="B801:C801"/>
    <mergeCell ref="A802:C802"/>
    <mergeCell ref="A772:L772"/>
    <mergeCell ref="A773:A776"/>
    <mergeCell ref="B773:L773"/>
    <mergeCell ref="B774:B775"/>
    <mergeCell ref="B776:C776"/>
    <mergeCell ref="A777:C777"/>
    <mergeCell ref="A754:L754"/>
    <mergeCell ref="A755:A770"/>
    <mergeCell ref="B755:L755"/>
    <mergeCell ref="B756:B769"/>
    <mergeCell ref="B770:C770"/>
    <mergeCell ref="A771:C771"/>
    <mergeCell ref="A741:L741"/>
    <mergeCell ref="A742:A752"/>
    <mergeCell ref="B742:L742"/>
    <mergeCell ref="B743:B751"/>
    <mergeCell ref="B752:C752"/>
    <mergeCell ref="A753:C753"/>
    <mergeCell ref="A724:L724"/>
    <mergeCell ref="A725:A739"/>
    <mergeCell ref="B725:L725"/>
    <mergeCell ref="B726:B738"/>
    <mergeCell ref="B739:C739"/>
    <mergeCell ref="A740:C740"/>
    <mergeCell ref="A705:L705"/>
    <mergeCell ref="A706:A722"/>
    <mergeCell ref="B706:L706"/>
    <mergeCell ref="B707:B721"/>
    <mergeCell ref="B722:C722"/>
    <mergeCell ref="A723:C723"/>
    <mergeCell ref="A697:L697"/>
    <mergeCell ref="A698:A703"/>
    <mergeCell ref="B698:L698"/>
    <mergeCell ref="B699:B702"/>
    <mergeCell ref="B703:C703"/>
    <mergeCell ref="A704:C704"/>
    <mergeCell ref="A689:L689"/>
    <mergeCell ref="A690:A695"/>
    <mergeCell ref="B690:L690"/>
    <mergeCell ref="B691:B694"/>
    <mergeCell ref="B695:C695"/>
    <mergeCell ref="A696:C696"/>
    <mergeCell ref="A681:L681"/>
    <mergeCell ref="A682:A687"/>
    <mergeCell ref="B682:L682"/>
    <mergeCell ref="B683:B686"/>
    <mergeCell ref="B687:C687"/>
    <mergeCell ref="A688:C688"/>
    <mergeCell ref="A674:L674"/>
    <mergeCell ref="A675:A679"/>
    <mergeCell ref="B675:L675"/>
    <mergeCell ref="B676:B678"/>
    <mergeCell ref="B679:C679"/>
    <mergeCell ref="A680:C680"/>
    <mergeCell ref="A653:L653"/>
    <mergeCell ref="A654:A672"/>
    <mergeCell ref="B654:L654"/>
    <mergeCell ref="B655:B671"/>
    <mergeCell ref="B672:C672"/>
    <mergeCell ref="A673:C673"/>
    <mergeCell ref="A628:L628"/>
    <mergeCell ref="A629:A651"/>
    <mergeCell ref="B629:L629"/>
    <mergeCell ref="B630:B650"/>
    <mergeCell ref="B651:C651"/>
    <mergeCell ref="A652:C652"/>
    <mergeCell ref="A613:L613"/>
    <mergeCell ref="A614:A626"/>
    <mergeCell ref="B614:L614"/>
    <mergeCell ref="B615:B625"/>
    <mergeCell ref="B626:C626"/>
    <mergeCell ref="A627:C627"/>
    <mergeCell ref="A604:L604"/>
    <mergeCell ref="A605:A611"/>
    <mergeCell ref="B605:L605"/>
    <mergeCell ref="B606:B610"/>
    <mergeCell ref="B611:C611"/>
    <mergeCell ref="A612:C612"/>
    <mergeCell ref="A595:L595"/>
    <mergeCell ref="A596:A602"/>
    <mergeCell ref="B596:L596"/>
    <mergeCell ref="B597:B601"/>
    <mergeCell ref="B602:C602"/>
    <mergeCell ref="A603:C603"/>
    <mergeCell ref="A586:C586"/>
    <mergeCell ref="A587:A593"/>
    <mergeCell ref="B587:L587"/>
    <mergeCell ref="B588:B592"/>
    <mergeCell ref="B593:C593"/>
    <mergeCell ref="A594:C594"/>
    <mergeCell ref="A579:C579"/>
    <mergeCell ref="A580:L580"/>
    <mergeCell ref="A581:A585"/>
    <mergeCell ref="B581:L581"/>
    <mergeCell ref="B582:B584"/>
    <mergeCell ref="B585:C585"/>
    <mergeCell ref="A570:C570"/>
    <mergeCell ref="A571:L571"/>
    <mergeCell ref="A572:A574"/>
    <mergeCell ref="B572:L572"/>
    <mergeCell ref="B573:B574"/>
    <mergeCell ref="A575:A578"/>
    <mergeCell ref="B575:B577"/>
    <mergeCell ref="B578:C578"/>
    <mergeCell ref="A546:C546"/>
    <mergeCell ref="A547:L547"/>
    <mergeCell ref="A548:A569"/>
    <mergeCell ref="B548:L548"/>
    <mergeCell ref="B549:B568"/>
    <mergeCell ref="B569:C569"/>
    <mergeCell ref="A509:C509"/>
    <mergeCell ref="A510:L510"/>
    <mergeCell ref="A511:A545"/>
    <mergeCell ref="B511:L511"/>
    <mergeCell ref="B512:B544"/>
    <mergeCell ref="B545:C545"/>
    <mergeCell ref="A475:C475"/>
    <mergeCell ref="A476:L476"/>
    <mergeCell ref="A477:A508"/>
    <mergeCell ref="B477:L477"/>
    <mergeCell ref="B478:B507"/>
    <mergeCell ref="B508:C508"/>
    <mergeCell ref="A436:C436"/>
    <mergeCell ref="A437:L437"/>
    <mergeCell ref="A438:A474"/>
    <mergeCell ref="B438:L438"/>
    <mergeCell ref="B439:B473"/>
    <mergeCell ref="B474:C474"/>
    <mergeCell ref="A424:C424"/>
    <mergeCell ref="A425:L425"/>
    <mergeCell ref="A426:A435"/>
    <mergeCell ref="B426:L426"/>
    <mergeCell ref="B427:B434"/>
    <mergeCell ref="B435:C435"/>
    <mergeCell ref="A387:C387"/>
    <mergeCell ref="A388:L388"/>
    <mergeCell ref="A389:A423"/>
    <mergeCell ref="B389:L389"/>
    <mergeCell ref="B390:B422"/>
    <mergeCell ref="B423:C423"/>
    <mergeCell ref="A360:C360"/>
    <mergeCell ref="A361:L361"/>
    <mergeCell ref="A362:A386"/>
    <mergeCell ref="B362:L362"/>
    <mergeCell ref="B363:B385"/>
    <mergeCell ref="B386:C386"/>
    <mergeCell ref="A325:C325"/>
    <mergeCell ref="A326:L326"/>
    <mergeCell ref="A327:A359"/>
    <mergeCell ref="B327:L327"/>
    <mergeCell ref="B328:B358"/>
    <mergeCell ref="B359:C359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0A6AC-C72C-4463-B8C7-F3BB82C32056}">
  <sheetPr>
    <tabColor rgb="FF92D050"/>
  </sheetPr>
  <dimension ref="A1:N1203"/>
  <sheetViews>
    <sheetView workbookViewId="0">
      <selection sqref="A1:A9"/>
    </sheetView>
  </sheetViews>
  <sheetFormatPr defaultColWidth="9.265625" defaultRowHeight="12.75" customHeight="1" x14ac:dyDescent="0.35"/>
  <cols>
    <col min="1" max="1" width="22.6640625" style="76" bestFit="1" customWidth="1"/>
    <col min="2" max="2" width="16.3984375" style="76" customWidth="1"/>
    <col min="3" max="3" width="49.1328125" style="76" bestFit="1" customWidth="1"/>
    <col min="4" max="5" width="14.3984375" style="76" bestFit="1" customWidth="1"/>
    <col min="6" max="6" width="15.59765625" style="18" customWidth="1"/>
    <col min="7" max="7" width="14.3984375" style="9" bestFit="1" customWidth="1"/>
    <col min="8" max="8" width="14.3984375" style="23" bestFit="1" customWidth="1"/>
    <col min="9" max="9" width="17.06640625" style="28" customWidth="1"/>
    <col min="10" max="10" width="21.9296875" style="84" customWidth="1"/>
    <col min="11" max="11" width="14.3984375" style="76" bestFit="1" customWidth="1"/>
    <col min="12" max="12" width="21.59765625" style="57" customWidth="1"/>
    <col min="13" max="13" width="21.6640625" style="50" customWidth="1"/>
    <col min="14" max="16384" width="9.265625" style="76"/>
  </cols>
  <sheetData>
    <row r="1" spans="1:13" ht="12.75" customHeight="1" x14ac:dyDescent="0.35">
      <c r="A1" s="714"/>
      <c r="F1" s="743" t="s">
        <v>302</v>
      </c>
      <c r="H1" s="744" t="s">
        <v>303</v>
      </c>
      <c r="J1" s="718" t="s">
        <v>308</v>
      </c>
      <c r="L1" s="745" t="s">
        <v>307</v>
      </c>
    </row>
    <row r="2" spans="1:13" ht="12.75" customHeight="1" x14ac:dyDescent="0.35">
      <c r="A2" s="714"/>
      <c r="F2" s="743"/>
      <c r="H2" s="744"/>
      <c r="J2" s="718"/>
      <c r="L2" s="745"/>
    </row>
    <row r="3" spans="1:13" ht="12.75" customHeight="1" x14ac:dyDescent="0.35">
      <c r="A3" s="714"/>
      <c r="F3" s="743"/>
      <c r="H3" s="744"/>
      <c r="J3" s="718"/>
      <c r="L3" s="745"/>
    </row>
    <row r="4" spans="1:13" ht="12.75" customHeight="1" x14ac:dyDescent="0.35">
      <c r="A4" s="714"/>
      <c r="F4" s="743"/>
      <c r="H4" s="744"/>
      <c r="J4" s="718"/>
      <c r="L4" s="745"/>
    </row>
    <row r="5" spans="1:13" ht="12.75" customHeight="1" x14ac:dyDescent="0.35">
      <c r="A5" s="714"/>
      <c r="F5" s="743"/>
      <c r="H5" s="744"/>
      <c r="J5" s="718"/>
      <c r="L5" s="745"/>
    </row>
    <row r="6" spans="1:13" ht="12.75" customHeight="1" x14ac:dyDescent="0.35">
      <c r="A6" s="714"/>
      <c r="F6" s="743"/>
      <c r="H6" s="744"/>
      <c r="J6" s="718"/>
      <c r="L6" s="745"/>
    </row>
    <row r="7" spans="1:13" ht="12.75" customHeight="1" x14ac:dyDescent="0.35">
      <c r="A7" s="714"/>
      <c r="F7" s="743"/>
      <c r="H7" s="744"/>
      <c r="J7" s="718"/>
      <c r="L7" s="745"/>
    </row>
    <row r="8" spans="1:13" ht="27.75" customHeight="1" x14ac:dyDescent="0.35">
      <c r="A8" s="714"/>
      <c r="B8" s="1" t="s">
        <v>0</v>
      </c>
      <c r="F8" s="743"/>
      <c r="H8" s="744"/>
      <c r="J8" s="718"/>
      <c r="L8" s="745"/>
    </row>
    <row r="9" spans="1:13" ht="25.5" customHeight="1" x14ac:dyDescent="0.35">
      <c r="A9" s="714"/>
      <c r="B9" s="2" t="s">
        <v>1</v>
      </c>
      <c r="F9" s="743"/>
      <c r="H9" s="744"/>
      <c r="J9" s="718"/>
      <c r="L9" s="745"/>
    </row>
    <row r="10" spans="1:13" x14ac:dyDescent="0.35">
      <c r="A10" s="715" t="s">
        <v>297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714"/>
      <c r="L10" s="714"/>
      <c r="M10" s="714"/>
    </row>
    <row r="11" spans="1:13" ht="13.15" thickBot="1" x14ac:dyDescent="0.4">
      <c r="A11" s="716" t="s">
        <v>2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</row>
    <row r="12" spans="1:13" s="15" customFormat="1" ht="13.15" x14ac:dyDescent="0.4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3.15" x14ac:dyDescent="0.35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3.15" hidden="1" x14ac:dyDescent="0.35">
      <c r="A14" s="722" t="s">
        <v>6</v>
      </c>
      <c r="B14" s="714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4"/>
    </row>
    <row r="15" spans="1:13" ht="13.15" hidden="1" x14ac:dyDescent="0.35">
      <c r="A15" s="714"/>
      <c r="B15" s="722" t="s">
        <v>7</v>
      </c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4"/>
    </row>
    <row r="16" spans="1:13" hidden="1" x14ac:dyDescent="0.35">
      <c r="A16" s="714"/>
      <c r="B16" s="714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idden="1" x14ac:dyDescent="0.35">
      <c r="A17" s="714"/>
      <c r="B17" s="714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idden="1" x14ac:dyDescent="0.35">
      <c r="A18" s="714"/>
      <c r="B18" s="714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idden="1" x14ac:dyDescent="0.35">
      <c r="A19" s="714"/>
      <c r="B19" s="714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idden="1" x14ac:dyDescent="0.35">
      <c r="A20" s="714"/>
      <c r="B20" s="714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idden="1" x14ac:dyDescent="0.35">
      <c r="A21" s="714"/>
      <c r="B21" s="714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idden="1" x14ac:dyDescent="0.35">
      <c r="A22" s="714"/>
      <c r="B22" s="714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idden="1" x14ac:dyDescent="0.35">
      <c r="A23" s="714"/>
      <c r="B23" s="714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idden="1" x14ac:dyDescent="0.35">
      <c r="A24" s="714"/>
      <c r="B24" s="714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idden="1" x14ac:dyDescent="0.35">
      <c r="A25" s="714"/>
      <c r="B25" s="714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idden="1" x14ac:dyDescent="0.35">
      <c r="A26" s="714"/>
      <c r="B26" s="714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idden="1" x14ac:dyDescent="0.35">
      <c r="A27" s="714"/>
      <c r="B27" s="714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idden="1" x14ac:dyDescent="0.35">
      <c r="A28" s="714"/>
      <c r="B28" s="714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idden="1" x14ac:dyDescent="0.35">
      <c r="A29" s="714"/>
      <c r="B29" s="714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idden="1" x14ac:dyDescent="0.35">
      <c r="A30" s="714"/>
      <c r="B30" s="714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idden="1" x14ac:dyDescent="0.35">
      <c r="A31" s="714"/>
      <c r="B31" s="714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idden="1" x14ac:dyDescent="0.35">
      <c r="A32" s="714"/>
      <c r="B32" s="714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idden="1" x14ac:dyDescent="0.35">
      <c r="A33" s="714"/>
      <c r="B33" s="714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idden="1" x14ac:dyDescent="0.35">
      <c r="A34" s="714"/>
      <c r="B34" s="714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idden="1" x14ac:dyDescent="0.35">
      <c r="A35" s="714"/>
      <c r="B35" s="714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idden="1" x14ac:dyDescent="0.35">
      <c r="A36" s="714"/>
      <c r="B36" s="714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idden="1" x14ac:dyDescent="0.35">
      <c r="A37" s="714"/>
      <c r="B37" s="714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idden="1" x14ac:dyDescent="0.35">
      <c r="A38" s="714"/>
      <c r="B38" s="714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idden="1" x14ac:dyDescent="0.35">
      <c r="A39" s="714"/>
      <c r="B39" s="714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idden="1" x14ac:dyDescent="0.35">
      <c r="A40" s="714"/>
      <c r="B40" s="714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idden="1" x14ac:dyDescent="0.35">
      <c r="A41" s="714"/>
      <c r="B41" s="714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idden="1" x14ac:dyDescent="0.35">
      <c r="A42" s="714"/>
      <c r="B42" s="714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idden="1" x14ac:dyDescent="0.35">
      <c r="A43" s="714"/>
      <c r="B43" s="714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idden="1" x14ac:dyDescent="0.35">
      <c r="A44" s="714"/>
      <c r="B44" s="714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idden="1" x14ac:dyDescent="0.35">
      <c r="A45" s="714"/>
      <c r="B45" s="714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idden="1" x14ac:dyDescent="0.35">
      <c r="A46" s="714"/>
      <c r="B46" s="714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idden="1" x14ac:dyDescent="0.35">
      <c r="A47" s="714"/>
      <c r="B47" s="714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idden="1" x14ac:dyDescent="0.35">
      <c r="A48" s="714"/>
      <c r="B48" s="714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idden="1" x14ac:dyDescent="0.35">
      <c r="A49" s="714"/>
      <c r="B49" s="714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idden="1" x14ac:dyDescent="0.35">
      <c r="A50" s="714"/>
      <c r="B50" s="714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idden="1" x14ac:dyDescent="0.35">
      <c r="A51" s="714"/>
      <c r="B51" s="714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idden="1" x14ac:dyDescent="0.35">
      <c r="A52" s="714"/>
      <c r="B52" s="714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idden="1" x14ac:dyDescent="0.35">
      <c r="A53" s="714"/>
      <c r="B53" s="714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idden="1" x14ac:dyDescent="0.35">
      <c r="A54" s="714"/>
      <c r="B54" s="714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idden="1" x14ac:dyDescent="0.35">
      <c r="A55" s="714"/>
      <c r="B55" s="714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idden="1" x14ac:dyDescent="0.35">
      <c r="A56" s="714"/>
      <c r="B56" s="714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idden="1" x14ac:dyDescent="0.35">
      <c r="A57" s="714"/>
      <c r="B57" s="714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idden="1" x14ac:dyDescent="0.35">
      <c r="A58" s="714"/>
      <c r="B58" s="714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idden="1" x14ac:dyDescent="0.35">
      <c r="A59" s="714"/>
      <c r="B59" s="714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idden="1" x14ac:dyDescent="0.35">
      <c r="A60" s="714"/>
      <c r="B60" s="714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idden="1" x14ac:dyDescent="0.35">
      <c r="A61" s="714"/>
      <c r="B61" s="714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idden="1" x14ac:dyDescent="0.35">
      <c r="A62" s="714"/>
      <c r="B62" s="714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idden="1" x14ac:dyDescent="0.35">
      <c r="A63" s="714"/>
      <c r="B63" s="714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idden="1" x14ac:dyDescent="0.35">
      <c r="A64" s="714"/>
      <c r="B64" s="714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idden="1" x14ac:dyDescent="0.35">
      <c r="A65" s="714"/>
      <c r="B65" s="714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idden="1" x14ac:dyDescent="0.35">
      <c r="A66" s="714"/>
      <c r="B66" s="714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idden="1" x14ac:dyDescent="0.35">
      <c r="A67" s="714"/>
      <c r="B67" s="714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idden="1" x14ac:dyDescent="0.35">
      <c r="A68" s="714"/>
      <c r="B68" s="714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idden="1" x14ac:dyDescent="0.35">
      <c r="A69" s="714"/>
      <c r="B69" s="714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idden="1" x14ac:dyDescent="0.35">
      <c r="A70" s="714"/>
      <c r="B70" s="714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idden="1" x14ac:dyDescent="0.35">
      <c r="A71" s="714"/>
      <c r="B71" s="714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idden="1" x14ac:dyDescent="0.35">
      <c r="A72" s="714"/>
      <c r="B72" s="714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idden="1" x14ac:dyDescent="0.35">
      <c r="A73" s="714"/>
      <c r="B73" s="714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idden="1" x14ac:dyDescent="0.35">
      <c r="A74" s="714"/>
      <c r="B74" s="714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idden="1" x14ac:dyDescent="0.35">
      <c r="A75" s="714"/>
      <c r="B75" s="714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idden="1" x14ac:dyDescent="0.35">
      <c r="A76" s="714"/>
      <c r="B76" s="714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idden="1" x14ac:dyDescent="0.35">
      <c r="A77" s="714"/>
      <c r="B77" s="714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idden="1" x14ac:dyDescent="0.35">
      <c r="A78" s="714"/>
      <c r="B78" s="714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idden="1" x14ac:dyDescent="0.35">
      <c r="A79" s="714"/>
      <c r="B79" s="714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idden="1" x14ac:dyDescent="0.35">
      <c r="A80" s="714"/>
      <c r="B80" s="714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idden="1" x14ac:dyDescent="0.35">
      <c r="A81" s="714"/>
      <c r="B81" s="714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idden="1" x14ac:dyDescent="0.35">
      <c r="A82" s="714"/>
      <c r="B82" s="714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idden="1" x14ac:dyDescent="0.35">
      <c r="A83" s="714"/>
      <c r="B83" s="714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idden="1" x14ac:dyDescent="0.35">
      <c r="A84" s="714"/>
      <c r="B84" s="714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idden="1" x14ac:dyDescent="0.35">
      <c r="A85" s="714"/>
      <c r="B85" s="714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idden="1" x14ac:dyDescent="0.35">
      <c r="A86" s="714"/>
      <c r="B86" s="714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idden="1" x14ac:dyDescent="0.35">
      <c r="A87" s="714"/>
      <c r="B87" s="714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idden="1" x14ac:dyDescent="0.35">
      <c r="A88" s="714"/>
      <c r="B88" s="714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idden="1" x14ac:dyDescent="0.35">
      <c r="A89" s="714"/>
      <c r="B89" s="714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idden="1" x14ac:dyDescent="0.35">
      <c r="A90" s="714"/>
      <c r="B90" s="714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idden="1" x14ac:dyDescent="0.35">
      <c r="A91" s="714"/>
      <c r="B91" s="714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idden="1" x14ac:dyDescent="0.35">
      <c r="A92" s="714"/>
      <c r="B92" s="714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idden="1" x14ac:dyDescent="0.35">
      <c r="A93" s="714"/>
      <c r="B93" s="714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idden="1" x14ac:dyDescent="0.35">
      <c r="A94" s="714"/>
      <c r="B94" s="714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idden="1" x14ac:dyDescent="0.35">
      <c r="A95" s="714"/>
      <c r="B95" s="714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idden="1" x14ac:dyDescent="0.35">
      <c r="A96" s="714"/>
      <c r="B96" s="714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idden="1" x14ac:dyDescent="0.35">
      <c r="A97" s="714"/>
      <c r="B97" s="714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idden="1" x14ac:dyDescent="0.35">
      <c r="A98" s="714"/>
      <c r="B98" s="714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idden="1" x14ac:dyDescent="0.35">
      <c r="A99" s="714"/>
      <c r="B99" s="714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idden="1" x14ac:dyDescent="0.35">
      <c r="A100" s="714"/>
      <c r="B100" s="714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idden="1" x14ac:dyDescent="0.35">
      <c r="A101" s="714"/>
      <c r="B101" s="714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idden="1" x14ac:dyDescent="0.35">
      <c r="A102" s="714"/>
      <c r="B102" s="714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idden="1" x14ac:dyDescent="0.35">
      <c r="A103" s="714"/>
      <c r="B103" s="714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idden="1" x14ac:dyDescent="0.35">
      <c r="A104" s="714"/>
      <c r="B104" s="714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idden="1" x14ac:dyDescent="0.35">
      <c r="A105" s="714"/>
      <c r="B105" s="714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idden="1" x14ac:dyDescent="0.35">
      <c r="A106" s="714"/>
      <c r="B106" s="714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idden="1" x14ac:dyDescent="0.35">
      <c r="A107" s="714"/>
      <c r="B107" s="714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idden="1" x14ac:dyDescent="0.35">
      <c r="A108" s="714"/>
      <c r="B108" s="714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idden="1" x14ac:dyDescent="0.35">
      <c r="A109" s="714"/>
      <c r="B109" s="714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idden="1" x14ac:dyDescent="0.35">
      <c r="A110" s="714"/>
      <c r="B110" s="714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idden="1" x14ac:dyDescent="0.35">
      <c r="A111" s="714"/>
      <c r="B111" s="714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idden="1" x14ac:dyDescent="0.35">
      <c r="A112" s="714"/>
      <c r="B112" s="714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idden="1" x14ac:dyDescent="0.35">
      <c r="A113" s="714"/>
      <c r="B113" s="714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idden="1" x14ac:dyDescent="0.35">
      <c r="A114" s="714"/>
      <c r="B114" s="714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idden="1" x14ac:dyDescent="0.35">
      <c r="A115" s="714"/>
      <c r="B115" s="714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idden="1" x14ac:dyDescent="0.35">
      <c r="A116" s="714"/>
      <c r="B116" s="714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idden="1" x14ac:dyDescent="0.35">
      <c r="A117" s="714"/>
      <c r="B117" s="714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idden="1" x14ac:dyDescent="0.35">
      <c r="A118" s="714"/>
      <c r="B118" s="714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idden="1" x14ac:dyDescent="0.35">
      <c r="A119" s="714"/>
      <c r="B119" s="714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idden="1" x14ac:dyDescent="0.35">
      <c r="A120" s="714"/>
      <c r="B120" s="714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idden="1" x14ac:dyDescent="0.35">
      <c r="A121" s="714"/>
      <c r="B121" s="714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idden="1" x14ac:dyDescent="0.35">
      <c r="A122" s="714"/>
      <c r="B122" s="714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idden="1" x14ac:dyDescent="0.35">
      <c r="A123" s="714"/>
      <c r="B123" s="714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idden="1" x14ac:dyDescent="0.35">
      <c r="A124" s="714"/>
      <c r="B124" s="714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idden="1" x14ac:dyDescent="0.35">
      <c r="A125" s="714"/>
      <c r="B125" s="714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idden="1" x14ac:dyDescent="0.35">
      <c r="A126" s="714"/>
      <c r="B126" s="714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idden="1" x14ac:dyDescent="0.35">
      <c r="A127" s="714"/>
      <c r="B127" s="714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idden="1" x14ac:dyDescent="0.35">
      <c r="A128" s="714"/>
      <c r="B128" s="714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idden="1" x14ac:dyDescent="0.35">
      <c r="A129" s="714"/>
      <c r="B129" s="714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idden="1" x14ac:dyDescent="0.35">
      <c r="A130" s="714"/>
      <c r="B130" s="714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idden="1" x14ac:dyDescent="0.35">
      <c r="A131" s="714"/>
      <c r="B131" s="714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idden="1" x14ac:dyDescent="0.35">
      <c r="A132" s="714"/>
      <c r="B132" s="714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idden="1" x14ac:dyDescent="0.35">
      <c r="A133" s="714"/>
      <c r="B133" s="714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idden="1" x14ac:dyDescent="0.35">
      <c r="A134" s="714"/>
      <c r="B134" s="714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idden="1" x14ac:dyDescent="0.35">
      <c r="A135" s="714"/>
      <c r="B135" s="714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idden="1" x14ac:dyDescent="0.35">
      <c r="A136" s="714"/>
      <c r="B136" s="714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idden="1" x14ac:dyDescent="0.35">
      <c r="A137" s="714"/>
      <c r="B137" s="714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idden="1" x14ac:dyDescent="0.35">
      <c r="A138" s="714"/>
      <c r="B138" s="714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idden="1" x14ac:dyDescent="0.35">
      <c r="A139" s="714"/>
      <c r="B139" s="714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idden="1" x14ac:dyDescent="0.35">
      <c r="A140" s="714"/>
      <c r="B140" s="714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idden="1" x14ac:dyDescent="0.35">
      <c r="A141" s="714"/>
      <c r="B141" s="714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idden="1" x14ac:dyDescent="0.35">
      <c r="A142" s="714"/>
      <c r="B142" s="714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idden="1" x14ac:dyDescent="0.35">
      <c r="A143" s="714"/>
      <c r="B143" s="714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idden="1" x14ac:dyDescent="0.35">
      <c r="A144" s="714"/>
      <c r="B144" s="714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idden="1" x14ac:dyDescent="0.35">
      <c r="A145" s="714"/>
      <c r="B145" s="714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idden="1" x14ac:dyDescent="0.35">
      <c r="A146" s="714"/>
      <c r="B146" s="714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idden="1" x14ac:dyDescent="0.35">
      <c r="A147" s="714"/>
      <c r="B147" s="714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3.15" hidden="1" x14ac:dyDescent="0.35">
      <c r="A148" s="714"/>
      <c r="B148" s="719" t="s">
        <v>140</v>
      </c>
      <c r="C148" s="714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3.15" hidden="1" x14ac:dyDescent="0.35">
      <c r="A149" s="714"/>
      <c r="B149" s="722" t="s">
        <v>141</v>
      </c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4"/>
    </row>
    <row r="150" spans="1:13" hidden="1" x14ac:dyDescent="0.35">
      <c r="A150" s="714"/>
      <c r="B150" s="714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idden="1" x14ac:dyDescent="0.35">
      <c r="A151" s="714"/>
      <c r="B151" s="714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3.15" hidden="1" x14ac:dyDescent="0.35">
      <c r="A152" s="714"/>
      <c r="B152" s="719" t="s">
        <v>143</v>
      </c>
      <c r="C152" s="714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3.5" hidden="1" thickBot="1" x14ac:dyDescent="0.4">
      <c r="A153" s="719" t="s">
        <v>144</v>
      </c>
      <c r="B153" s="714"/>
      <c r="C153" s="714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75" customHeight="1" x14ac:dyDescent="0.35">
      <c r="A154" s="720" t="s">
        <v>145</v>
      </c>
      <c r="B154" s="721"/>
      <c r="C154" s="721"/>
      <c r="D154" s="721"/>
      <c r="E154" s="721"/>
      <c r="F154" s="721"/>
      <c r="G154" s="721"/>
      <c r="H154" s="721"/>
      <c r="I154" s="721"/>
      <c r="J154" s="721"/>
      <c r="K154" s="721"/>
      <c r="L154" s="721"/>
      <c r="M154" s="721"/>
    </row>
    <row r="155" spans="1:13" ht="13.15" x14ac:dyDescent="0.35">
      <c r="A155" s="714"/>
      <c r="B155" s="722" t="s">
        <v>141</v>
      </c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4"/>
    </row>
    <row r="156" spans="1:13" x14ac:dyDescent="0.35">
      <c r="A156" s="714"/>
      <c r="B156" s="714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x14ac:dyDescent="0.35">
      <c r="A157" s="714"/>
      <c r="B157" s="714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x14ac:dyDescent="0.35">
      <c r="A158" s="714"/>
      <c r="B158" s="714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x14ac:dyDescent="0.35">
      <c r="A159" s="714"/>
      <c r="B159" s="714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x14ac:dyDescent="0.35">
      <c r="A160" s="714"/>
      <c r="B160" s="714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x14ac:dyDescent="0.35">
      <c r="A161" s="714"/>
      <c r="B161" s="714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x14ac:dyDescent="0.35">
      <c r="A162" s="714"/>
      <c r="B162" s="714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x14ac:dyDescent="0.35">
      <c r="A163" s="714"/>
      <c r="B163" s="714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x14ac:dyDescent="0.35">
      <c r="A164" s="714"/>
      <c r="B164" s="714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x14ac:dyDescent="0.35">
      <c r="A165" s="714"/>
      <c r="B165" s="714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x14ac:dyDescent="0.35">
      <c r="A166" s="714"/>
      <c r="B166" s="714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x14ac:dyDescent="0.35">
      <c r="A167" s="714"/>
      <c r="B167" s="714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x14ac:dyDescent="0.35">
      <c r="A168" s="714"/>
      <c r="B168" s="714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x14ac:dyDescent="0.35">
      <c r="A169" s="714"/>
      <c r="B169" s="714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x14ac:dyDescent="0.35">
      <c r="A170" s="714"/>
      <c r="B170" s="714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x14ac:dyDescent="0.35">
      <c r="A171" s="714"/>
      <c r="B171" s="714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x14ac:dyDescent="0.35">
      <c r="A172" s="714"/>
      <c r="B172" s="714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x14ac:dyDescent="0.35">
      <c r="A173" s="714"/>
      <c r="B173" s="714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x14ac:dyDescent="0.35">
      <c r="A174" s="714"/>
      <c r="B174" s="714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x14ac:dyDescent="0.35">
      <c r="A175" s="714"/>
      <c r="B175" s="714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x14ac:dyDescent="0.35">
      <c r="A176" s="714"/>
      <c r="B176" s="714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x14ac:dyDescent="0.35">
      <c r="A177" s="714"/>
      <c r="B177" s="714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x14ac:dyDescent="0.35">
      <c r="A178" s="714"/>
      <c r="B178" s="714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x14ac:dyDescent="0.35">
      <c r="A179" s="714"/>
      <c r="B179" s="714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/>
      <c r="M179" s="53">
        <f t="shared" si="2"/>
        <v>44000</v>
      </c>
    </row>
    <row r="180" spans="1:13" x14ac:dyDescent="0.35">
      <c r="A180" s="714"/>
      <c r="B180" s="714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x14ac:dyDescent="0.35">
      <c r="A181" s="714"/>
      <c r="B181" s="714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x14ac:dyDescent="0.35">
      <c r="A182" s="714"/>
      <c r="B182" s="714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x14ac:dyDescent="0.35">
      <c r="A183" s="714"/>
      <c r="B183" s="714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x14ac:dyDescent="0.35">
      <c r="A184" s="714"/>
      <c r="B184" s="714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x14ac:dyDescent="0.35">
      <c r="A185" s="714"/>
      <c r="B185" s="714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x14ac:dyDescent="0.35">
      <c r="A186" s="714"/>
      <c r="B186" s="714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x14ac:dyDescent="0.35">
      <c r="A187" s="714"/>
      <c r="B187" s="714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x14ac:dyDescent="0.35">
      <c r="A188" s="714"/>
      <c r="B188" s="714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x14ac:dyDescent="0.35">
      <c r="A189" s="714"/>
      <c r="B189" s="714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x14ac:dyDescent="0.35">
      <c r="A190" s="714"/>
      <c r="B190" s="714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x14ac:dyDescent="0.35">
      <c r="A191" s="714"/>
      <c r="B191" s="714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x14ac:dyDescent="0.35">
      <c r="A192" s="714"/>
      <c r="B192" s="714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x14ac:dyDescent="0.35">
      <c r="A193" s="714"/>
      <c r="B193" s="714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x14ac:dyDescent="0.35">
      <c r="A194" s="714"/>
      <c r="B194" s="714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3.15" x14ac:dyDescent="0.35">
      <c r="A195" s="714"/>
      <c r="B195" s="719" t="s">
        <v>143</v>
      </c>
      <c r="C195" s="714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0</v>
      </c>
      <c r="M195" s="54">
        <f>SUM(M156:M194)</f>
        <v>1553677</v>
      </c>
    </row>
    <row r="196" spans="1:13" ht="13.5" thickBot="1" x14ac:dyDescent="0.4">
      <c r="A196" s="719" t="s">
        <v>184</v>
      </c>
      <c r="B196" s="714"/>
      <c r="C196" s="714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0</v>
      </c>
      <c r="M196" s="55">
        <f>-SUM(M195)</f>
        <v>-1553677</v>
      </c>
    </row>
    <row r="197" spans="1:13" s="78" customFormat="1" ht="14" customHeight="1" thickTop="1" x14ac:dyDescent="0.35">
      <c r="A197" s="720" t="s">
        <v>185</v>
      </c>
      <c r="B197" s="721"/>
      <c r="C197" s="721"/>
      <c r="D197" s="721"/>
      <c r="E197" s="721"/>
      <c r="F197" s="721"/>
      <c r="G197" s="721"/>
      <c r="H197" s="721"/>
      <c r="I197" s="721"/>
      <c r="J197" s="721"/>
      <c r="K197" s="721"/>
      <c r="L197" s="721"/>
      <c r="M197" s="721"/>
    </row>
    <row r="198" spans="1:13" ht="13.15" x14ac:dyDescent="0.35">
      <c r="A198" s="714"/>
      <c r="B198" s="722" t="s">
        <v>141</v>
      </c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</row>
    <row r="199" spans="1:13" x14ac:dyDescent="0.35">
      <c r="A199" s="714"/>
      <c r="B199" s="714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/>
      <c r="M199" s="53">
        <f t="shared" ref="M199:M226" si="5">K199-L199</f>
        <v>1254174</v>
      </c>
    </row>
    <row r="200" spans="1:13" x14ac:dyDescent="0.35">
      <c r="A200" s="714"/>
      <c r="B200" s="714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x14ac:dyDescent="0.35">
      <c r="A201" s="714"/>
      <c r="B201" s="714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x14ac:dyDescent="0.35">
      <c r="A202" s="714"/>
      <c r="B202" s="714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x14ac:dyDescent="0.35">
      <c r="A203" s="714"/>
      <c r="B203" s="714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x14ac:dyDescent="0.35">
      <c r="A204" s="714"/>
      <c r="B204" s="714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x14ac:dyDescent="0.35">
      <c r="A205" s="714"/>
      <c r="B205" s="714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x14ac:dyDescent="0.35">
      <c r="A206" s="714"/>
      <c r="B206" s="714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x14ac:dyDescent="0.35">
      <c r="A207" s="714"/>
      <c r="B207" s="714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x14ac:dyDescent="0.35">
      <c r="A208" s="714"/>
      <c r="B208" s="714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x14ac:dyDescent="0.35">
      <c r="A209" s="714"/>
      <c r="B209" s="714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x14ac:dyDescent="0.35">
      <c r="A210" s="714"/>
      <c r="B210" s="714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x14ac:dyDescent="0.35">
      <c r="A211" s="714"/>
      <c r="B211" s="714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/>
      <c r="M211" s="53">
        <f t="shared" si="5"/>
        <v>3549</v>
      </c>
    </row>
    <row r="212" spans="1:13" x14ac:dyDescent="0.35">
      <c r="A212" s="714"/>
      <c r="B212" s="714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x14ac:dyDescent="0.35">
      <c r="A213" s="714"/>
      <c r="B213" s="714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x14ac:dyDescent="0.35">
      <c r="A214" s="714"/>
      <c r="B214" s="714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x14ac:dyDescent="0.35">
      <c r="A215" s="714"/>
      <c r="B215" s="714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x14ac:dyDescent="0.35">
      <c r="A216" s="714"/>
      <c r="B216" s="714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x14ac:dyDescent="0.35">
      <c r="A217" s="714"/>
      <c r="B217" s="714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x14ac:dyDescent="0.35">
      <c r="A218" s="714"/>
      <c r="B218" s="714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x14ac:dyDescent="0.35">
      <c r="A219" s="714"/>
      <c r="B219" s="714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x14ac:dyDescent="0.35">
      <c r="A220" s="714"/>
      <c r="B220" s="714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x14ac:dyDescent="0.35">
      <c r="A221" s="714"/>
      <c r="B221" s="714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x14ac:dyDescent="0.35">
      <c r="A222" s="714"/>
      <c r="B222" s="714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x14ac:dyDescent="0.35">
      <c r="A223" s="714"/>
      <c r="B223" s="714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x14ac:dyDescent="0.35">
      <c r="A224" s="714"/>
      <c r="B224" s="714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x14ac:dyDescent="0.35">
      <c r="A225" s="714"/>
      <c r="B225" s="714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x14ac:dyDescent="0.35">
      <c r="A226" s="714"/>
      <c r="B226" s="714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3.15" x14ac:dyDescent="0.35">
      <c r="A227" s="714"/>
      <c r="B227" s="719" t="s">
        <v>143</v>
      </c>
      <c r="C227" s="714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0</v>
      </c>
      <c r="M227" s="54">
        <f>SUM(M199:M226)</f>
        <v>2348493</v>
      </c>
    </row>
    <row r="228" spans="1:13" ht="13.5" thickBot="1" x14ac:dyDescent="0.4">
      <c r="A228" s="719" t="s">
        <v>188</v>
      </c>
      <c r="B228" s="714"/>
      <c r="C228" s="714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0</v>
      </c>
      <c r="M228" s="55">
        <f>-M227</f>
        <v>-2348493</v>
      </c>
    </row>
    <row r="229" spans="1:13" ht="13.5" thickTop="1" x14ac:dyDescent="0.35">
      <c r="A229" s="722" t="s">
        <v>189</v>
      </c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  <c r="M229" s="714"/>
    </row>
    <row r="230" spans="1:13" ht="13.15" x14ac:dyDescent="0.35">
      <c r="A230" s="714"/>
      <c r="B230" s="722" t="s">
        <v>141</v>
      </c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4"/>
    </row>
    <row r="231" spans="1:13" x14ac:dyDescent="0.35">
      <c r="A231" s="714"/>
      <c r="B231" s="714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x14ac:dyDescent="0.35">
      <c r="A232" s="714"/>
      <c r="B232" s="714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x14ac:dyDescent="0.35">
      <c r="A233" s="714"/>
      <c r="B233" s="714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x14ac:dyDescent="0.35">
      <c r="A234" s="714"/>
      <c r="B234" s="714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x14ac:dyDescent="0.35">
      <c r="A235" s="714"/>
      <c r="B235" s="714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x14ac:dyDescent="0.35">
      <c r="A236" s="714"/>
      <c r="B236" s="714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x14ac:dyDescent="0.35">
      <c r="A237" s="714"/>
      <c r="B237" s="714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x14ac:dyDescent="0.35">
      <c r="A238" s="714"/>
      <c r="B238" s="714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x14ac:dyDescent="0.35">
      <c r="A239" s="714"/>
      <c r="B239" s="714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x14ac:dyDescent="0.35">
      <c r="A240" s="714"/>
      <c r="B240" s="714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/>
      <c r="M240" s="53">
        <f t="shared" si="8"/>
        <v>6084</v>
      </c>
    </row>
    <row r="241" spans="1:13" x14ac:dyDescent="0.35">
      <c r="A241" s="714"/>
      <c r="B241" s="714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x14ac:dyDescent="0.35">
      <c r="A242" s="714"/>
      <c r="B242" s="714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x14ac:dyDescent="0.35">
      <c r="A243" s="714"/>
      <c r="B243" s="714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x14ac:dyDescent="0.35">
      <c r="A244" s="714"/>
      <c r="B244" s="714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x14ac:dyDescent="0.35">
      <c r="A245" s="714"/>
      <c r="B245" s="714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/>
      <c r="M245" s="53">
        <f t="shared" si="8"/>
        <v>8000</v>
      </c>
    </row>
    <row r="246" spans="1:13" x14ac:dyDescent="0.35">
      <c r="A246" s="714"/>
      <c r="B246" s="714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x14ac:dyDescent="0.35">
      <c r="A247" s="714"/>
      <c r="B247" s="714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/>
      <c r="M247" s="53">
        <f t="shared" si="8"/>
        <v>3000</v>
      </c>
    </row>
    <row r="248" spans="1:13" x14ac:dyDescent="0.35">
      <c r="A248" s="714"/>
      <c r="B248" s="714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x14ac:dyDescent="0.35">
      <c r="A249" s="714"/>
      <c r="B249" s="714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x14ac:dyDescent="0.35">
      <c r="A250" s="714"/>
      <c r="B250" s="714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x14ac:dyDescent="0.35">
      <c r="A251" s="714"/>
      <c r="B251" s="714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3.15" x14ac:dyDescent="0.35">
      <c r="A252" s="714"/>
      <c r="B252" s="719" t="s">
        <v>143</v>
      </c>
      <c r="C252" s="714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0</v>
      </c>
      <c r="M252" s="54">
        <f>SUM(M231:M251)</f>
        <v>1982678</v>
      </c>
    </row>
    <row r="253" spans="1:13" ht="13.5" thickBot="1" x14ac:dyDescent="0.4">
      <c r="A253" s="719" t="s">
        <v>190</v>
      </c>
      <c r="B253" s="714"/>
      <c r="C253" s="714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0</v>
      </c>
      <c r="M253" s="55">
        <f>-M252</f>
        <v>-1982678</v>
      </c>
    </row>
    <row r="254" spans="1:13" ht="13.5" thickTop="1" x14ac:dyDescent="0.35">
      <c r="A254" s="722" t="s">
        <v>191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4"/>
    </row>
    <row r="255" spans="1:13" ht="13.15" x14ac:dyDescent="0.35">
      <c r="A255" s="714"/>
      <c r="B255" s="722" t="s">
        <v>141</v>
      </c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</row>
    <row r="256" spans="1:13" x14ac:dyDescent="0.35">
      <c r="A256" s="714"/>
      <c r="B256" s="714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x14ac:dyDescent="0.35">
      <c r="A257" s="714"/>
      <c r="B257" s="714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x14ac:dyDescent="0.35">
      <c r="A258" s="714"/>
      <c r="B258" s="714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x14ac:dyDescent="0.35">
      <c r="A259" s="714"/>
      <c r="B259" s="714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x14ac:dyDescent="0.35">
      <c r="A260" s="714"/>
      <c r="B260" s="714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x14ac:dyDescent="0.35">
      <c r="A261" s="714"/>
      <c r="B261" s="714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x14ac:dyDescent="0.35">
      <c r="A262" s="714"/>
      <c r="B262" s="714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x14ac:dyDescent="0.35">
      <c r="A263" s="714"/>
      <c r="B263" s="714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x14ac:dyDescent="0.35">
      <c r="A264" s="714"/>
      <c r="B264" s="714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x14ac:dyDescent="0.35">
      <c r="A265" s="714"/>
      <c r="B265" s="714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x14ac:dyDescent="0.35">
      <c r="A266" s="714"/>
      <c r="B266" s="714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x14ac:dyDescent="0.35">
      <c r="A267" s="714"/>
      <c r="B267" s="714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x14ac:dyDescent="0.35">
      <c r="A268" s="714"/>
      <c r="B268" s="714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/>
      <c r="M268" s="53">
        <f t="shared" si="11"/>
        <v>4056</v>
      </c>
    </row>
    <row r="269" spans="1:13" x14ac:dyDescent="0.35">
      <c r="A269" s="714"/>
      <c r="B269" s="714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x14ac:dyDescent="0.35">
      <c r="A270" s="714"/>
      <c r="B270" s="714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x14ac:dyDescent="0.35">
      <c r="A271" s="714"/>
      <c r="B271" s="714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x14ac:dyDescent="0.35">
      <c r="A272" s="714"/>
      <c r="B272" s="714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x14ac:dyDescent="0.35">
      <c r="A273" s="714"/>
      <c r="B273" s="714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x14ac:dyDescent="0.35">
      <c r="A274" s="714"/>
      <c r="B274" s="714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x14ac:dyDescent="0.35">
      <c r="A275" s="714"/>
      <c r="B275" s="714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x14ac:dyDescent="0.35">
      <c r="A276" s="714"/>
      <c r="B276" s="714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x14ac:dyDescent="0.35">
      <c r="A277" s="714"/>
      <c r="B277" s="714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x14ac:dyDescent="0.35">
      <c r="A278" s="714"/>
      <c r="B278" s="714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x14ac:dyDescent="0.35">
      <c r="A279" s="714"/>
      <c r="B279" s="714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3.15" x14ac:dyDescent="0.35">
      <c r="A280" s="714"/>
      <c r="B280" s="719" t="s">
        <v>143</v>
      </c>
      <c r="C280" s="714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0</v>
      </c>
      <c r="M280" s="54">
        <f>SUM(M256:M279)</f>
        <v>1749001</v>
      </c>
    </row>
    <row r="281" spans="1:13" ht="13.5" thickBot="1" x14ac:dyDescent="0.4">
      <c r="A281" s="719" t="s">
        <v>192</v>
      </c>
      <c r="B281" s="714"/>
      <c r="C281" s="714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0</v>
      </c>
      <c r="M281" s="55">
        <f>-M280</f>
        <v>-1749001</v>
      </c>
    </row>
    <row r="282" spans="1:13" ht="13.5" thickTop="1" x14ac:dyDescent="0.35">
      <c r="A282" s="722" t="s">
        <v>193</v>
      </c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  <c r="M282" s="714"/>
    </row>
    <row r="283" spans="1:13" ht="13.15" x14ac:dyDescent="0.35">
      <c r="A283" s="714"/>
      <c r="B283" s="722" t="s">
        <v>141</v>
      </c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4"/>
    </row>
    <row r="284" spans="1:13" x14ac:dyDescent="0.35">
      <c r="A284" s="714"/>
      <c r="B284" s="714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/>
      <c r="M284" s="53">
        <f t="shared" ref="M284:M309" si="14">K284-L284</f>
        <v>2452508</v>
      </c>
    </row>
    <row r="285" spans="1:13" x14ac:dyDescent="0.35">
      <c r="A285" s="714"/>
      <c r="B285" s="714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x14ac:dyDescent="0.35">
      <c r="A286" s="714"/>
      <c r="B286" s="714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x14ac:dyDescent="0.35">
      <c r="A287" s="714"/>
      <c r="B287" s="714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x14ac:dyDescent="0.35">
      <c r="A288" s="714"/>
      <c r="B288" s="714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x14ac:dyDescent="0.35">
      <c r="A289" s="714"/>
      <c r="B289" s="714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/>
      <c r="M289" s="53">
        <f t="shared" si="14"/>
        <v>39000</v>
      </c>
    </row>
    <row r="290" spans="1:13" x14ac:dyDescent="0.35">
      <c r="A290" s="714"/>
      <c r="B290" s="714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x14ac:dyDescent="0.35">
      <c r="A291" s="714"/>
      <c r="B291" s="714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x14ac:dyDescent="0.35">
      <c r="A292" s="714"/>
      <c r="B292" s="714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x14ac:dyDescent="0.35">
      <c r="A293" s="714"/>
      <c r="B293" s="714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x14ac:dyDescent="0.35">
      <c r="A294" s="714"/>
      <c r="B294" s="714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x14ac:dyDescent="0.35">
      <c r="A295" s="714"/>
      <c r="B295" s="714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x14ac:dyDescent="0.35">
      <c r="A296" s="714"/>
      <c r="B296" s="714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x14ac:dyDescent="0.35">
      <c r="A297" s="714"/>
      <c r="B297" s="714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x14ac:dyDescent="0.35">
      <c r="A298" s="714"/>
      <c r="B298" s="714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x14ac:dyDescent="0.35">
      <c r="A299" s="714"/>
      <c r="B299" s="714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x14ac:dyDescent="0.35">
      <c r="A300" s="714"/>
      <c r="B300" s="714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x14ac:dyDescent="0.35">
      <c r="A301" s="714"/>
      <c r="B301" s="714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/>
      <c r="M301" s="53">
        <f t="shared" si="14"/>
        <v>52000</v>
      </c>
    </row>
    <row r="302" spans="1:13" x14ac:dyDescent="0.35">
      <c r="A302" s="714"/>
      <c r="B302" s="714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/>
      <c r="M302" s="53">
        <f t="shared" si="14"/>
        <v>80000</v>
      </c>
    </row>
    <row r="303" spans="1:13" x14ac:dyDescent="0.35">
      <c r="A303" s="714"/>
      <c r="B303" s="714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x14ac:dyDescent="0.35">
      <c r="A304" s="714"/>
      <c r="B304" s="714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x14ac:dyDescent="0.35">
      <c r="A305" s="714"/>
      <c r="B305" s="714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x14ac:dyDescent="0.35">
      <c r="A306" s="714"/>
      <c r="B306" s="714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x14ac:dyDescent="0.35">
      <c r="A307" s="714"/>
      <c r="B307" s="714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x14ac:dyDescent="0.35">
      <c r="A308" s="714"/>
      <c r="B308" s="714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x14ac:dyDescent="0.35">
      <c r="A309" s="714"/>
      <c r="B309" s="714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3.15" x14ac:dyDescent="0.35">
      <c r="A310" s="714"/>
      <c r="B310" s="719" t="s">
        <v>143</v>
      </c>
      <c r="C310" s="714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0</v>
      </c>
      <c r="M310" s="54">
        <f>SUM(M284:M309)</f>
        <v>5270029</v>
      </c>
    </row>
    <row r="311" spans="1:13" ht="13.5" thickBot="1" x14ac:dyDescent="0.4">
      <c r="A311" s="719" t="s">
        <v>194</v>
      </c>
      <c r="B311" s="714"/>
      <c r="C311" s="714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0</v>
      </c>
      <c r="M311" s="55">
        <f>-M310</f>
        <v>-5270029</v>
      </c>
    </row>
    <row r="312" spans="1:13" ht="13.5" thickTop="1" x14ac:dyDescent="0.35">
      <c r="A312" s="722" t="s">
        <v>195</v>
      </c>
      <c r="B312" s="714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  <c r="M312" s="714"/>
    </row>
    <row r="313" spans="1:13" ht="13.15" x14ac:dyDescent="0.35">
      <c r="A313" s="714"/>
      <c r="B313" s="722" t="s">
        <v>141</v>
      </c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4"/>
    </row>
    <row r="314" spans="1:13" ht="12.75" customHeight="1" x14ac:dyDescent="0.35">
      <c r="A314" s="714"/>
      <c r="B314" s="714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x14ac:dyDescent="0.35">
      <c r="A315" s="714"/>
      <c r="B315" s="714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x14ac:dyDescent="0.35">
      <c r="A316" s="714"/>
      <c r="B316" s="714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x14ac:dyDescent="0.35">
      <c r="A317" s="714"/>
      <c r="B317" s="714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3.15" x14ac:dyDescent="0.35">
      <c r="A318" s="714"/>
      <c r="B318" s="719" t="s">
        <v>143</v>
      </c>
      <c r="C318" s="714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3.5" thickBot="1" x14ac:dyDescent="0.4">
      <c r="A319" s="719" t="s">
        <v>196</v>
      </c>
      <c r="B319" s="714"/>
      <c r="C319" s="714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3.5" thickTop="1" x14ac:dyDescent="0.35">
      <c r="A320" s="722" t="s">
        <v>197</v>
      </c>
      <c r="B320" s="714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  <c r="M320" s="714"/>
    </row>
    <row r="321" spans="1:13" ht="13.15" x14ac:dyDescent="0.35">
      <c r="A321" s="714"/>
      <c r="B321" s="722" t="s">
        <v>141</v>
      </c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</row>
    <row r="322" spans="1:13" ht="12.75" customHeight="1" x14ac:dyDescent="0.35">
      <c r="A322" s="714"/>
      <c r="B322" s="714"/>
    </row>
    <row r="323" spans="1:13" x14ac:dyDescent="0.35">
      <c r="A323" s="714"/>
      <c r="B323" s="714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/>
      <c r="M323" s="53">
        <f>K323-L323</f>
        <v>7800000</v>
      </c>
    </row>
    <row r="324" spans="1:13" ht="13.15" x14ac:dyDescent="0.35">
      <c r="A324" s="714"/>
      <c r="B324" s="719" t="s">
        <v>143</v>
      </c>
      <c r="C324" s="714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0</v>
      </c>
      <c r="M324" s="54">
        <f>SUM(M323)</f>
        <v>7800000</v>
      </c>
    </row>
    <row r="325" spans="1:13" ht="13.5" thickBot="1" x14ac:dyDescent="0.4">
      <c r="A325" s="719" t="s">
        <v>198</v>
      </c>
      <c r="B325" s="714"/>
      <c r="C325" s="714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0</v>
      </c>
      <c r="M325" s="55">
        <f>-M323</f>
        <v>-7800000</v>
      </c>
    </row>
    <row r="326" spans="1:13" ht="13.5" thickTop="1" x14ac:dyDescent="0.35">
      <c r="A326" s="722" t="s">
        <v>199</v>
      </c>
      <c r="B326" s="714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  <c r="M326" s="714"/>
    </row>
    <row r="327" spans="1:13" ht="13.15" x14ac:dyDescent="0.35">
      <c r="A327" s="714"/>
      <c r="B327" s="722" t="s">
        <v>141</v>
      </c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  <c r="M327" s="714"/>
    </row>
    <row r="328" spans="1:13" x14ac:dyDescent="0.35">
      <c r="A328" s="714"/>
      <c r="B328" s="714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x14ac:dyDescent="0.35">
      <c r="A329" s="714"/>
      <c r="B329" s="714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x14ac:dyDescent="0.35">
      <c r="A330" s="714"/>
      <c r="B330" s="714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x14ac:dyDescent="0.35">
      <c r="A331" s="714"/>
      <c r="B331" s="714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x14ac:dyDescent="0.35">
      <c r="A332" s="714"/>
      <c r="B332" s="714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x14ac:dyDescent="0.35">
      <c r="A333" s="714"/>
      <c r="B333" s="714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x14ac:dyDescent="0.35">
      <c r="A334" s="714"/>
      <c r="B334" s="714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x14ac:dyDescent="0.35">
      <c r="A335" s="714"/>
      <c r="B335" s="714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x14ac:dyDescent="0.35">
      <c r="A336" s="714"/>
      <c r="B336" s="714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x14ac:dyDescent="0.35">
      <c r="A337" s="714"/>
      <c r="B337" s="714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x14ac:dyDescent="0.35">
      <c r="A338" s="714"/>
      <c r="B338" s="714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x14ac:dyDescent="0.35">
      <c r="A339" s="714"/>
      <c r="B339" s="714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x14ac:dyDescent="0.35">
      <c r="A340" s="714"/>
      <c r="B340" s="714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x14ac:dyDescent="0.35">
      <c r="A341" s="714"/>
      <c r="B341" s="714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x14ac:dyDescent="0.35">
      <c r="A342" s="714"/>
      <c r="B342" s="714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x14ac:dyDescent="0.35">
      <c r="A343" s="714"/>
      <c r="B343" s="714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x14ac:dyDescent="0.35">
      <c r="A344" s="714"/>
      <c r="B344" s="714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x14ac:dyDescent="0.35">
      <c r="A345" s="714"/>
      <c r="B345" s="714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x14ac:dyDescent="0.35">
      <c r="A346" s="714"/>
      <c r="B346" s="714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x14ac:dyDescent="0.35">
      <c r="A347" s="714"/>
      <c r="B347" s="714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x14ac:dyDescent="0.35">
      <c r="A348" s="714"/>
      <c r="B348" s="714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x14ac:dyDescent="0.35">
      <c r="A349" s="714"/>
      <c r="B349" s="714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x14ac:dyDescent="0.35">
      <c r="A350" s="714"/>
      <c r="B350" s="714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x14ac:dyDescent="0.35">
      <c r="A351" s="714"/>
      <c r="B351" s="714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x14ac:dyDescent="0.35">
      <c r="A352" s="714"/>
      <c r="B352" s="714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x14ac:dyDescent="0.35">
      <c r="A353" s="714"/>
      <c r="B353" s="714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x14ac:dyDescent="0.35">
      <c r="A354" s="714"/>
      <c r="B354" s="714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x14ac:dyDescent="0.35">
      <c r="A355" s="714"/>
      <c r="B355" s="714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x14ac:dyDescent="0.35">
      <c r="A356" s="714"/>
      <c r="B356" s="714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x14ac:dyDescent="0.35">
      <c r="A357" s="714"/>
      <c r="B357" s="714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x14ac:dyDescent="0.35">
      <c r="A358" s="714"/>
      <c r="B358" s="714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3.15" x14ac:dyDescent="0.35">
      <c r="A359" s="714"/>
      <c r="B359" s="719" t="s">
        <v>143</v>
      </c>
      <c r="C359" s="714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3.5" thickBot="1" x14ac:dyDescent="0.4">
      <c r="A360" s="719" t="s">
        <v>202</v>
      </c>
      <c r="B360" s="714"/>
      <c r="C360" s="714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3.5" thickTop="1" x14ac:dyDescent="0.35">
      <c r="A361" s="722" t="s">
        <v>203</v>
      </c>
      <c r="B361" s="714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  <c r="M361" s="714"/>
    </row>
    <row r="362" spans="1:13" ht="13.15" x14ac:dyDescent="0.35">
      <c r="A362" s="714"/>
      <c r="B362" s="722" t="s">
        <v>141</v>
      </c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  <c r="M362" s="714"/>
    </row>
    <row r="363" spans="1:13" x14ac:dyDescent="0.35">
      <c r="A363" s="714"/>
      <c r="B363" s="714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x14ac:dyDescent="0.35">
      <c r="A364" s="714"/>
      <c r="B364" s="714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x14ac:dyDescent="0.35">
      <c r="A365" s="714"/>
      <c r="B365" s="714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x14ac:dyDescent="0.35">
      <c r="A366" s="714"/>
      <c r="B366" s="714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x14ac:dyDescent="0.35">
      <c r="A367" s="714"/>
      <c r="B367" s="714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x14ac:dyDescent="0.35">
      <c r="A368" s="714"/>
      <c r="B368" s="714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x14ac:dyDescent="0.35">
      <c r="A369" s="714"/>
      <c r="B369" s="714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x14ac:dyDescent="0.35">
      <c r="A370" s="714"/>
      <c r="B370" s="714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x14ac:dyDescent="0.35">
      <c r="A371" s="714"/>
      <c r="B371" s="714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x14ac:dyDescent="0.35">
      <c r="A372" s="714"/>
      <c r="B372" s="714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x14ac:dyDescent="0.35">
      <c r="A373" s="714"/>
      <c r="B373" s="714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x14ac:dyDescent="0.35">
      <c r="A374" s="714"/>
      <c r="B374" s="714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x14ac:dyDescent="0.35">
      <c r="A375" s="714"/>
      <c r="B375" s="714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x14ac:dyDescent="0.35">
      <c r="A376" s="714"/>
      <c r="B376" s="714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x14ac:dyDescent="0.35">
      <c r="A377" s="714"/>
      <c r="B377" s="714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x14ac:dyDescent="0.35">
      <c r="A378" s="714"/>
      <c r="B378" s="714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x14ac:dyDescent="0.35">
      <c r="A379" s="714"/>
      <c r="B379" s="714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x14ac:dyDescent="0.35">
      <c r="A380" s="714"/>
      <c r="B380" s="714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x14ac:dyDescent="0.35">
      <c r="A381" s="714"/>
      <c r="B381" s="714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x14ac:dyDescent="0.35">
      <c r="A382" s="714"/>
      <c r="B382" s="714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x14ac:dyDescent="0.35">
      <c r="A383" s="714"/>
      <c r="B383" s="714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x14ac:dyDescent="0.35">
      <c r="A384" s="714"/>
      <c r="B384" s="714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x14ac:dyDescent="0.35">
      <c r="A385" s="714"/>
      <c r="B385" s="714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3.15" x14ac:dyDescent="0.35">
      <c r="A386" s="714"/>
      <c r="B386" s="719" t="s">
        <v>143</v>
      </c>
      <c r="C386" s="714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3.5" thickBot="1" x14ac:dyDescent="0.4">
      <c r="A387" s="719" t="s">
        <v>204</v>
      </c>
      <c r="B387" s="714"/>
      <c r="C387" s="714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3.5" thickTop="1" x14ac:dyDescent="0.35">
      <c r="A388" s="722" t="s">
        <v>205</v>
      </c>
      <c r="B388" s="714"/>
      <c r="C388" s="714"/>
      <c r="D388" s="714"/>
      <c r="E388" s="714"/>
      <c r="F388" s="714"/>
      <c r="G388" s="714"/>
      <c r="H388" s="714"/>
      <c r="I388" s="714"/>
      <c r="J388" s="714"/>
      <c r="K388" s="714"/>
      <c r="L388" s="714"/>
      <c r="M388" s="714"/>
    </row>
    <row r="389" spans="1:13" ht="13.15" x14ac:dyDescent="0.35">
      <c r="A389" s="714"/>
      <c r="B389" s="722" t="s">
        <v>141</v>
      </c>
      <c r="C389" s="714"/>
      <c r="D389" s="714"/>
      <c r="E389" s="714"/>
      <c r="F389" s="714"/>
      <c r="G389" s="714"/>
      <c r="H389" s="714"/>
      <c r="I389" s="714"/>
      <c r="J389" s="714"/>
      <c r="K389" s="714"/>
      <c r="L389" s="714"/>
      <c r="M389" s="714"/>
    </row>
    <row r="390" spans="1:13" x14ac:dyDescent="0.35">
      <c r="A390" s="714"/>
      <c r="B390" s="714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x14ac:dyDescent="0.35">
      <c r="A391" s="714"/>
      <c r="B391" s="714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x14ac:dyDescent="0.35">
      <c r="A392" s="714"/>
      <c r="B392" s="714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x14ac:dyDescent="0.35">
      <c r="A393" s="714"/>
      <c r="B393" s="714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x14ac:dyDescent="0.35">
      <c r="A394" s="714"/>
      <c r="B394" s="714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x14ac:dyDescent="0.35">
      <c r="A395" s="714"/>
      <c r="B395" s="714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x14ac:dyDescent="0.35">
      <c r="A396" s="714"/>
      <c r="B396" s="714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x14ac:dyDescent="0.35">
      <c r="A397" s="714"/>
      <c r="B397" s="714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x14ac:dyDescent="0.35">
      <c r="A398" s="714"/>
      <c r="B398" s="714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x14ac:dyDescent="0.35">
      <c r="A399" s="714"/>
      <c r="B399" s="714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x14ac:dyDescent="0.35">
      <c r="A400" s="714"/>
      <c r="B400" s="714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x14ac:dyDescent="0.35">
      <c r="A401" s="714"/>
      <c r="B401" s="714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x14ac:dyDescent="0.35">
      <c r="A402" s="714"/>
      <c r="B402" s="714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x14ac:dyDescent="0.35">
      <c r="A403" s="714"/>
      <c r="B403" s="714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x14ac:dyDescent="0.35">
      <c r="A404" s="714"/>
      <c r="B404" s="714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x14ac:dyDescent="0.35">
      <c r="A405" s="714"/>
      <c r="B405" s="714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x14ac:dyDescent="0.35">
      <c r="A406" s="714"/>
      <c r="B406" s="714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x14ac:dyDescent="0.35">
      <c r="A407" s="714"/>
      <c r="B407" s="714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x14ac:dyDescent="0.35">
      <c r="A408" s="714"/>
      <c r="B408" s="714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x14ac:dyDescent="0.35">
      <c r="A409" s="714"/>
      <c r="B409" s="714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x14ac:dyDescent="0.35">
      <c r="A410" s="714"/>
      <c r="B410" s="714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x14ac:dyDescent="0.35">
      <c r="A411" s="714"/>
      <c r="B411" s="714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x14ac:dyDescent="0.35">
      <c r="A412" s="714"/>
      <c r="B412" s="714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x14ac:dyDescent="0.35">
      <c r="A413" s="714"/>
      <c r="B413" s="714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x14ac:dyDescent="0.35">
      <c r="A414" s="714"/>
      <c r="B414" s="714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x14ac:dyDescent="0.35">
      <c r="A415" s="714"/>
      <c r="B415" s="714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x14ac:dyDescent="0.35">
      <c r="A416" s="714"/>
      <c r="B416" s="714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x14ac:dyDescent="0.35">
      <c r="A417" s="714"/>
      <c r="B417" s="714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x14ac:dyDescent="0.35">
      <c r="A418" s="714"/>
      <c r="B418" s="714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x14ac:dyDescent="0.35">
      <c r="A419" s="714"/>
      <c r="B419" s="714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x14ac:dyDescent="0.35">
      <c r="A420" s="714"/>
      <c r="B420" s="714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x14ac:dyDescent="0.35">
      <c r="A421" s="714"/>
      <c r="B421" s="714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x14ac:dyDescent="0.35">
      <c r="A422" s="714"/>
      <c r="B422" s="714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3.15" x14ac:dyDescent="0.35">
      <c r="A423" s="714"/>
      <c r="B423" s="719" t="s">
        <v>143</v>
      </c>
      <c r="C423" s="714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3.5" thickBot="1" x14ac:dyDescent="0.4">
      <c r="A424" s="719" t="s">
        <v>206</v>
      </c>
      <c r="B424" s="714"/>
      <c r="C424" s="714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3.5" thickTop="1" x14ac:dyDescent="0.35">
      <c r="A425" s="722" t="s">
        <v>207</v>
      </c>
      <c r="B425" s="722"/>
      <c r="C425" s="722"/>
      <c r="D425" s="722"/>
      <c r="E425" s="722"/>
      <c r="F425" s="722"/>
      <c r="G425" s="722"/>
      <c r="H425" s="722"/>
      <c r="I425" s="722"/>
      <c r="J425" s="722"/>
      <c r="K425" s="722"/>
      <c r="L425" s="722"/>
      <c r="M425" s="722"/>
    </row>
    <row r="426" spans="1:13" ht="13.15" x14ac:dyDescent="0.35">
      <c r="A426" s="714"/>
      <c r="B426" s="722" t="s">
        <v>141</v>
      </c>
      <c r="C426" s="722"/>
      <c r="D426" s="722"/>
      <c r="E426" s="722"/>
      <c r="F426" s="722"/>
      <c r="G426" s="722"/>
      <c r="H426" s="722"/>
      <c r="I426" s="722"/>
      <c r="J426" s="722"/>
      <c r="K426" s="722"/>
      <c r="L426" s="722"/>
      <c r="M426" s="722"/>
    </row>
    <row r="427" spans="1:13" ht="12.75" customHeight="1" x14ac:dyDescent="0.35">
      <c r="A427" s="714"/>
      <c r="B427" s="714"/>
    </row>
    <row r="428" spans="1:13" x14ac:dyDescent="0.35">
      <c r="A428" s="714"/>
      <c r="B428" s="714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x14ac:dyDescent="0.35">
      <c r="A429" s="714"/>
      <c r="B429" s="714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x14ac:dyDescent="0.35">
      <c r="A430" s="714"/>
      <c r="B430" s="714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x14ac:dyDescent="0.35">
      <c r="A431" s="714"/>
      <c r="B431" s="714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x14ac:dyDescent="0.35">
      <c r="A432" s="714"/>
      <c r="B432" s="714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x14ac:dyDescent="0.35">
      <c r="A433" s="714"/>
      <c r="B433" s="714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x14ac:dyDescent="0.35">
      <c r="A434" s="714"/>
      <c r="B434" s="714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3.15" x14ac:dyDescent="0.35">
      <c r="A435" s="714"/>
      <c r="B435" s="719" t="s">
        <v>143</v>
      </c>
      <c r="C435" s="719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3.5" thickBot="1" x14ac:dyDescent="0.4">
      <c r="A436" s="719" t="s">
        <v>208</v>
      </c>
      <c r="B436" s="719"/>
      <c r="C436" s="719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3.5" thickTop="1" x14ac:dyDescent="0.35">
      <c r="A437" s="722" t="s">
        <v>209</v>
      </c>
      <c r="B437" s="714"/>
      <c r="C437" s="714"/>
      <c r="D437" s="714"/>
      <c r="E437" s="714"/>
      <c r="F437" s="714"/>
      <c r="G437" s="714"/>
      <c r="H437" s="714"/>
      <c r="I437" s="714"/>
      <c r="J437" s="714"/>
      <c r="K437" s="714"/>
      <c r="L437" s="714"/>
      <c r="M437" s="714"/>
    </row>
    <row r="438" spans="1:13" ht="13.15" x14ac:dyDescent="0.35">
      <c r="A438" s="714"/>
      <c r="B438" s="722" t="s">
        <v>141</v>
      </c>
      <c r="C438" s="714"/>
      <c r="D438" s="714"/>
      <c r="E438" s="714"/>
      <c r="F438" s="714"/>
      <c r="G438" s="714"/>
      <c r="H438" s="714"/>
      <c r="I438" s="714"/>
      <c r="J438" s="714"/>
      <c r="K438" s="714"/>
      <c r="L438" s="714"/>
      <c r="M438" s="714"/>
    </row>
    <row r="439" spans="1:13" x14ac:dyDescent="0.35">
      <c r="A439" s="714"/>
      <c r="B439" s="714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x14ac:dyDescent="0.35">
      <c r="A440" s="714"/>
      <c r="B440" s="714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x14ac:dyDescent="0.35">
      <c r="A441" s="714"/>
      <c r="B441" s="714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x14ac:dyDescent="0.35">
      <c r="A442" s="714"/>
      <c r="B442" s="714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x14ac:dyDescent="0.35">
      <c r="A443" s="714"/>
      <c r="B443" s="714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x14ac:dyDescent="0.35">
      <c r="A444" s="714"/>
      <c r="B444" s="714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x14ac:dyDescent="0.35">
      <c r="A445" s="714"/>
      <c r="B445" s="714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x14ac:dyDescent="0.35">
      <c r="A446" s="714"/>
      <c r="B446" s="714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x14ac:dyDescent="0.35">
      <c r="A447" s="714"/>
      <c r="B447" s="714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x14ac:dyDescent="0.35">
      <c r="A448" s="714"/>
      <c r="B448" s="714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x14ac:dyDescent="0.35">
      <c r="A449" s="714"/>
      <c r="B449" s="714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x14ac:dyDescent="0.35">
      <c r="A450" s="714"/>
      <c r="B450" s="714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x14ac:dyDescent="0.35">
      <c r="A451" s="714"/>
      <c r="B451" s="714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x14ac:dyDescent="0.35">
      <c r="A452" s="714"/>
      <c r="B452" s="714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x14ac:dyDescent="0.35">
      <c r="A453" s="714"/>
      <c r="B453" s="714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x14ac:dyDescent="0.35">
      <c r="A454" s="714"/>
      <c r="B454" s="714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x14ac:dyDescent="0.35">
      <c r="A455" s="714"/>
      <c r="B455" s="714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x14ac:dyDescent="0.35">
      <c r="A456" s="714"/>
      <c r="B456" s="714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x14ac:dyDescent="0.35">
      <c r="A457" s="714"/>
      <c r="B457" s="714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x14ac:dyDescent="0.35">
      <c r="A458" s="714"/>
      <c r="B458" s="714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x14ac:dyDescent="0.35">
      <c r="A459" s="714"/>
      <c r="B459" s="714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x14ac:dyDescent="0.35">
      <c r="A460" s="714"/>
      <c r="B460" s="714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x14ac:dyDescent="0.35">
      <c r="A461" s="714"/>
      <c r="B461" s="714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x14ac:dyDescent="0.35">
      <c r="A462" s="714"/>
      <c r="B462" s="714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x14ac:dyDescent="0.35">
      <c r="A463" s="714"/>
      <c r="B463" s="714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x14ac:dyDescent="0.35">
      <c r="A464" s="714"/>
      <c r="B464" s="714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x14ac:dyDescent="0.35">
      <c r="A465" s="714"/>
      <c r="B465" s="714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x14ac:dyDescent="0.35">
      <c r="A466" s="714"/>
      <c r="B466" s="714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x14ac:dyDescent="0.35">
      <c r="A467" s="714"/>
      <c r="B467" s="714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x14ac:dyDescent="0.35">
      <c r="A468" s="714"/>
      <c r="B468" s="714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x14ac:dyDescent="0.35">
      <c r="A469" s="714"/>
      <c r="B469" s="714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x14ac:dyDescent="0.35">
      <c r="A470" s="714"/>
      <c r="B470" s="714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x14ac:dyDescent="0.35">
      <c r="A471" s="714"/>
      <c r="B471" s="714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x14ac:dyDescent="0.35">
      <c r="A472" s="714"/>
      <c r="B472" s="714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x14ac:dyDescent="0.35">
      <c r="A473" s="714"/>
      <c r="B473" s="714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3.15" x14ac:dyDescent="0.35">
      <c r="A474" s="714"/>
      <c r="B474" s="719" t="s">
        <v>143</v>
      </c>
      <c r="C474" s="714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3.5" thickBot="1" x14ac:dyDescent="0.4">
      <c r="A475" s="719" t="s">
        <v>211</v>
      </c>
      <c r="B475" s="714"/>
      <c r="C475" s="714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3.5" thickTop="1" x14ac:dyDescent="0.35">
      <c r="A476" s="722" t="s">
        <v>212</v>
      </c>
      <c r="B476" s="714"/>
      <c r="C476" s="714"/>
      <c r="D476" s="714"/>
      <c r="E476" s="714"/>
      <c r="F476" s="714"/>
      <c r="G476" s="714"/>
      <c r="H476" s="714"/>
      <c r="I476" s="714"/>
      <c r="J476" s="714"/>
      <c r="K476" s="714"/>
      <c r="L476" s="714"/>
      <c r="M476" s="714"/>
    </row>
    <row r="477" spans="1:13" ht="13.15" x14ac:dyDescent="0.35">
      <c r="A477" s="714"/>
      <c r="B477" s="722" t="s">
        <v>141</v>
      </c>
      <c r="C477" s="714"/>
      <c r="D477" s="714"/>
      <c r="E477" s="714"/>
      <c r="F477" s="714"/>
      <c r="G477" s="714"/>
      <c r="H477" s="714"/>
      <c r="I477" s="714"/>
      <c r="J477" s="714"/>
      <c r="K477" s="714"/>
      <c r="L477" s="714"/>
      <c r="M477" s="714"/>
    </row>
    <row r="478" spans="1:13" x14ac:dyDescent="0.35">
      <c r="A478" s="714"/>
      <c r="B478" s="714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x14ac:dyDescent="0.35">
      <c r="A479" s="714"/>
      <c r="B479" s="714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x14ac:dyDescent="0.35">
      <c r="A480" s="714"/>
      <c r="B480" s="714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x14ac:dyDescent="0.35">
      <c r="A481" s="714"/>
      <c r="B481" s="714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x14ac:dyDescent="0.35">
      <c r="A482" s="714"/>
      <c r="B482" s="714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x14ac:dyDescent="0.35">
      <c r="A483" s="714"/>
      <c r="B483" s="714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x14ac:dyDescent="0.35">
      <c r="A484" s="714"/>
      <c r="B484" s="714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x14ac:dyDescent="0.35">
      <c r="A485" s="714"/>
      <c r="B485" s="714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x14ac:dyDescent="0.35">
      <c r="A486" s="714"/>
      <c r="B486" s="714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x14ac:dyDescent="0.35">
      <c r="A487" s="714"/>
      <c r="B487" s="714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x14ac:dyDescent="0.35">
      <c r="A488" s="714"/>
      <c r="B488" s="714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x14ac:dyDescent="0.35">
      <c r="A489" s="714"/>
      <c r="B489" s="714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x14ac:dyDescent="0.35">
      <c r="A490" s="714"/>
      <c r="B490" s="714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x14ac:dyDescent="0.35">
      <c r="A491" s="714"/>
      <c r="B491" s="714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x14ac:dyDescent="0.35">
      <c r="A492" s="714"/>
      <c r="B492" s="714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x14ac:dyDescent="0.35">
      <c r="A493" s="714"/>
      <c r="B493" s="714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x14ac:dyDescent="0.35">
      <c r="A494" s="714"/>
      <c r="B494" s="714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x14ac:dyDescent="0.35">
      <c r="A495" s="714"/>
      <c r="B495" s="714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x14ac:dyDescent="0.35">
      <c r="A496" s="714"/>
      <c r="B496" s="714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x14ac:dyDescent="0.35">
      <c r="A497" s="714"/>
      <c r="B497" s="714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x14ac:dyDescent="0.35">
      <c r="A498" s="714"/>
      <c r="B498" s="714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x14ac:dyDescent="0.35">
      <c r="A499" s="714"/>
      <c r="B499" s="714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x14ac:dyDescent="0.35">
      <c r="A500" s="714"/>
      <c r="B500" s="714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x14ac:dyDescent="0.35">
      <c r="A501" s="714"/>
      <c r="B501" s="714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x14ac:dyDescent="0.35">
      <c r="A502" s="714"/>
      <c r="B502" s="714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x14ac:dyDescent="0.35">
      <c r="A503" s="714"/>
      <c r="B503" s="714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x14ac:dyDescent="0.35">
      <c r="A504" s="714"/>
      <c r="B504" s="714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x14ac:dyDescent="0.35">
      <c r="A505" s="714"/>
      <c r="B505" s="714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x14ac:dyDescent="0.35">
      <c r="A506" s="714"/>
      <c r="B506" s="714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x14ac:dyDescent="0.35">
      <c r="A507" s="714"/>
      <c r="B507" s="714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3.15" x14ac:dyDescent="0.35">
      <c r="A508" s="714"/>
      <c r="B508" s="719" t="s">
        <v>143</v>
      </c>
      <c r="C508" s="714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3.5" thickBot="1" x14ac:dyDescent="0.4">
      <c r="A509" s="719" t="s">
        <v>214</v>
      </c>
      <c r="B509" s="714"/>
      <c r="C509" s="714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3.5" thickTop="1" x14ac:dyDescent="0.35">
      <c r="A510" s="722" t="s">
        <v>215</v>
      </c>
      <c r="B510" s="714"/>
      <c r="C510" s="714"/>
      <c r="D510" s="714"/>
      <c r="E510" s="714"/>
      <c r="F510" s="714"/>
      <c r="G510" s="714"/>
      <c r="H510" s="714"/>
      <c r="I510" s="714"/>
      <c r="J510" s="714"/>
      <c r="K510" s="714"/>
      <c r="L510" s="714"/>
      <c r="M510" s="714"/>
    </row>
    <row r="511" spans="1:13" ht="13.15" x14ac:dyDescent="0.35">
      <c r="A511" s="714"/>
      <c r="B511" s="722" t="s">
        <v>141</v>
      </c>
      <c r="C511" s="714"/>
      <c r="D511" s="714"/>
      <c r="E511" s="714"/>
      <c r="F511" s="714"/>
      <c r="G511" s="714"/>
      <c r="H511" s="714"/>
      <c r="I511" s="714"/>
      <c r="J511" s="714"/>
      <c r="K511" s="714"/>
      <c r="L511" s="714"/>
      <c r="M511" s="714"/>
    </row>
    <row r="512" spans="1:13" x14ac:dyDescent="0.35">
      <c r="A512" s="714"/>
      <c r="B512" s="714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x14ac:dyDescent="0.35">
      <c r="A513" s="714"/>
      <c r="B513" s="714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x14ac:dyDescent="0.35">
      <c r="A514" s="714"/>
      <c r="B514" s="714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x14ac:dyDescent="0.35">
      <c r="A515" s="714"/>
      <c r="B515" s="714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x14ac:dyDescent="0.35">
      <c r="A516" s="714"/>
      <c r="B516" s="714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x14ac:dyDescent="0.35">
      <c r="A517" s="714"/>
      <c r="B517" s="714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x14ac:dyDescent="0.35">
      <c r="A518" s="714"/>
      <c r="B518" s="714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x14ac:dyDescent="0.35">
      <c r="A519" s="714"/>
      <c r="B519" s="714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x14ac:dyDescent="0.35">
      <c r="A520" s="714"/>
      <c r="B520" s="714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x14ac:dyDescent="0.35">
      <c r="A521" s="714"/>
      <c r="B521" s="714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x14ac:dyDescent="0.35">
      <c r="A522" s="714"/>
      <c r="B522" s="714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x14ac:dyDescent="0.35">
      <c r="A523" s="714"/>
      <c r="B523" s="714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x14ac:dyDescent="0.35">
      <c r="A524" s="714"/>
      <c r="B524" s="714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x14ac:dyDescent="0.35">
      <c r="A525" s="714"/>
      <c r="B525" s="714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x14ac:dyDescent="0.35">
      <c r="A526" s="714"/>
      <c r="B526" s="714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x14ac:dyDescent="0.35">
      <c r="A527" s="714"/>
      <c r="B527" s="714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x14ac:dyDescent="0.35">
      <c r="A528" s="714"/>
      <c r="B528" s="714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x14ac:dyDescent="0.35">
      <c r="A529" s="714"/>
      <c r="B529" s="714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x14ac:dyDescent="0.35">
      <c r="A530" s="714"/>
      <c r="B530" s="714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x14ac:dyDescent="0.35">
      <c r="A531" s="714"/>
      <c r="B531" s="714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x14ac:dyDescent="0.35">
      <c r="A532" s="714"/>
      <c r="B532" s="714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x14ac:dyDescent="0.35">
      <c r="A533" s="714"/>
      <c r="B533" s="714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x14ac:dyDescent="0.35">
      <c r="A534" s="714"/>
      <c r="B534" s="714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x14ac:dyDescent="0.35">
      <c r="A535" s="714"/>
      <c r="B535" s="714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x14ac:dyDescent="0.35">
      <c r="A536" s="714"/>
      <c r="B536" s="714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x14ac:dyDescent="0.35">
      <c r="A537" s="714"/>
      <c r="B537" s="714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x14ac:dyDescent="0.35">
      <c r="A538" s="714"/>
      <c r="B538" s="714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/>
      <c r="M538" s="53">
        <f t="shared" si="37"/>
        <v>70000</v>
      </c>
    </row>
    <row r="539" spans="1:13" x14ac:dyDescent="0.35">
      <c r="A539" s="714"/>
      <c r="B539" s="714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x14ac:dyDescent="0.35">
      <c r="A540" s="714"/>
      <c r="B540" s="714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x14ac:dyDescent="0.35">
      <c r="A541" s="714"/>
      <c r="B541" s="714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x14ac:dyDescent="0.35">
      <c r="A542" s="714"/>
      <c r="B542" s="714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x14ac:dyDescent="0.35">
      <c r="A543" s="714"/>
      <c r="B543" s="714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x14ac:dyDescent="0.35">
      <c r="A544" s="714"/>
      <c r="B544" s="714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3.15" x14ac:dyDescent="0.35">
      <c r="A545" s="714"/>
      <c r="B545" s="719" t="s">
        <v>143</v>
      </c>
      <c r="C545" s="714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0</v>
      </c>
      <c r="M545" s="54">
        <f>SUM(M512:M544)</f>
        <v>711204</v>
      </c>
    </row>
    <row r="546" spans="1:13" ht="13.5" thickBot="1" x14ac:dyDescent="0.4">
      <c r="A546" s="719" t="s">
        <v>219</v>
      </c>
      <c r="B546" s="714"/>
      <c r="C546" s="714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0</v>
      </c>
      <c r="M546" s="54">
        <f>-M545</f>
        <v>-711204</v>
      </c>
    </row>
    <row r="547" spans="1:13" ht="13.5" thickTop="1" x14ac:dyDescent="0.35">
      <c r="A547" s="722" t="s">
        <v>220</v>
      </c>
      <c r="B547" s="714"/>
      <c r="C547" s="714"/>
      <c r="D547" s="714"/>
      <c r="E547" s="714"/>
      <c r="F547" s="714"/>
      <c r="G547" s="714"/>
      <c r="H547" s="714"/>
      <c r="I547" s="714"/>
      <c r="J547" s="714"/>
      <c r="K547" s="714"/>
      <c r="L547" s="714"/>
      <c r="M547" s="714"/>
    </row>
    <row r="548" spans="1:13" ht="13.15" x14ac:dyDescent="0.35">
      <c r="A548" s="714"/>
      <c r="B548" s="722" t="s">
        <v>141</v>
      </c>
      <c r="C548" s="714"/>
      <c r="D548" s="714"/>
      <c r="E548" s="714"/>
      <c r="F548" s="714"/>
      <c r="G548" s="714"/>
      <c r="H548" s="714"/>
      <c r="I548" s="714"/>
      <c r="J548" s="714"/>
      <c r="K548" s="714"/>
      <c r="L548" s="714"/>
      <c r="M548" s="714"/>
    </row>
    <row r="549" spans="1:13" x14ac:dyDescent="0.35">
      <c r="A549" s="714"/>
      <c r="B549" s="714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x14ac:dyDescent="0.35">
      <c r="A550" s="714"/>
      <c r="B550" s="714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x14ac:dyDescent="0.35">
      <c r="A551" s="714"/>
      <c r="B551" s="714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x14ac:dyDescent="0.35">
      <c r="A552" s="714"/>
      <c r="B552" s="714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x14ac:dyDescent="0.35">
      <c r="A553" s="714"/>
      <c r="B553" s="714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x14ac:dyDescent="0.35">
      <c r="A554" s="714"/>
      <c r="B554" s="714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x14ac:dyDescent="0.35">
      <c r="A555" s="714"/>
      <c r="B555" s="714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x14ac:dyDescent="0.35">
      <c r="A556" s="714"/>
      <c r="B556" s="714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x14ac:dyDescent="0.35">
      <c r="A557" s="714"/>
      <c r="B557" s="714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x14ac:dyDescent="0.35">
      <c r="A558" s="714"/>
      <c r="B558" s="714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x14ac:dyDescent="0.35">
      <c r="A559" s="714"/>
      <c r="B559" s="714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x14ac:dyDescent="0.35">
      <c r="A560" s="714"/>
      <c r="B560" s="714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x14ac:dyDescent="0.35">
      <c r="A561" s="714"/>
      <c r="B561" s="714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x14ac:dyDescent="0.35">
      <c r="A562" s="714"/>
      <c r="B562" s="714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x14ac:dyDescent="0.35">
      <c r="A563" s="714"/>
      <c r="B563" s="714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x14ac:dyDescent="0.35">
      <c r="A564" s="714"/>
      <c r="B564" s="714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x14ac:dyDescent="0.35">
      <c r="A565" s="714"/>
      <c r="B565" s="714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x14ac:dyDescent="0.35">
      <c r="A566" s="714"/>
      <c r="B566" s="714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x14ac:dyDescent="0.35">
      <c r="A567" s="714"/>
      <c r="B567" s="714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x14ac:dyDescent="0.35">
      <c r="A568" s="714"/>
      <c r="B568" s="714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3.15" x14ac:dyDescent="0.35">
      <c r="A569" s="714"/>
      <c r="B569" s="719" t="s">
        <v>143</v>
      </c>
      <c r="C569" s="714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3.5" thickBot="1" x14ac:dyDescent="0.4">
      <c r="A570" s="719" t="s">
        <v>221</v>
      </c>
      <c r="B570" s="714"/>
      <c r="C570" s="714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3.5" thickTop="1" x14ac:dyDescent="0.35">
      <c r="A571" s="722" t="s">
        <v>222</v>
      </c>
      <c r="B571" s="714"/>
      <c r="C571" s="714"/>
      <c r="D571" s="714"/>
      <c r="E571" s="714"/>
      <c r="F571" s="714"/>
      <c r="G571" s="714"/>
      <c r="H571" s="714"/>
      <c r="I571" s="714"/>
      <c r="J571" s="714"/>
      <c r="K571" s="714"/>
      <c r="L571" s="714"/>
      <c r="M571" s="714"/>
    </row>
    <row r="572" spans="1:13" ht="13.15" x14ac:dyDescent="0.35">
      <c r="A572" s="714"/>
      <c r="B572" s="722" t="s">
        <v>141</v>
      </c>
      <c r="C572" s="714"/>
      <c r="D572" s="714"/>
      <c r="E572" s="714"/>
      <c r="F572" s="714"/>
      <c r="G572" s="714"/>
      <c r="H572" s="714"/>
      <c r="I572" s="714"/>
      <c r="J572" s="714"/>
      <c r="K572" s="714"/>
      <c r="L572" s="714"/>
      <c r="M572" s="714"/>
    </row>
    <row r="573" spans="1:13" ht="12.75" customHeight="1" x14ac:dyDescent="0.35">
      <c r="A573" s="714"/>
      <c r="B573" s="714"/>
    </row>
    <row r="574" spans="1:13" x14ac:dyDescent="0.35">
      <c r="A574" s="714"/>
      <c r="B574" s="714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5">
      <c r="A575" s="714"/>
      <c r="B575" s="714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5">
      <c r="A576" s="714"/>
      <c r="B576" s="714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5">
      <c r="A577" s="714"/>
      <c r="B577" s="714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5">
      <c r="A578" s="714"/>
      <c r="B578" s="719" t="s">
        <v>143</v>
      </c>
      <c r="C578" s="714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4">
      <c r="A579" s="719" t="s">
        <v>223</v>
      </c>
      <c r="B579" s="714"/>
      <c r="C579" s="714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5">
      <c r="A580" s="722" t="s">
        <v>224</v>
      </c>
      <c r="B580" s="714"/>
      <c r="C580" s="714"/>
      <c r="D580" s="714"/>
      <c r="E580" s="714"/>
      <c r="F580" s="714"/>
      <c r="G580" s="714"/>
      <c r="H580" s="714"/>
      <c r="I580" s="714"/>
      <c r="J580" s="714"/>
      <c r="K580" s="714"/>
      <c r="L580" s="714"/>
      <c r="M580" s="714"/>
    </row>
    <row r="581" spans="1:13" ht="12.75" customHeight="1" x14ac:dyDescent="0.35">
      <c r="A581" s="714"/>
      <c r="B581" s="722" t="s">
        <v>141</v>
      </c>
      <c r="C581" s="714"/>
      <c r="D581" s="714"/>
      <c r="E581" s="714"/>
      <c r="F581" s="714"/>
      <c r="G581" s="714"/>
      <c r="H581" s="714"/>
      <c r="I581" s="714"/>
      <c r="J581" s="714"/>
      <c r="K581" s="714"/>
      <c r="L581" s="714"/>
      <c r="M581" s="714"/>
    </row>
    <row r="582" spans="1:13" ht="12.75" customHeight="1" x14ac:dyDescent="0.35">
      <c r="A582" s="714"/>
      <c r="B582" s="714"/>
    </row>
    <row r="583" spans="1:13" ht="12.75" customHeight="1" x14ac:dyDescent="0.35">
      <c r="A583" s="714"/>
      <c r="B583" s="714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5">
      <c r="A584" s="714"/>
      <c r="B584" s="714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5">
      <c r="A585" s="714"/>
      <c r="B585" s="719" t="s">
        <v>143</v>
      </c>
      <c r="C585" s="714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4">
      <c r="A586" s="719" t="s">
        <v>225</v>
      </c>
      <c r="B586" s="714"/>
      <c r="C586" s="714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5">
      <c r="A587" s="714"/>
      <c r="B587" s="722" t="s">
        <v>141</v>
      </c>
      <c r="C587" s="714"/>
      <c r="D587" s="714"/>
      <c r="E587" s="714"/>
      <c r="F587" s="714"/>
      <c r="G587" s="714"/>
      <c r="H587" s="714"/>
      <c r="I587" s="714"/>
      <c r="J587" s="714"/>
      <c r="K587" s="714"/>
      <c r="L587" s="714"/>
      <c r="M587" s="714"/>
    </row>
    <row r="588" spans="1:13" ht="12.75" customHeight="1" x14ac:dyDescent="0.35">
      <c r="A588" s="714"/>
      <c r="B588" s="714"/>
    </row>
    <row r="589" spans="1:13" ht="12.75" customHeight="1" x14ac:dyDescent="0.35">
      <c r="A589" s="714"/>
      <c r="B589" s="714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5">
      <c r="A590" s="714"/>
      <c r="B590" s="714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5">
      <c r="A591" s="714"/>
      <c r="B591" s="714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5">
      <c r="A592" s="714"/>
      <c r="B592" s="714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5">
      <c r="A593" s="714"/>
      <c r="B593" s="719" t="s">
        <v>143</v>
      </c>
      <c r="C593" s="714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4">
      <c r="A594" s="719" t="s">
        <v>226</v>
      </c>
      <c r="B594" s="714"/>
      <c r="C594" s="714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5">
      <c r="A595" s="722" t="s">
        <v>227</v>
      </c>
      <c r="B595" s="714"/>
      <c r="C595" s="714"/>
      <c r="D595" s="714"/>
      <c r="E595" s="714"/>
      <c r="F595" s="714"/>
      <c r="G595" s="714"/>
      <c r="H595" s="714"/>
      <c r="I595" s="714"/>
      <c r="J595" s="714"/>
      <c r="K595" s="714"/>
      <c r="L595" s="714"/>
      <c r="M595" s="714"/>
    </row>
    <row r="596" spans="1:13" ht="12.75" customHeight="1" x14ac:dyDescent="0.35">
      <c r="A596" s="714"/>
      <c r="B596" s="722" t="s">
        <v>141</v>
      </c>
      <c r="C596" s="714"/>
      <c r="D596" s="714"/>
      <c r="E596" s="714"/>
      <c r="F596" s="714"/>
      <c r="G596" s="714"/>
      <c r="H596" s="714"/>
      <c r="I596" s="714"/>
      <c r="J596" s="714"/>
      <c r="K596" s="714"/>
      <c r="L596" s="714"/>
      <c r="M596" s="714"/>
    </row>
    <row r="597" spans="1:13" ht="12.75" customHeight="1" x14ac:dyDescent="0.35">
      <c r="A597" s="714"/>
      <c r="B597" s="714"/>
    </row>
    <row r="598" spans="1:13" ht="12.75" customHeight="1" x14ac:dyDescent="0.35">
      <c r="A598" s="714"/>
      <c r="B598" s="714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5">
      <c r="A599" s="714"/>
      <c r="B599" s="714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5">
      <c r="A600" s="714"/>
      <c r="B600" s="714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5">
      <c r="A601" s="714"/>
      <c r="B601" s="714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5">
      <c r="A602" s="714"/>
      <c r="B602" s="719" t="s">
        <v>143</v>
      </c>
      <c r="C602" s="714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4">
      <c r="A603" s="719" t="s">
        <v>228</v>
      </c>
      <c r="B603" s="714"/>
      <c r="C603" s="714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5">
      <c r="A604" s="722" t="s">
        <v>229</v>
      </c>
      <c r="B604" s="714"/>
      <c r="C604" s="714"/>
      <c r="D604" s="714"/>
      <c r="E604" s="714"/>
      <c r="F604" s="714"/>
      <c r="G604" s="714"/>
      <c r="H604" s="714"/>
      <c r="I604" s="714"/>
      <c r="J604" s="714"/>
      <c r="K604" s="714"/>
      <c r="L604" s="714"/>
      <c r="M604" s="714"/>
    </row>
    <row r="605" spans="1:13" ht="12.75" customHeight="1" x14ac:dyDescent="0.35">
      <c r="A605" s="714"/>
      <c r="B605" s="722" t="s">
        <v>141</v>
      </c>
      <c r="C605" s="714"/>
      <c r="D605" s="714"/>
      <c r="E605" s="714"/>
      <c r="F605" s="714"/>
      <c r="G605" s="714"/>
      <c r="H605" s="714"/>
      <c r="I605" s="714"/>
      <c r="J605" s="714"/>
      <c r="K605" s="714"/>
      <c r="L605" s="714"/>
      <c r="M605" s="714"/>
    </row>
    <row r="606" spans="1:13" ht="12.75" customHeight="1" x14ac:dyDescent="0.35">
      <c r="A606" s="714"/>
      <c r="B606" s="714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5">
      <c r="A607" s="714"/>
      <c r="B607" s="714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5">
      <c r="A608" s="714"/>
      <c r="B608" s="714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5">
      <c r="A609" s="714"/>
      <c r="B609" s="714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5">
      <c r="A610" s="714"/>
      <c r="B610" s="714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5">
      <c r="A611" s="714"/>
      <c r="B611" s="719" t="s">
        <v>143</v>
      </c>
      <c r="C611" s="714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4">
      <c r="A612" s="719" t="s">
        <v>230</v>
      </c>
      <c r="B612" s="714"/>
      <c r="C612" s="714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5">
      <c r="A613" s="722" t="s">
        <v>231</v>
      </c>
      <c r="B613" s="714"/>
      <c r="C613" s="714"/>
      <c r="D613" s="714"/>
      <c r="E613" s="714"/>
      <c r="F613" s="714"/>
      <c r="G613" s="714"/>
      <c r="H613" s="714"/>
      <c r="I613" s="714"/>
      <c r="J613" s="714"/>
      <c r="K613" s="714"/>
      <c r="L613" s="714"/>
      <c r="M613" s="714"/>
    </row>
    <row r="614" spans="1:13" ht="12.75" customHeight="1" x14ac:dyDescent="0.35">
      <c r="A614" s="714"/>
      <c r="B614" s="722" t="s">
        <v>141</v>
      </c>
      <c r="C614" s="714"/>
      <c r="D614" s="714"/>
      <c r="E614" s="714"/>
      <c r="F614" s="714"/>
      <c r="G614" s="714"/>
      <c r="H614" s="714"/>
      <c r="I614" s="714"/>
      <c r="J614" s="714"/>
      <c r="K614" s="714"/>
      <c r="L614" s="714"/>
      <c r="M614" s="714"/>
    </row>
    <row r="615" spans="1:13" ht="12.75" customHeight="1" x14ac:dyDescent="0.35">
      <c r="A615" s="714"/>
      <c r="B615" s="714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5">
      <c r="A616" s="714"/>
      <c r="B616" s="714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/>
      <c r="M616" s="53">
        <f t="shared" si="51"/>
        <v>3200</v>
      </c>
    </row>
    <row r="617" spans="1:13" ht="12.75" customHeight="1" x14ac:dyDescent="0.35">
      <c r="A617" s="714"/>
      <c r="B617" s="714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5">
      <c r="A618" s="714"/>
      <c r="B618" s="714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5">
      <c r="A619" s="714"/>
      <c r="B619" s="714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5">
      <c r="A620" s="714"/>
      <c r="B620" s="714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5">
      <c r="A621" s="714"/>
      <c r="B621" s="714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5">
      <c r="A622" s="714"/>
      <c r="B622" s="714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5">
      <c r="A623" s="714"/>
      <c r="B623" s="714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/>
      <c r="M623" s="53">
        <f t="shared" si="51"/>
        <v>6500</v>
      </c>
    </row>
    <row r="624" spans="1:13" ht="12.75" customHeight="1" x14ac:dyDescent="0.35">
      <c r="A624" s="714"/>
      <c r="B624" s="714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/>
      <c r="M624" s="53">
        <f t="shared" si="51"/>
        <v>65000</v>
      </c>
    </row>
    <row r="625" spans="1:13" ht="12.75" customHeight="1" x14ac:dyDescent="0.35">
      <c r="A625" s="714"/>
      <c r="B625" s="714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/>
      <c r="M625" s="53">
        <f t="shared" si="51"/>
        <v>9000</v>
      </c>
    </row>
    <row r="626" spans="1:13" ht="12.75" customHeight="1" x14ac:dyDescent="0.35">
      <c r="A626" s="714"/>
      <c r="B626" s="719" t="s">
        <v>143</v>
      </c>
      <c r="C626" s="714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0</v>
      </c>
      <c r="M626" s="54">
        <f>SUM(M615:M625)</f>
        <v>83700</v>
      </c>
    </row>
    <row r="627" spans="1:13" ht="12.75" customHeight="1" thickBot="1" x14ac:dyDescent="0.4">
      <c r="A627" s="719" t="s">
        <v>232</v>
      </c>
      <c r="B627" s="714"/>
      <c r="C627" s="714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0</v>
      </c>
      <c r="M627" s="55">
        <f>-M626</f>
        <v>-83700</v>
      </c>
    </row>
    <row r="628" spans="1:13" ht="12.75" customHeight="1" thickTop="1" x14ac:dyDescent="0.35">
      <c r="A628" s="722" t="s">
        <v>233</v>
      </c>
      <c r="B628" s="714"/>
      <c r="C628" s="714"/>
      <c r="D628" s="714"/>
      <c r="E628" s="714"/>
      <c r="F628" s="714"/>
      <c r="G628" s="714"/>
      <c r="H628" s="714"/>
      <c r="I628" s="714"/>
      <c r="J628" s="714"/>
      <c r="K628" s="714"/>
      <c r="L628" s="714"/>
      <c r="M628" s="714"/>
    </row>
    <row r="629" spans="1:13" ht="12.75" customHeight="1" x14ac:dyDescent="0.35">
      <c r="A629" s="714"/>
      <c r="B629" s="722" t="s">
        <v>141</v>
      </c>
      <c r="C629" s="714"/>
      <c r="D629" s="714"/>
      <c r="E629" s="714"/>
      <c r="F629" s="714"/>
      <c r="G629" s="714"/>
      <c r="H629" s="714"/>
      <c r="I629" s="714"/>
      <c r="J629" s="714"/>
      <c r="K629" s="714"/>
      <c r="L629" s="714"/>
      <c r="M629" s="714"/>
    </row>
    <row r="630" spans="1:13" ht="12.75" customHeight="1" x14ac:dyDescent="0.35">
      <c r="A630" s="714"/>
      <c r="B630" s="714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5">
      <c r="A631" s="714"/>
      <c r="B631" s="714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5">
      <c r="A632" s="714"/>
      <c r="B632" s="714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5">
      <c r="A633" s="714"/>
      <c r="B633" s="714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5">
      <c r="A634" s="714"/>
      <c r="B634" s="714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5">
      <c r="A635" s="714"/>
      <c r="B635" s="714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5">
      <c r="A636" s="714"/>
      <c r="B636" s="714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5">
      <c r="A637" s="714"/>
      <c r="B637" s="714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5">
      <c r="A638" s="714"/>
      <c r="B638" s="714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5">
      <c r="A639" s="714"/>
      <c r="B639" s="714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5">
      <c r="A640" s="714"/>
      <c r="B640" s="714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5">
      <c r="A641" s="714"/>
      <c r="B641" s="714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5">
      <c r="A642" s="714"/>
      <c r="B642" s="714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5">
      <c r="A643" s="714"/>
      <c r="B643" s="714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5">
      <c r="A644" s="714"/>
      <c r="B644" s="714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5">
      <c r="A645" s="714"/>
      <c r="B645" s="714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5">
      <c r="A646" s="714"/>
      <c r="B646" s="714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5">
      <c r="A647" s="714"/>
      <c r="B647" s="714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5">
      <c r="A648" s="714"/>
      <c r="B648" s="714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5">
      <c r="A649" s="714"/>
      <c r="B649" s="714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5">
      <c r="A650" s="714"/>
      <c r="B650" s="714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5">
      <c r="A651" s="714"/>
      <c r="B651" s="719" t="s">
        <v>143</v>
      </c>
      <c r="C651" s="714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4">
      <c r="A652" s="719" t="s">
        <v>234</v>
      </c>
      <c r="B652" s="714"/>
      <c r="C652" s="714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5">
      <c r="A653" s="722" t="s">
        <v>235</v>
      </c>
      <c r="B653" s="714"/>
      <c r="C653" s="714"/>
      <c r="D653" s="714"/>
      <c r="E653" s="714"/>
      <c r="F653" s="714"/>
      <c r="G653" s="714"/>
      <c r="H653" s="714"/>
      <c r="I653" s="714"/>
      <c r="J653" s="714"/>
      <c r="K653" s="714"/>
      <c r="L653" s="714"/>
      <c r="M653" s="714"/>
    </row>
    <row r="654" spans="1:13" ht="12.75" customHeight="1" x14ac:dyDescent="0.35">
      <c r="A654" s="714"/>
      <c r="B654" s="722" t="s">
        <v>141</v>
      </c>
      <c r="C654" s="714"/>
      <c r="D654" s="714"/>
      <c r="E654" s="714"/>
      <c r="F654" s="714"/>
      <c r="G654" s="714"/>
      <c r="H654" s="714"/>
      <c r="I654" s="714"/>
      <c r="J654" s="714"/>
      <c r="K654" s="714"/>
      <c r="L654" s="714"/>
      <c r="M654" s="714"/>
    </row>
    <row r="655" spans="1:13" ht="12.75" customHeight="1" x14ac:dyDescent="0.35">
      <c r="A655" s="714"/>
      <c r="B655" s="714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5">
      <c r="A656" s="714"/>
      <c r="B656" s="714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5">
      <c r="A657" s="714"/>
      <c r="B657" s="714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5">
      <c r="A658" s="714"/>
      <c r="B658" s="714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5">
      <c r="A659" s="714"/>
      <c r="B659" s="714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5">
      <c r="A660" s="714"/>
      <c r="B660" s="714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5">
      <c r="A661" s="714"/>
      <c r="B661" s="714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5">
      <c r="A662" s="714"/>
      <c r="B662" s="714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5">
      <c r="A663" s="714"/>
      <c r="B663" s="714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5">
      <c r="A664" s="714"/>
      <c r="B664" s="714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5">
      <c r="A665" s="714"/>
      <c r="B665" s="714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5">
      <c r="A666" s="714"/>
      <c r="B666" s="714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5">
      <c r="A667" s="714"/>
      <c r="B667" s="714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5">
      <c r="A668" s="714"/>
      <c r="B668" s="714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5">
      <c r="A669" s="714"/>
      <c r="B669" s="714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5">
      <c r="A670" s="714"/>
      <c r="B670" s="714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5">
      <c r="A671" s="714"/>
      <c r="B671" s="714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5">
      <c r="A672" s="714"/>
      <c r="B672" s="719" t="s">
        <v>143</v>
      </c>
      <c r="C672" s="714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4">
      <c r="A673" s="719" t="s">
        <v>236</v>
      </c>
      <c r="B673" s="714"/>
      <c r="C673" s="714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5">
      <c r="A674" s="722" t="s">
        <v>237</v>
      </c>
      <c r="B674" s="714"/>
      <c r="C674" s="714"/>
      <c r="D674" s="714"/>
      <c r="E674" s="714"/>
      <c r="F674" s="714"/>
      <c r="G674" s="714"/>
      <c r="H674" s="714"/>
      <c r="I674" s="714"/>
      <c r="J674" s="714"/>
      <c r="K674" s="714"/>
      <c r="L674" s="714"/>
      <c r="M674" s="714"/>
    </row>
    <row r="675" spans="1:13" ht="12.75" customHeight="1" x14ac:dyDescent="0.35">
      <c r="A675" s="714"/>
      <c r="B675" s="722" t="s">
        <v>141</v>
      </c>
      <c r="C675" s="714"/>
      <c r="D675" s="714"/>
      <c r="E675" s="714"/>
      <c r="F675" s="714"/>
      <c r="G675" s="714"/>
      <c r="H675" s="714"/>
      <c r="I675" s="714"/>
      <c r="J675" s="714"/>
      <c r="K675" s="714"/>
      <c r="L675" s="714"/>
      <c r="M675" s="714"/>
    </row>
    <row r="676" spans="1:13" ht="12.75" customHeight="1" x14ac:dyDescent="0.35">
      <c r="A676" s="714"/>
      <c r="B676" s="714"/>
    </row>
    <row r="677" spans="1:13" ht="12.75" customHeight="1" x14ac:dyDescent="0.35">
      <c r="A677" s="714"/>
      <c r="B677" s="714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5">
      <c r="A678" s="714"/>
      <c r="B678" s="714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5">
      <c r="A679" s="714"/>
      <c r="B679" s="719" t="s">
        <v>143</v>
      </c>
      <c r="C679" s="714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4">
      <c r="A680" s="719" t="s">
        <v>238</v>
      </c>
      <c r="B680" s="714"/>
      <c r="C680" s="714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5">
      <c r="A681" s="722" t="s">
        <v>239</v>
      </c>
      <c r="B681" s="714"/>
      <c r="C681" s="714"/>
      <c r="D681" s="714"/>
      <c r="E681" s="714"/>
      <c r="F681" s="714"/>
      <c r="G681" s="714"/>
      <c r="H681" s="714"/>
      <c r="I681" s="714"/>
      <c r="J681" s="714"/>
      <c r="K681" s="714"/>
      <c r="L681" s="714"/>
      <c r="M681" s="714"/>
    </row>
    <row r="682" spans="1:13" ht="12.75" customHeight="1" x14ac:dyDescent="0.35">
      <c r="A682" s="714"/>
      <c r="B682" s="722" t="s">
        <v>141</v>
      </c>
      <c r="C682" s="714"/>
      <c r="D682" s="714"/>
      <c r="E682" s="714"/>
      <c r="F682" s="714"/>
      <c r="G682" s="714"/>
      <c r="H682" s="714"/>
      <c r="I682" s="714"/>
      <c r="J682" s="714"/>
      <c r="K682" s="714"/>
      <c r="L682" s="714"/>
      <c r="M682" s="714"/>
    </row>
    <row r="683" spans="1:13" ht="12.75" customHeight="1" x14ac:dyDescent="0.35">
      <c r="A683" s="714"/>
      <c r="B683" s="714"/>
    </row>
    <row r="684" spans="1:13" ht="12.75" customHeight="1" x14ac:dyDescent="0.35">
      <c r="A684" s="714"/>
      <c r="B684" s="714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5">
      <c r="A685" s="714"/>
      <c r="B685" s="714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5">
      <c r="A686" s="714"/>
      <c r="B686" s="714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5">
      <c r="A687" s="714"/>
      <c r="B687" s="719" t="s">
        <v>143</v>
      </c>
      <c r="C687" s="714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4">
      <c r="A688" s="719" t="s">
        <v>240</v>
      </c>
      <c r="B688" s="714"/>
      <c r="C688" s="714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5">
      <c r="A689" s="722" t="s">
        <v>241</v>
      </c>
      <c r="B689" s="714"/>
      <c r="C689" s="714"/>
      <c r="D689" s="714"/>
      <c r="E689" s="714"/>
      <c r="F689" s="714"/>
      <c r="G689" s="714"/>
      <c r="H689" s="714"/>
      <c r="I689" s="714"/>
      <c r="J689" s="714"/>
      <c r="K689" s="714"/>
      <c r="L689" s="714"/>
      <c r="M689" s="714"/>
    </row>
    <row r="690" spans="1:13" ht="12.75" customHeight="1" x14ac:dyDescent="0.35">
      <c r="A690" s="714"/>
      <c r="B690" s="722" t="s">
        <v>141</v>
      </c>
      <c r="C690" s="714"/>
      <c r="D690" s="714"/>
      <c r="E690" s="714"/>
      <c r="F690" s="714"/>
      <c r="G690" s="714"/>
      <c r="H690" s="714"/>
      <c r="I690" s="714"/>
      <c r="J690" s="714"/>
      <c r="K690" s="714"/>
      <c r="L690" s="714"/>
      <c r="M690" s="714"/>
    </row>
    <row r="691" spans="1:13" ht="12.75" customHeight="1" x14ac:dyDescent="0.35">
      <c r="A691" s="714"/>
      <c r="B691" s="714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5">
      <c r="A692" s="714"/>
      <c r="B692" s="714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5">
      <c r="A693" s="714"/>
      <c r="B693" s="714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5">
      <c r="A694" s="714"/>
      <c r="B694" s="714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5">
      <c r="A695" s="714"/>
      <c r="B695" s="719" t="s">
        <v>143</v>
      </c>
      <c r="C695" s="714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4">
      <c r="A696" s="719" t="s">
        <v>242</v>
      </c>
      <c r="B696" s="714"/>
      <c r="C696" s="714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5">
      <c r="A697" s="722" t="s">
        <v>243</v>
      </c>
      <c r="B697" s="714"/>
      <c r="C697" s="714"/>
      <c r="D697" s="714"/>
      <c r="E697" s="714"/>
      <c r="F697" s="714"/>
      <c r="G697" s="714"/>
      <c r="H697" s="714"/>
      <c r="I697" s="714"/>
      <c r="J697" s="714"/>
      <c r="K697" s="714"/>
      <c r="L697" s="714"/>
      <c r="M697" s="714"/>
    </row>
    <row r="698" spans="1:13" ht="12.75" customHeight="1" x14ac:dyDescent="0.35">
      <c r="A698" s="714"/>
      <c r="B698" s="722" t="s">
        <v>141</v>
      </c>
      <c r="C698" s="714"/>
      <c r="D698" s="714"/>
      <c r="E698" s="714"/>
      <c r="F698" s="714"/>
      <c r="G698" s="714"/>
      <c r="H698" s="714"/>
      <c r="I698" s="714"/>
      <c r="J698" s="714"/>
      <c r="K698" s="714"/>
      <c r="L698" s="714"/>
      <c r="M698" s="714"/>
    </row>
    <row r="699" spans="1:13" ht="12.75" customHeight="1" x14ac:dyDescent="0.35">
      <c r="A699" s="714"/>
      <c r="B699" s="714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5">
      <c r="A700" s="714"/>
      <c r="B700" s="714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5">
      <c r="A701" s="714"/>
      <c r="B701" s="714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5">
      <c r="A702" s="714"/>
      <c r="B702" s="714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/>
      <c r="M702" s="53">
        <f>K702-L702</f>
        <v>150000</v>
      </c>
    </row>
    <row r="703" spans="1:13" ht="12.75" customHeight="1" x14ac:dyDescent="0.35">
      <c r="A703" s="714"/>
      <c r="B703" s="719" t="s">
        <v>143</v>
      </c>
      <c r="C703" s="714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0</v>
      </c>
      <c r="M703" s="54">
        <f>SUM(M700:M702)</f>
        <v>150000</v>
      </c>
    </row>
    <row r="704" spans="1:13" ht="12.75" customHeight="1" thickBot="1" x14ac:dyDescent="0.4">
      <c r="A704" s="719" t="s">
        <v>244</v>
      </c>
      <c r="B704" s="714"/>
      <c r="C704" s="714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0</v>
      </c>
      <c r="M704" s="55">
        <f>-M703</f>
        <v>-150000</v>
      </c>
    </row>
    <row r="705" spans="1:13" ht="12.75" customHeight="1" thickTop="1" x14ac:dyDescent="0.35">
      <c r="A705" s="722" t="s">
        <v>245</v>
      </c>
      <c r="B705" s="714"/>
      <c r="C705" s="714"/>
      <c r="D705" s="714"/>
      <c r="E705" s="714"/>
      <c r="F705" s="714"/>
      <c r="G705" s="714"/>
      <c r="H705" s="714"/>
      <c r="I705" s="714"/>
      <c r="J705" s="714"/>
      <c r="K705" s="714"/>
      <c r="L705" s="714"/>
      <c r="M705" s="714"/>
    </row>
    <row r="706" spans="1:13" ht="12.75" customHeight="1" x14ac:dyDescent="0.35">
      <c r="A706" s="714"/>
      <c r="B706" s="722" t="s">
        <v>141</v>
      </c>
      <c r="C706" s="714"/>
      <c r="D706" s="714"/>
      <c r="E706" s="714"/>
      <c r="F706" s="714"/>
      <c r="G706" s="714"/>
      <c r="H706" s="714"/>
      <c r="I706" s="714"/>
      <c r="J706" s="714"/>
      <c r="K706" s="714"/>
      <c r="L706" s="714"/>
      <c r="M706" s="714"/>
    </row>
    <row r="707" spans="1:13" ht="12.75" customHeight="1" x14ac:dyDescent="0.35">
      <c r="A707" s="714"/>
      <c r="B707" s="714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5">
      <c r="A708" s="714"/>
      <c r="B708" s="714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5">
      <c r="A709" s="714"/>
      <c r="B709" s="714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/>
      <c r="M709" s="53">
        <f t="shared" si="64"/>
        <v>70000</v>
      </c>
    </row>
    <row r="710" spans="1:13" ht="12.75" customHeight="1" x14ac:dyDescent="0.35">
      <c r="A710" s="714"/>
      <c r="B710" s="714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5">
      <c r="A711" s="714"/>
      <c r="B711" s="714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5">
      <c r="A712" s="714"/>
      <c r="B712" s="714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5">
      <c r="A713" s="714"/>
      <c r="B713" s="714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5">
      <c r="A714" s="714"/>
      <c r="B714" s="714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5">
      <c r="A715" s="714"/>
      <c r="B715" s="714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5">
      <c r="A716" s="714"/>
      <c r="B716" s="714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5">
      <c r="A717" s="714"/>
      <c r="B717" s="714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5">
      <c r="A718" s="714"/>
      <c r="B718" s="714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5">
      <c r="A719" s="714"/>
      <c r="B719" s="714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/>
      <c r="M719" s="53">
        <f t="shared" si="64"/>
        <v>10500</v>
      </c>
    </row>
    <row r="720" spans="1:13" ht="12.75" customHeight="1" x14ac:dyDescent="0.35">
      <c r="A720" s="714"/>
      <c r="B720" s="714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/>
      <c r="M720" s="53">
        <f t="shared" si="64"/>
        <v>1500</v>
      </c>
    </row>
    <row r="721" spans="1:13" ht="12.75" customHeight="1" x14ac:dyDescent="0.35">
      <c r="A721" s="714"/>
      <c r="B721" s="714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/>
      <c r="M721" s="53">
        <f t="shared" si="64"/>
        <v>10000</v>
      </c>
    </row>
    <row r="722" spans="1:13" ht="12.75" customHeight="1" x14ac:dyDescent="0.35">
      <c r="A722" s="714"/>
      <c r="B722" s="719" t="s">
        <v>143</v>
      </c>
      <c r="C722" s="714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0</v>
      </c>
      <c r="M722" s="54">
        <f>SUM(M707:M721)</f>
        <v>154446</v>
      </c>
    </row>
    <row r="723" spans="1:13" ht="12.75" customHeight="1" thickBot="1" x14ac:dyDescent="0.4">
      <c r="A723" s="719" t="s">
        <v>246</v>
      </c>
      <c r="B723" s="714"/>
      <c r="C723" s="714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0</v>
      </c>
      <c r="M723" s="55">
        <f>-M722</f>
        <v>-154446</v>
      </c>
    </row>
    <row r="724" spans="1:13" ht="12.75" customHeight="1" thickTop="1" x14ac:dyDescent="0.35">
      <c r="A724" s="722" t="s">
        <v>247</v>
      </c>
      <c r="B724" s="714"/>
      <c r="C724" s="714"/>
      <c r="D724" s="714"/>
      <c r="E724" s="714"/>
      <c r="F724" s="714"/>
      <c r="G724" s="714"/>
      <c r="H724" s="714"/>
      <c r="I724" s="714"/>
      <c r="J724" s="714"/>
      <c r="K724" s="714"/>
      <c r="L724" s="714"/>
      <c r="M724" s="714"/>
    </row>
    <row r="725" spans="1:13" ht="12.75" customHeight="1" x14ac:dyDescent="0.35">
      <c r="A725" s="714"/>
      <c r="B725" s="722" t="s">
        <v>141</v>
      </c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  <c r="M725" s="714"/>
    </row>
    <row r="726" spans="1:13" ht="12.75" customHeight="1" x14ac:dyDescent="0.35">
      <c r="A726" s="714"/>
      <c r="B726" s="714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5">
      <c r="A727" s="714"/>
      <c r="B727" s="714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5">
      <c r="A728" s="714"/>
      <c r="B728" s="714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5">
      <c r="A729" s="714"/>
      <c r="B729" s="714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5">
      <c r="A730" s="714"/>
      <c r="B730" s="714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5">
      <c r="A731" s="714"/>
      <c r="B731" s="714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5">
      <c r="A732" s="714"/>
      <c r="B732" s="714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5">
      <c r="A733" s="714"/>
      <c r="B733" s="714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5">
      <c r="A734" s="714"/>
      <c r="B734" s="714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5">
      <c r="A735" s="714"/>
      <c r="B735" s="714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5">
      <c r="A736" s="714"/>
      <c r="B736" s="714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5">
      <c r="A737" s="714"/>
      <c r="B737" s="714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5">
      <c r="A738" s="714"/>
      <c r="B738" s="714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5">
      <c r="A739" s="714"/>
      <c r="B739" s="719" t="s">
        <v>143</v>
      </c>
      <c r="C739" s="714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4">
      <c r="A740" s="719" t="s">
        <v>248</v>
      </c>
      <c r="B740" s="714"/>
      <c r="C740" s="714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5">
      <c r="A741" s="722" t="s">
        <v>249</v>
      </c>
      <c r="B741" s="714"/>
      <c r="C741" s="714"/>
      <c r="D741" s="714"/>
      <c r="E741" s="714"/>
      <c r="F741" s="714"/>
      <c r="G741" s="714"/>
      <c r="H741" s="714"/>
      <c r="I741" s="714"/>
      <c r="J741" s="714"/>
      <c r="K741" s="714"/>
      <c r="L741" s="714"/>
      <c r="M741" s="714"/>
    </row>
    <row r="742" spans="1:13" ht="12.75" customHeight="1" x14ac:dyDescent="0.35">
      <c r="A742" s="714"/>
      <c r="B742" s="722" t="s">
        <v>141</v>
      </c>
      <c r="C742" s="714"/>
      <c r="D742" s="714"/>
      <c r="E742" s="714"/>
      <c r="F742" s="714"/>
      <c r="G742" s="714"/>
      <c r="H742" s="714"/>
      <c r="I742" s="714"/>
      <c r="J742" s="714"/>
      <c r="K742" s="714"/>
      <c r="L742" s="714"/>
      <c r="M742" s="714"/>
    </row>
    <row r="743" spans="1:13" ht="12.75" customHeight="1" x14ac:dyDescent="0.35">
      <c r="A743" s="714"/>
      <c r="B743" s="714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5">
      <c r="A744" s="714"/>
      <c r="B744" s="714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5">
      <c r="A745" s="714"/>
      <c r="B745" s="714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5">
      <c r="A746" s="714"/>
      <c r="B746" s="714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5">
      <c r="A747" s="714"/>
      <c r="B747" s="714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5">
      <c r="A748" s="714"/>
      <c r="B748" s="714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5">
      <c r="A749" s="714"/>
      <c r="B749" s="714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5">
      <c r="A750" s="714"/>
      <c r="B750" s="714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5">
      <c r="A751" s="714"/>
      <c r="B751" s="714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5">
      <c r="A752" s="714"/>
      <c r="B752" s="719" t="s">
        <v>143</v>
      </c>
      <c r="C752" s="714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4">
      <c r="A753" s="719" t="s">
        <v>250</v>
      </c>
      <c r="B753" s="714"/>
      <c r="C753" s="714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5">
      <c r="A754" s="722" t="s">
        <v>251</v>
      </c>
      <c r="B754" s="714"/>
      <c r="C754" s="714"/>
      <c r="D754" s="714"/>
      <c r="E754" s="714"/>
      <c r="F754" s="714"/>
      <c r="G754" s="714"/>
      <c r="H754" s="714"/>
      <c r="I754" s="714"/>
      <c r="J754" s="714"/>
      <c r="K754" s="714"/>
      <c r="L754" s="714"/>
      <c r="M754" s="714"/>
    </row>
    <row r="755" spans="1:13" ht="12.75" customHeight="1" x14ac:dyDescent="0.35">
      <c r="A755" s="714"/>
      <c r="B755" s="722" t="s">
        <v>141</v>
      </c>
      <c r="C755" s="714"/>
      <c r="D755" s="714"/>
      <c r="E755" s="714"/>
      <c r="F755" s="714"/>
      <c r="G755" s="714"/>
      <c r="H755" s="714"/>
      <c r="I755" s="714"/>
      <c r="J755" s="714"/>
      <c r="K755" s="714"/>
      <c r="L755" s="714"/>
      <c r="M755" s="714"/>
    </row>
    <row r="756" spans="1:13" ht="12.75" customHeight="1" x14ac:dyDescent="0.35">
      <c r="A756" s="714"/>
      <c r="B756" s="714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5">
      <c r="A757" s="714"/>
      <c r="B757" s="714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5">
      <c r="A758" s="714"/>
      <c r="B758" s="714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5">
      <c r="A759" s="714"/>
      <c r="B759" s="714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5">
      <c r="A760" s="714"/>
      <c r="B760" s="714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5">
      <c r="A761" s="714"/>
      <c r="B761" s="714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5">
      <c r="A762" s="714"/>
      <c r="B762" s="714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5">
      <c r="A763" s="714"/>
      <c r="B763" s="714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5">
      <c r="A764" s="714"/>
      <c r="B764" s="714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5">
      <c r="A765" s="714"/>
      <c r="B765" s="714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5">
      <c r="A766" s="714"/>
      <c r="B766" s="714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5">
      <c r="A767" s="714"/>
      <c r="B767" s="714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5">
      <c r="A768" s="714"/>
      <c r="B768" s="714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/>
      <c r="M768" s="53">
        <f t="shared" si="73"/>
        <v>180000</v>
      </c>
    </row>
    <row r="769" spans="1:13" ht="12.75" customHeight="1" x14ac:dyDescent="0.35">
      <c r="A769" s="714"/>
      <c r="B769" s="714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5">
      <c r="A770" s="714"/>
      <c r="B770" s="719" t="s">
        <v>143</v>
      </c>
      <c r="C770" s="714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0</v>
      </c>
      <c r="M770" s="54">
        <f>SUM(M756:M769)</f>
        <v>212815</v>
      </c>
    </row>
    <row r="771" spans="1:13" ht="12.75" customHeight="1" thickBot="1" x14ac:dyDescent="0.4">
      <c r="A771" s="719" t="s">
        <v>252</v>
      </c>
      <c r="B771" s="714"/>
      <c r="C771" s="714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0</v>
      </c>
      <c r="M771" s="55">
        <f>-M770</f>
        <v>-212815</v>
      </c>
    </row>
    <row r="772" spans="1:13" ht="12.75" customHeight="1" thickTop="1" x14ac:dyDescent="0.35">
      <c r="A772" s="722" t="s">
        <v>253</v>
      </c>
      <c r="B772" s="714"/>
      <c r="C772" s="714"/>
      <c r="D772" s="714"/>
      <c r="E772" s="714"/>
      <c r="F772" s="714"/>
      <c r="G772" s="714"/>
      <c r="H772" s="714"/>
      <c r="I772" s="714"/>
      <c r="J772" s="714"/>
      <c r="K772" s="714"/>
      <c r="L772" s="714"/>
      <c r="M772" s="714"/>
    </row>
    <row r="773" spans="1:13" ht="12.75" customHeight="1" x14ac:dyDescent="0.35">
      <c r="A773" s="714"/>
      <c r="B773" s="722" t="s">
        <v>141</v>
      </c>
      <c r="C773" s="714"/>
      <c r="D773" s="714"/>
      <c r="E773" s="714"/>
      <c r="F773" s="714"/>
      <c r="G773" s="714"/>
      <c r="H773" s="714"/>
      <c r="I773" s="714"/>
      <c r="J773" s="714"/>
      <c r="K773" s="714"/>
      <c r="L773" s="714"/>
      <c r="M773" s="714"/>
    </row>
    <row r="774" spans="1:13" ht="12.75" customHeight="1" x14ac:dyDescent="0.35">
      <c r="A774" s="714"/>
      <c r="B774" s="714"/>
      <c r="H774" s="23">
        <f>ROUND(F774/9*12,0)</f>
        <v>0</v>
      </c>
      <c r="I774" s="28" t="e">
        <f>H774/G774</f>
        <v>#DIV/0!</v>
      </c>
    </row>
    <row r="775" spans="1:13" ht="12.75" customHeight="1" x14ac:dyDescent="0.35">
      <c r="A775" s="714"/>
      <c r="B775" s="714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5">
      <c r="A776" s="714"/>
      <c r="B776" s="719" t="s">
        <v>143</v>
      </c>
      <c r="C776" s="714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4">
      <c r="A777" s="719" t="s">
        <v>254</v>
      </c>
      <c r="B777" s="714"/>
      <c r="C777" s="714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5">
      <c r="A778" s="722" t="s">
        <v>255</v>
      </c>
      <c r="B778" s="714"/>
      <c r="C778" s="714"/>
      <c r="D778" s="714"/>
      <c r="E778" s="714"/>
      <c r="F778" s="714"/>
      <c r="G778" s="714"/>
      <c r="H778" s="714"/>
      <c r="I778" s="714"/>
      <c r="J778" s="714"/>
      <c r="K778" s="714"/>
      <c r="L778" s="714"/>
      <c r="M778" s="714"/>
    </row>
    <row r="779" spans="1:13" ht="12.75" customHeight="1" x14ac:dyDescent="0.35">
      <c r="A779" s="714"/>
      <c r="B779" s="722" t="s">
        <v>141</v>
      </c>
      <c r="C779" s="714"/>
      <c r="D779" s="714"/>
      <c r="E779" s="714"/>
      <c r="F779" s="714"/>
      <c r="G779" s="714"/>
      <c r="H779" s="714"/>
      <c r="I779" s="714"/>
      <c r="J779" s="714"/>
      <c r="K779" s="714"/>
      <c r="L779" s="714"/>
      <c r="M779" s="714"/>
    </row>
    <row r="780" spans="1:13" ht="12.75" customHeight="1" x14ac:dyDescent="0.35">
      <c r="A780" s="714"/>
      <c r="B780" s="714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5">
      <c r="A781" s="714"/>
      <c r="B781" s="714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5">
      <c r="A782" s="714"/>
      <c r="B782" s="714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5">
      <c r="A783" s="714"/>
      <c r="B783" s="714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5">
      <c r="A784" s="714"/>
      <c r="B784" s="714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5">
      <c r="A785" s="714"/>
      <c r="B785" s="714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5">
      <c r="A786" s="714"/>
      <c r="B786" s="714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5">
      <c r="A787" s="714"/>
      <c r="B787" s="714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5">
      <c r="A788" s="714"/>
      <c r="B788" s="714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5">
      <c r="A789" s="714"/>
      <c r="B789" s="714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5">
      <c r="A790" s="714"/>
      <c r="B790" s="714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5">
      <c r="A791" s="714"/>
      <c r="B791" s="714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5">
      <c r="A792" s="714"/>
      <c r="B792" s="714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5">
      <c r="A793" s="714"/>
      <c r="B793" s="714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5">
      <c r="A794" s="714"/>
      <c r="B794" s="714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5">
      <c r="A795" s="714"/>
      <c r="B795" s="714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5">
      <c r="A796" s="714"/>
      <c r="B796" s="714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5">
      <c r="A797" s="714"/>
      <c r="B797" s="714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5">
      <c r="A798" s="714"/>
      <c r="B798" s="714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5">
      <c r="A799" s="714"/>
      <c r="B799" s="714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5">
      <c r="A800" s="714"/>
      <c r="B800" s="714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5">
      <c r="A801" s="714"/>
      <c r="B801" s="719" t="s">
        <v>143</v>
      </c>
      <c r="C801" s="714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4">
      <c r="A802" s="719" t="s">
        <v>256</v>
      </c>
      <c r="B802" s="714"/>
      <c r="C802" s="714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5">
      <c r="A803" s="722" t="s">
        <v>257</v>
      </c>
      <c r="B803" s="714"/>
      <c r="C803" s="714"/>
      <c r="D803" s="714"/>
      <c r="E803" s="714"/>
      <c r="F803" s="714"/>
      <c r="G803" s="714"/>
      <c r="H803" s="714"/>
      <c r="I803" s="714"/>
      <c r="J803" s="714"/>
      <c r="K803" s="714"/>
      <c r="L803" s="714"/>
      <c r="M803" s="714"/>
    </row>
    <row r="804" spans="1:13" ht="12.75" customHeight="1" x14ac:dyDescent="0.35">
      <c r="A804" s="714"/>
      <c r="B804" s="722" t="s">
        <v>141</v>
      </c>
      <c r="C804" s="714"/>
      <c r="D804" s="714"/>
      <c r="E804" s="714"/>
      <c r="F804" s="714"/>
      <c r="G804" s="714"/>
      <c r="H804" s="714"/>
      <c r="I804" s="714"/>
      <c r="J804" s="714"/>
      <c r="K804" s="714"/>
      <c r="L804" s="714"/>
      <c r="M804" s="714"/>
    </row>
    <row r="805" spans="1:13" ht="12.75" customHeight="1" x14ac:dyDescent="0.35">
      <c r="A805" s="714"/>
      <c r="B805" s="714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5">
      <c r="A806" s="714"/>
      <c r="B806" s="714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5">
      <c r="A807" s="714"/>
      <c r="B807" s="714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5">
      <c r="A808" s="714"/>
      <c r="B808" s="714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5">
      <c r="A809" s="714"/>
      <c r="B809" s="714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5">
      <c r="A810" s="714"/>
      <c r="B810" s="714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5">
      <c r="A811" s="714"/>
      <c r="B811" s="714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/>
      <c r="M811" s="53">
        <f t="shared" si="79"/>
        <v>66000</v>
      </c>
    </row>
    <row r="812" spans="1:13" ht="12.75" customHeight="1" x14ac:dyDescent="0.35">
      <c r="A812" s="714"/>
      <c r="B812" s="719" t="s">
        <v>143</v>
      </c>
      <c r="C812" s="714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0</v>
      </c>
      <c r="M812" s="54">
        <f>SUM(M806:M811)</f>
        <v>84300</v>
      </c>
    </row>
    <row r="813" spans="1:13" ht="12.75" customHeight="1" thickBot="1" x14ac:dyDescent="0.4">
      <c r="A813" s="719" t="s">
        <v>258</v>
      </c>
      <c r="B813" s="714"/>
      <c r="C813" s="714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0</v>
      </c>
      <c r="M813" s="55">
        <f>-M812</f>
        <v>-84300</v>
      </c>
    </row>
    <row r="814" spans="1:13" ht="12.75" customHeight="1" thickTop="1" x14ac:dyDescent="0.35">
      <c r="A814" s="722" t="s">
        <v>259</v>
      </c>
      <c r="B814" s="714"/>
      <c r="C814" s="714"/>
      <c r="D814" s="714"/>
      <c r="E814" s="714"/>
      <c r="F814" s="714"/>
      <c r="G814" s="714"/>
      <c r="H814" s="714"/>
      <c r="I814" s="714"/>
      <c r="J814" s="714"/>
      <c r="K814" s="714"/>
      <c r="L814" s="714"/>
      <c r="M814" s="714"/>
    </row>
    <row r="815" spans="1:13" ht="12.75" customHeight="1" x14ac:dyDescent="0.35">
      <c r="A815" s="714"/>
      <c r="B815" s="722" t="s">
        <v>141</v>
      </c>
      <c r="C815" s="714"/>
      <c r="D815" s="714"/>
      <c r="E815" s="714"/>
      <c r="F815" s="714"/>
      <c r="G815" s="714"/>
      <c r="H815" s="714"/>
      <c r="I815" s="714"/>
      <c r="J815" s="714"/>
      <c r="K815" s="714"/>
      <c r="L815" s="714"/>
      <c r="M815" s="714"/>
    </row>
    <row r="816" spans="1:13" ht="12.75" customHeight="1" x14ac:dyDescent="0.35">
      <c r="A816" s="714"/>
      <c r="B816" s="714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5">
      <c r="A817" s="714"/>
      <c r="B817" s="714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5">
      <c r="A818" s="714"/>
      <c r="B818" s="714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5">
      <c r="A819" s="714"/>
      <c r="B819" s="714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5">
      <c r="A820" s="714"/>
      <c r="B820" s="714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5">
      <c r="A821" s="714"/>
      <c r="B821" s="714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5">
      <c r="A822" s="714"/>
      <c r="B822" s="714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5">
      <c r="A823" s="714"/>
      <c r="B823" s="714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5">
      <c r="A824" s="714"/>
      <c r="B824" s="714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5">
      <c r="A825" s="714"/>
      <c r="B825" s="714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5">
      <c r="A826" s="714"/>
      <c r="B826" s="714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5">
      <c r="A827" s="714"/>
      <c r="B827" s="714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5">
      <c r="A828" s="714"/>
      <c r="B828" s="714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5">
      <c r="A829" s="714"/>
      <c r="B829" s="714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5">
      <c r="A830" s="714"/>
      <c r="B830" s="714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5">
      <c r="A831" s="714"/>
      <c r="B831" s="714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5">
      <c r="A832" s="714"/>
      <c r="B832" s="714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5">
      <c r="A833" s="714"/>
      <c r="B833" s="714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5">
      <c r="A834" s="714"/>
      <c r="B834" s="714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5">
      <c r="A835" s="714"/>
      <c r="B835" s="714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5">
      <c r="A836" s="714"/>
      <c r="B836" s="714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5">
      <c r="A837" s="714"/>
      <c r="B837" s="714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5">
      <c r="A838" s="714"/>
      <c r="B838" s="714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5">
      <c r="A839" s="714"/>
      <c r="B839" s="714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5">
      <c r="A840" s="714"/>
      <c r="B840" s="714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5">
      <c r="A841" s="714"/>
      <c r="B841" s="714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5">
      <c r="A842" s="714"/>
      <c r="B842" s="714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5">
      <c r="A843" s="714"/>
      <c r="B843" s="714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5">
      <c r="A844" s="714"/>
      <c r="B844" s="714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5">
      <c r="A845" s="714"/>
      <c r="B845" s="714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5">
      <c r="A846" s="714"/>
      <c r="B846" s="719" t="s">
        <v>143</v>
      </c>
      <c r="C846" s="714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4">
      <c r="A847" s="719" t="s">
        <v>261</v>
      </c>
      <c r="B847" s="714"/>
      <c r="C847" s="714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5">
      <c r="A848" s="722" t="s">
        <v>262</v>
      </c>
      <c r="B848" s="714"/>
      <c r="C848" s="714"/>
      <c r="D848" s="714"/>
      <c r="E848" s="714"/>
      <c r="F848" s="714"/>
      <c r="G848" s="714"/>
      <c r="H848" s="714"/>
      <c r="I848" s="714"/>
      <c r="J848" s="714"/>
      <c r="K848" s="714"/>
      <c r="L848" s="714"/>
      <c r="M848" s="714"/>
    </row>
    <row r="849" spans="1:13" ht="12.75" customHeight="1" x14ac:dyDescent="0.35">
      <c r="A849" s="714"/>
      <c r="B849" s="722" t="s">
        <v>141</v>
      </c>
      <c r="C849" s="714"/>
      <c r="D849" s="714"/>
      <c r="E849" s="714"/>
      <c r="F849" s="714"/>
      <c r="G849" s="714"/>
      <c r="H849" s="714"/>
      <c r="I849" s="714"/>
      <c r="J849" s="714"/>
      <c r="K849" s="714"/>
      <c r="L849" s="714"/>
      <c r="M849" s="714"/>
    </row>
    <row r="850" spans="1:13" ht="12.75" customHeight="1" x14ac:dyDescent="0.35">
      <c r="A850" s="714"/>
      <c r="B850" s="714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5">
      <c r="A851" s="714"/>
      <c r="B851" s="714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5">
      <c r="A852" s="714"/>
      <c r="B852" s="714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5">
      <c r="A853" s="714"/>
      <c r="B853" s="714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5">
      <c r="A854" s="714"/>
      <c r="B854" s="714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5">
      <c r="A855" s="714"/>
      <c r="B855" s="714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5">
      <c r="A856" s="714"/>
      <c r="B856" s="714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5">
      <c r="A857" s="714"/>
      <c r="B857" s="714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5">
      <c r="A858" s="714"/>
      <c r="B858" s="714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5">
      <c r="A859" s="714"/>
      <c r="B859" s="714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5">
      <c r="A860" s="714"/>
      <c r="B860" s="714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5">
      <c r="A861" s="714"/>
      <c r="B861" s="714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5">
      <c r="A862" s="714"/>
      <c r="B862" s="714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5">
      <c r="A863" s="714"/>
      <c r="B863" s="714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5">
      <c r="A864" s="714"/>
      <c r="B864" s="714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5">
      <c r="A865" s="714"/>
      <c r="B865" s="714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5">
      <c r="A866" s="714"/>
      <c r="B866" s="714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5">
      <c r="A867" s="714"/>
      <c r="B867" s="714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5">
      <c r="A868" s="714"/>
      <c r="B868" s="714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5">
      <c r="A869" s="714"/>
      <c r="B869" s="714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5">
      <c r="A870" s="714"/>
      <c r="B870" s="714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5">
      <c r="A871" s="714"/>
      <c r="B871" s="714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5">
      <c r="A872" s="714"/>
      <c r="B872" s="714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5">
      <c r="A873" s="714"/>
      <c r="B873" s="714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5">
      <c r="A874" s="714"/>
      <c r="B874" s="714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5">
      <c r="A875" s="714"/>
      <c r="B875" s="714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5">
      <c r="A876" s="714"/>
      <c r="B876" s="719" t="s">
        <v>143</v>
      </c>
      <c r="C876" s="714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4">
      <c r="A877" s="719" t="s">
        <v>263</v>
      </c>
      <c r="B877" s="714"/>
      <c r="C877" s="714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5">
      <c r="A878" s="722" t="s">
        <v>264</v>
      </c>
      <c r="B878" s="714"/>
      <c r="C878" s="714"/>
      <c r="D878" s="714"/>
      <c r="E878" s="714"/>
      <c r="F878" s="714"/>
      <c r="G878" s="714"/>
      <c r="H878" s="714"/>
      <c r="I878" s="714"/>
      <c r="J878" s="714"/>
      <c r="K878" s="714"/>
      <c r="L878" s="714"/>
      <c r="M878" s="714"/>
    </row>
    <row r="879" spans="1:13" ht="12.75" customHeight="1" x14ac:dyDescent="0.35">
      <c r="A879" s="714"/>
      <c r="B879" s="722" t="s">
        <v>141</v>
      </c>
      <c r="C879" s="714"/>
      <c r="D879" s="714"/>
      <c r="E879" s="714"/>
      <c r="F879" s="714"/>
      <c r="G879" s="714"/>
      <c r="H879" s="714"/>
      <c r="I879" s="714"/>
      <c r="J879" s="714"/>
      <c r="K879" s="714"/>
      <c r="L879" s="714"/>
      <c r="M879" s="714"/>
    </row>
    <row r="880" spans="1:13" ht="12.75" customHeight="1" x14ac:dyDescent="0.35">
      <c r="A880" s="714"/>
      <c r="B880" s="714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5">
      <c r="A881" s="714"/>
      <c r="B881" s="714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5">
      <c r="A882" s="714"/>
      <c r="B882" s="714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5">
      <c r="A883" s="714"/>
      <c r="B883" s="714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5">
      <c r="A884" s="714"/>
      <c r="B884" s="714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5">
      <c r="A885" s="714"/>
      <c r="B885" s="714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5">
      <c r="A886" s="714"/>
      <c r="B886" s="714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5">
      <c r="A887" s="714"/>
      <c r="B887" s="714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5">
      <c r="A888" s="714"/>
      <c r="B888" s="714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5">
      <c r="A889" s="714"/>
      <c r="B889" s="714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5">
      <c r="A890" s="714"/>
      <c r="B890" s="714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5">
      <c r="A891" s="714"/>
      <c r="B891" s="714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5">
      <c r="A892" s="714"/>
      <c r="B892" s="714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5">
      <c r="A893" s="714"/>
      <c r="B893" s="714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5">
      <c r="A894" s="714"/>
      <c r="B894" s="714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5">
      <c r="A895" s="714"/>
      <c r="B895" s="714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5">
      <c r="A896" s="714"/>
      <c r="B896" s="714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5">
      <c r="A897" s="714"/>
      <c r="B897" s="714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5">
      <c r="A898" s="714"/>
      <c r="B898" s="714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5">
      <c r="A899" s="714"/>
      <c r="B899" s="714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5">
      <c r="A900" s="714"/>
      <c r="B900" s="714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5">
      <c r="A901" s="714"/>
      <c r="B901" s="714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5">
      <c r="A902" s="714"/>
      <c r="B902" s="714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5">
      <c r="A903" s="714"/>
      <c r="B903" s="714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5">
      <c r="A904" s="714"/>
      <c r="B904" s="714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5">
      <c r="A905" s="714"/>
      <c r="B905" s="714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5">
      <c r="A906" s="714"/>
      <c r="B906" s="714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5">
      <c r="A907" s="714"/>
      <c r="B907" s="714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5">
      <c r="A908" s="714"/>
      <c r="B908" s="714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5">
      <c r="A909" s="714"/>
      <c r="B909" s="714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5">
      <c r="A910" s="714"/>
      <c r="B910" s="714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5">
      <c r="A911" s="714"/>
      <c r="B911" s="714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5">
      <c r="A912" s="714"/>
      <c r="B912" s="714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5">
      <c r="A913" s="714"/>
      <c r="B913" s="714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5">
      <c r="A914" s="714"/>
      <c r="B914" s="714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5">
      <c r="A915" s="714"/>
      <c r="B915" s="719" t="s">
        <v>143</v>
      </c>
      <c r="C915" s="714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4">
      <c r="A916" s="719" t="s">
        <v>267</v>
      </c>
      <c r="B916" s="714"/>
      <c r="C916" s="714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5">
      <c r="A917" s="722" t="s">
        <v>268</v>
      </c>
      <c r="B917" s="714"/>
      <c r="C917" s="714"/>
      <c r="D917" s="714"/>
      <c r="E917" s="714"/>
      <c r="F917" s="714"/>
      <c r="G917" s="714"/>
      <c r="H917" s="714"/>
      <c r="I917" s="714"/>
      <c r="J917" s="714"/>
      <c r="K917" s="714"/>
      <c r="L917" s="714"/>
      <c r="M917" s="714"/>
    </row>
    <row r="918" spans="1:13" ht="12.75" customHeight="1" x14ac:dyDescent="0.35">
      <c r="A918" s="714"/>
      <c r="B918" s="722" t="s">
        <v>141</v>
      </c>
      <c r="C918" s="714"/>
      <c r="D918" s="714"/>
      <c r="E918" s="714"/>
      <c r="F918" s="714"/>
      <c r="G918" s="714"/>
      <c r="H918" s="714"/>
      <c r="I918" s="714"/>
      <c r="J918" s="714"/>
      <c r="K918" s="714"/>
      <c r="L918" s="714"/>
      <c r="M918" s="714"/>
    </row>
    <row r="919" spans="1:13" ht="12.75" customHeight="1" x14ac:dyDescent="0.35">
      <c r="A919" s="714"/>
      <c r="B919" s="714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5">
      <c r="A920" s="714"/>
      <c r="B920" s="714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5">
      <c r="A921" s="714"/>
      <c r="B921" s="714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5">
      <c r="A922" s="714"/>
      <c r="B922" s="714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5">
      <c r="A923" s="714"/>
      <c r="B923" s="714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5">
      <c r="A924" s="714"/>
      <c r="B924" s="714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5">
      <c r="A925" s="714"/>
      <c r="B925" s="714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5">
      <c r="A926" s="714"/>
      <c r="B926" s="714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5">
      <c r="A927" s="714"/>
      <c r="B927" s="714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5">
      <c r="A928" s="714"/>
      <c r="B928" s="714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5">
      <c r="A929" s="714"/>
      <c r="B929" s="714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5">
      <c r="A930" s="714"/>
      <c r="B930" s="714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5">
      <c r="A931" s="714"/>
      <c r="B931" s="714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5">
      <c r="A932" s="714"/>
      <c r="B932" s="714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5">
      <c r="A933" s="714"/>
      <c r="B933" s="714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5">
      <c r="A934" s="714"/>
      <c r="B934" s="714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5">
      <c r="A935" s="714"/>
      <c r="B935" s="714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5">
      <c r="A936" s="714"/>
      <c r="B936" s="714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5">
      <c r="A937" s="714"/>
      <c r="B937" s="719" t="s">
        <v>143</v>
      </c>
      <c r="C937" s="714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4">
      <c r="A938" s="719" t="s">
        <v>270</v>
      </c>
      <c r="B938" s="714"/>
      <c r="C938" s="714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5">
      <c r="A939" s="722" t="s">
        <v>271</v>
      </c>
      <c r="B939" s="714"/>
      <c r="C939" s="714"/>
      <c r="D939" s="714"/>
      <c r="E939" s="714"/>
      <c r="F939" s="714"/>
      <c r="G939" s="714"/>
      <c r="H939" s="714"/>
      <c r="I939" s="714"/>
      <c r="J939" s="714"/>
      <c r="K939" s="714"/>
      <c r="L939" s="714"/>
      <c r="M939" s="714"/>
    </row>
    <row r="940" spans="1:13" ht="12.75" customHeight="1" x14ac:dyDescent="0.35">
      <c r="A940" s="714"/>
      <c r="B940" s="722" t="s">
        <v>141</v>
      </c>
      <c r="C940" s="714"/>
      <c r="D940" s="714"/>
      <c r="E940" s="714"/>
      <c r="F940" s="714"/>
      <c r="G940" s="714"/>
      <c r="H940" s="714"/>
      <c r="I940" s="714"/>
      <c r="J940" s="714"/>
      <c r="K940" s="714"/>
      <c r="L940" s="714"/>
      <c r="M940" s="714"/>
    </row>
    <row r="941" spans="1:13" ht="12.75" customHeight="1" x14ac:dyDescent="0.35">
      <c r="A941" s="714"/>
      <c r="B941" s="714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5">
      <c r="A942" s="714"/>
      <c r="B942" s="714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5">
      <c r="A943" s="714"/>
      <c r="B943" s="714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5">
      <c r="A944" s="714"/>
      <c r="B944" s="714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5">
      <c r="A945" s="714"/>
      <c r="B945" s="714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5">
      <c r="A946" s="714"/>
      <c r="B946" s="714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5">
      <c r="A947" s="714"/>
      <c r="B947" s="714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5">
      <c r="A948" s="714"/>
      <c r="B948" s="714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5">
      <c r="A949" s="714"/>
      <c r="B949" s="714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5">
      <c r="A950" s="714"/>
      <c r="B950" s="714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5">
      <c r="A951" s="714"/>
      <c r="B951" s="714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5">
      <c r="A952" s="714"/>
      <c r="B952" s="714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5">
      <c r="A953" s="714"/>
      <c r="B953" s="714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5">
      <c r="A954" s="714"/>
      <c r="B954" s="714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5">
      <c r="A955" s="714"/>
      <c r="B955" s="714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5">
      <c r="A956" s="714"/>
      <c r="B956" s="714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5">
      <c r="A957" s="714"/>
      <c r="B957" s="714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5">
      <c r="A958" s="714"/>
      <c r="B958" s="714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5">
      <c r="A959" s="714"/>
      <c r="B959" s="719" t="s">
        <v>143</v>
      </c>
      <c r="C959" s="714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4">
      <c r="A960" s="719" t="s">
        <v>272</v>
      </c>
      <c r="B960" s="714"/>
      <c r="C960" s="714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5">
      <c r="A961" s="722" t="s">
        <v>273</v>
      </c>
      <c r="B961" s="714"/>
      <c r="C961" s="714"/>
      <c r="D961" s="714"/>
      <c r="E961" s="714"/>
      <c r="F961" s="714"/>
      <c r="G961" s="714"/>
      <c r="H961" s="714"/>
      <c r="I961" s="714"/>
      <c r="J961" s="714"/>
      <c r="K961" s="714"/>
      <c r="L961" s="714"/>
      <c r="M961" s="714"/>
    </row>
    <row r="962" spans="1:13" ht="12.75" customHeight="1" x14ac:dyDescent="0.35">
      <c r="A962" s="714"/>
      <c r="B962" s="722" t="s">
        <v>141</v>
      </c>
      <c r="C962" s="714"/>
      <c r="D962" s="714"/>
      <c r="E962" s="714"/>
      <c r="F962" s="714"/>
      <c r="G962" s="714"/>
      <c r="H962" s="714"/>
      <c r="I962" s="714"/>
      <c r="J962" s="714"/>
      <c r="K962" s="714"/>
      <c r="L962" s="714"/>
      <c r="M962" s="714"/>
    </row>
    <row r="963" spans="1:13" ht="12.75" customHeight="1" x14ac:dyDescent="0.35">
      <c r="A963" s="714"/>
      <c r="B963" s="714"/>
    </row>
    <row r="964" spans="1:13" ht="12.75" customHeight="1" x14ac:dyDescent="0.35">
      <c r="A964" s="714"/>
      <c r="B964" s="714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5">
      <c r="A965" s="714"/>
      <c r="B965" s="714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5">
      <c r="A966" s="714"/>
      <c r="B966" s="714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5">
      <c r="A967" s="714"/>
      <c r="B967" s="714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5">
      <c r="A968" s="714"/>
      <c r="B968" s="714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5">
      <c r="A969" s="714"/>
      <c r="B969" s="714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5">
      <c r="A970" s="714"/>
      <c r="B970" s="714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5">
      <c r="A971" s="714"/>
      <c r="B971" s="714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5">
      <c r="A972" s="714"/>
      <c r="B972" s="714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5">
      <c r="A973" s="714"/>
      <c r="B973" s="714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5">
      <c r="A974" s="714"/>
      <c r="B974" s="714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5">
      <c r="A975" s="714"/>
      <c r="B975" s="714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5">
      <c r="A976" s="714"/>
      <c r="B976" s="714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5">
      <c r="A977" s="714"/>
      <c r="B977" s="714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5">
      <c r="A978" s="714"/>
      <c r="B978" s="714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5">
      <c r="A979" s="714"/>
      <c r="B979" s="714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5">
      <c r="A980" s="714"/>
      <c r="B980" s="714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5">
      <c r="A981" s="714"/>
      <c r="B981" s="714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5">
      <c r="A982" s="714"/>
      <c r="B982" s="714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5">
      <c r="A983" s="714"/>
      <c r="B983" s="714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5">
      <c r="A984" s="714"/>
      <c r="B984" s="714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5">
      <c r="A985" s="714"/>
      <c r="B985" s="714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5">
      <c r="A986" s="714"/>
      <c r="B986" s="714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5">
      <c r="A987" s="714"/>
      <c r="B987" s="714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5">
      <c r="A988" s="714"/>
      <c r="B988" s="714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5">
      <c r="A989" s="714"/>
      <c r="B989" s="719" t="s">
        <v>143</v>
      </c>
      <c r="C989" s="714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4">
      <c r="A990" s="719" t="s">
        <v>274</v>
      </c>
      <c r="B990" s="714"/>
      <c r="C990" s="714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5">
      <c r="A991" s="722" t="s">
        <v>275</v>
      </c>
      <c r="B991" s="714"/>
      <c r="C991" s="714"/>
      <c r="D991" s="714"/>
      <c r="E991" s="714"/>
      <c r="F991" s="714"/>
      <c r="G991" s="714"/>
      <c r="H991" s="714"/>
      <c r="I991" s="714"/>
      <c r="J991" s="714"/>
      <c r="K991" s="714"/>
      <c r="L991" s="714"/>
      <c r="M991" s="714"/>
    </row>
    <row r="992" spans="1:13" ht="12.75" customHeight="1" x14ac:dyDescent="0.35">
      <c r="A992" s="714"/>
      <c r="B992" s="722" t="s">
        <v>141</v>
      </c>
      <c r="C992" s="714"/>
      <c r="D992" s="714"/>
      <c r="E992" s="714"/>
      <c r="F992" s="714"/>
      <c r="G992" s="714"/>
      <c r="H992" s="714"/>
      <c r="I992" s="714"/>
      <c r="J992" s="714"/>
      <c r="K992" s="714"/>
      <c r="L992" s="714"/>
      <c r="M992" s="714"/>
    </row>
    <row r="993" spans="1:13" ht="12.75" customHeight="1" x14ac:dyDescent="0.35">
      <c r="A993" s="714"/>
      <c r="B993" s="714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5">
      <c r="A994" s="714"/>
      <c r="B994" s="714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5">
      <c r="A995" s="714"/>
      <c r="B995" s="714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5">
      <c r="A996" s="714"/>
      <c r="B996" s="714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5">
      <c r="A997" s="714"/>
      <c r="B997" s="714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5">
      <c r="A998" s="714"/>
      <c r="B998" s="714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5">
      <c r="A999" s="714"/>
      <c r="B999" s="714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5">
      <c r="A1000" s="714"/>
      <c r="B1000" s="714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5">
      <c r="A1001" s="714"/>
      <c r="B1001" s="714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5">
      <c r="A1002" s="714"/>
      <c r="B1002" s="714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5">
      <c r="A1003" s="714"/>
      <c r="B1003" s="714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5">
      <c r="A1004" s="714"/>
      <c r="B1004" s="714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5">
      <c r="A1005" s="714"/>
      <c r="B1005" s="714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5">
      <c r="A1006" s="714"/>
      <c r="B1006" s="714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5">
      <c r="A1007" s="714"/>
      <c r="B1007" s="714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5">
      <c r="A1008" s="714"/>
      <c r="B1008" s="714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5">
      <c r="A1009" s="714"/>
      <c r="B1009" s="714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5">
      <c r="A1010" s="714"/>
      <c r="B1010" s="719" t="s">
        <v>143</v>
      </c>
      <c r="C1010" s="714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4">
      <c r="A1011" s="719" t="s">
        <v>278</v>
      </c>
      <c r="B1011" s="714"/>
      <c r="C1011" s="714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5">
      <c r="A1012" s="722" t="s">
        <v>279</v>
      </c>
      <c r="B1012" s="714"/>
      <c r="C1012" s="714"/>
      <c r="D1012" s="714"/>
      <c r="E1012" s="714"/>
      <c r="F1012" s="714"/>
      <c r="G1012" s="714"/>
      <c r="H1012" s="714"/>
      <c r="I1012" s="714"/>
      <c r="J1012" s="714"/>
      <c r="K1012" s="714"/>
      <c r="L1012" s="714"/>
      <c r="M1012" s="714"/>
    </row>
    <row r="1013" spans="1:13" ht="12.75" customHeight="1" x14ac:dyDescent="0.35">
      <c r="A1013" s="714"/>
      <c r="B1013" s="722" t="s">
        <v>141</v>
      </c>
      <c r="C1013" s="714"/>
      <c r="D1013" s="714"/>
      <c r="E1013" s="714"/>
      <c r="F1013" s="714"/>
      <c r="G1013" s="714"/>
      <c r="H1013" s="714"/>
      <c r="I1013" s="714"/>
      <c r="J1013" s="714"/>
      <c r="K1013" s="714"/>
      <c r="L1013" s="714"/>
      <c r="M1013" s="714"/>
    </row>
    <row r="1014" spans="1:13" ht="12.75" customHeight="1" x14ac:dyDescent="0.35">
      <c r="A1014" s="714"/>
      <c r="B1014" s="714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5">
      <c r="A1015" s="714"/>
      <c r="B1015" s="714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5">
      <c r="A1016" s="714"/>
      <c r="B1016" s="714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5">
      <c r="A1017" s="714"/>
      <c r="B1017" s="714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5">
      <c r="A1018" s="714"/>
      <c r="B1018" s="714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5">
      <c r="A1019" s="714"/>
      <c r="B1019" s="714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5">
      <c r="A1020" s="714"/>
      <c r="B1020" s="714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5">
      <c r="A1021" s="714"/>
      <c r="B1021" s="714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5">
      <c r="A1022" s="714"/>
      <c r="B1022" s="714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5">
      <c r="A1023" s="714"/>
      <c r="B1023" s="714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5">
      <c r="A1024" s="714"/>
      <c r="B1024" s="714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5">
      <c r="A1025" s="714"/>
      <c r="B1025" s="714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5">
      <c r="A1026" s="714"/>
      <c r="B1026" s="714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5">
      <c r="A1027" s="714"/>
      <c r="B1027" s="714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5">
      <c r="A1028" s="714"/>
      <c r="B1028" s="714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5">
      <c r="A1029" s="714"/>
      <c r="B1029" s="714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5">
      <c r="A1030" s="714"/>
      <c r="B1030" s="714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5">
      <c r="A1031" s="714"/>
      <c r="B1031" s="714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5">
      <c r="A1032" s="714"/>
      <c r="B1032" s="714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5">
      <c r="A1033" s="714"/>
      <c r="B1033" s="714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5">
      <c r="A1034" s="714"/>
      <c r="B1034" s="714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5">
      <c r="A1035" s="714"/>
      <c r="B1035" s="714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5">
      <c r="A1036" s="714"/>
      <c r="B1036" s="714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5">
      <c r="A1037" s="714"/>
      <c r="B1037" s="714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5">
      <c r="A1038" s="714"/>
      <c r="B1038" s="714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5">
      <c r="A1039" s="714"/>
      <c r="B1039" s="714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5">
      <c r="A1040" s="714"/>
      <c r="B1040" s="714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5">
      <c r="A1041" s="714"/>
      <c r="B1041" s="714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5">
      <c r="A1042" s="714"/>
      <c r="B1042" s="714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5">
      <c r="A1043" s="714"/>
      <c r="B1043" s="719" t="s">
        <v>143</v>
      </c>
      <c r="C1043" s="714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4">
      <c r="A1044" s="719" t="s">
        <v>280</v>
      </c>
      <c r="B1044" s="714"/>
      <c r="C1044" s="714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5">
      <c r="A1045" s="722" t="s">
        <v>281</v>
      </c>
      <c r="B1045" s="714"/>
      <c r="C1045" s="714"/>
      <c r="D1045" s="714"/>
      <c r="E1045" s="714"/>
      <c r="F1045" s="714"/>
      <c r="G1045" s="714"/>
      <c r="H1045" s="714"/>
      <c r="I1045" s="714"/>
      <c r="J1045" s="714"/>
      <c r="K1045" s="714"/>
      <c r="L1045" s="714"/>
      <c r="M1045" s="714"/>
    </row>
    <row r="1046" spans="1:13" ht="12.75" customHeight="1" x14ac:dyDescent="0.35">
      <c r="A1046" s="714"/>
      <c r="B1046" s="722" t="s">
        <v>141</v>
      </c>
      <c r="C1046" s="714"/>
      <c r="D1046" s="714"/>
      <c r="E1046" s="714"/>
      <c r="F1046" s="714"/>
      <c r="G1046" s="714"/>
      <c r="H1046" s="714"/>
      <c r="I1046" s="714"/>
      <c r="J1046" s="714"/>
      <c r="K1046" s="714"/>
      <c r="L1046" s="714"/>
      <c r="M1046" s="714"/>
    </row>
    <row r="1047" spans="1:13" ht="12.75" customHeight="1" x14ac:dyDescent="0.35">
      <c r="A1047" s="714"/>
      <c r="B1047" s="714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5">
      <c r="A1048" s="714"/>
      <c r="B1048" s="714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5">
      <c r="A1049" s="714"/>
      <c r="B1049" s="714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5">
      <c r="A1050" s="714"/>
      <c r="B1050" s="714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5">
      <c r="A1051" s="714"/>
      <c r="B1051" s="714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5">
      <c r="A1052" s="714"/>
      <c r="B1052" s="719" t="s">
        <v>143</v>
      </c>
      <c r="C1052" s="714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4">
      <c r="A1053" s="719" t="s">
        <v>284</v>
      </c>
      <c r="B1053" s="714"/>
      <c r="C1053" s="714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5">
      <c r="A1054" s="722" t="s">
        <v>285</v>
      </c>
      <c r="B1054" s="714"/>
      <c r="C1054" s="714"/>
      <c r="D1054" s="714"/>
      <c r="E1054" s="714"/>
      <c r="F1054" s="714"/>
      <c r="G1054" s="714"/>
      <c r="H1054" s="714"/>
      <c r="I1054" s="714"/>
      <c r="J1054" s="714"/>
      <c r="K1054" s="714"/>
      <c r="L1054" s="714"/>
      <c r="M1054" s="714"/>
    </row>
    <row r="1055" spans="1:13" ht="12.75" customHeight="1" x14ac:dyDescent="0.35">
      <c r="A1055" s="714"/>
      <c r="B1055" s="722" t="s">
        <v>141</v>
      </c>
      <c r="C1055" s="714"/>
      <c r="D1055" s="714"/>
      <c r="E1055" s="714"/>
      <c r="F1055" s="714"/>
      <c r="G1055" s="714"/>
      <c r="H1055" s="714"/>
      <c r="I1055" s="714"/>
      <c r="J1055" s="714"/>
      <c r="K1055" s="714"/>
      <c r="L1055" s="714"/>
      <c r="M1055" s="714"/>
    </row>
    <row r="1056" spans="1:13" ht="12.75" customHeight="1" x14ac:dyDescent="0.35">
      <c r="A1056" s="714"/>
      <c r="B1056" s="714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5">
      <c r="A1057" s="714"/>
      <c r="B1057" s="714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5">
      <c r="A1058" s="714"/>
      <c r="B1058" s="714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5">
      <c r="A1059" s="714"/>
      <c r="B1059" s="714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5">
      <c r="A1060" s="714"/>
      <c r="B1060" s="714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5">
      <c r="A1061" s="714"/>
      <c r="B1061" s="714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5">
      <c r="A1062" s="714"/>
      <c r="B1062" s="714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5">
      <c r="A1063" s="714"/>
      <c r="B1063" s="714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5">
      <c r="A1064" s="714"/>
      <c r="B1064" s="714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5">
      <c r="A1065" s="714"/>
      <c r="B1065" s="714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5">
      <c r="A1066" s="714"/>
      <c r="B1066" s="714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5">
      <c r="A1067" s="714"/>
      <c r="B1067" s="714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5">
      <c r="A1068" s="714"/>
      <c r="B1068" s="714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5">
      <c r="A1069" s="714"/>
      <c r="B1069" s="714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5">
      <c r="A1070" s="714"/>
      <c r="B1070" s="714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5">
      <c r="A1071" s="714"/>
      <c r="B1071" s="714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5">
      <c r="A1072" s="714"/>
      <c r="B1072" s="714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5">
      <c r="A1073" s="714"/>
      <c r="B1073" s="714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5">
      <c r="A1074" s="714"/>
      <c r="B1074" s="714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5">
      <c r="A1075" s="714"/>
      <c r="B1075" s="714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5">
      <c r="A1076" s="714"/>
      <c r="B1076" s="714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5">
      <c r="A1077" s="714"/>
      <c r="B1077" s="714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5">
      <c r="A1078" s="714"/>
      <c r="B1078" s="714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5">
      <c r="A1079" s="714"/>
      <c r="B1079" s="719" t="s">
        <v>143</v>
      </c>
      <c r="C1079" s="714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4">
      <c r="A1080" s="719" t="s">
        <v>286</v>
      </c>
      <c r="B1080" s="714"/>
      <c r="C1080" s="714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5">
      <c r="A1081" s="722" t="s">
        <v>287</v>
      </c>
      <c r="B1081" s="714"/>
      <c r="C1081" s="714"/>
      <c r="D1081" s="714"/>
      <c r="E1081" s="714"/>
      <c r="F1081" s="714"/>
      <c r="G1081" s="714"/>
      <c r="H1081" s="714"/>
      <c r="I1081" s="714"/>
      <c r="J1081" s="714"/>
      <c r="K1081" s="714"/>
      <c r="L1081" s="714"/>
      <c r="M1081" s="714"/>
    </row>
    <row r="1082" spans="1:13" ht="12.75" customHeight="1" x14ac:dyDescent="0.35">
      <c r="A1082" s="714"/>
      <c r="B1082" s="722" t="s">
        <v>141</v>
      </c>
      <c r="C1082" s="714"/>
      <c r="D1082" s="714"/>
      <c r="E1082" s="714"/>
      <c r="F1082" s="714"/>
      <c r="G1082" s="714"/>
      <c r="H1082" s="714"/>
      <c r="I1082" s="714"/>
      <c r="J1082" s="714"/>
      <c r="K1082" s="714"/>
      <c r="L1082" s="714"/>
      <c r="M1082" s="714"/>
    </row>
    <row r="1083" spans="1:13" ht="12.75" customHeight="1" x14ac:dyDescent="0.35">
      <c r="A1083" s="714"/>
      <c r="B1083" s="714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5">
      <c r="A1084" s="714"/>
      <c r="B1084" s="714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5">
      <c r="A1085" s="714"/>
      <c r="B1085" s="714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5">
      <c r="A1086" s="714"/>
      <c r="B1086" s="714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5">
      <c r="A1087" s="714"/>
      <c r="B1087" s="714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5">
      <c r="A1088" s="714"/>
      <c r="B1088" s="714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5">
      <c r="A1089" s="714"/>
      <c r="B1089" s="714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5">
      <c r="A1090" s="714"/>
      <c r="B1090" s="714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5">
      <c r="A1091" s="714"/>
      <c r="B1091" s="714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5">
      <c r="A1092" s="714"/>
      <c r="B1092" s="714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5">
      <c r="A1093" s="714"/>
      <c r="B1093" s="714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5">
      <c r="A1094" s="714"/>
      <c r="B1094" s="714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5">
      <c r="A1095" s="714"/>
      <c r="B1095" s="714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5">
      <c r="A1096" s="714"/>
      <c r="B1096" s="714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5">
      <c r="A1097" s="714"/>
      <c r="B1097" s="714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5">
      <c r="A1098" s="714"/>
      <c r="B1098" s="714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5">
      <c r="A1099" s="714"/>
      <c r="B1099" s="714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5">
      <c r="A1100" s="714"/>
      <c r="B1100" s="714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5">
      <c r="A1101" s="714"/>
      <c r="B1101" s="714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5">
      <c r="A1102" s="714"/>
      <c r="B1102" s="714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5">
      <c r="A1103" s="714"/>
      <c r="B1103" s="714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5">
      <c r="A1104" s="714"/>
      <c r="B1104" s="714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5">
      <c r="A1105" s="714"/>
      <c r="B1105" s="714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5">
      <c r="A1106" s="714"/>
      <c r="B1106" s="714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5">
      <c r="A1107" s="714"/>
      <c r="B1107" s="714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5">
      <c r="A1108" s="714"/>
      <c r="B1108" s="714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5">
      <c r="A1109" s="714"/>
      <c r="B1109" s="714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5">
      <c r="A1110" s="714"/>
      <c r="B1110" s="714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5">
      <c r="A1111" s="714"/>
      <c r="B1111" s="714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5">
      <c r="A1112" s="714"/>
      <c r="B1112" s="714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5">
      <c r="A1113" s="714"/>
      <c r="B1113" s="714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5">
      <c r="A1114" s="714"/>
      <c r="B1114" s="719" t="s">
        <v>143</v>
      </c>
      <c r="C1114" s="714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4">
      <c r="A1115" s="719" t="s">
        <v>288</v>
      </c>
      <c r="B1115" s="714"/>
      <c r="C1115" s="714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5">
      <c r="A1116" s="722" t="s">
        <v>289</v>
      </c>
      <c r="B1116" s="714"/>
      <c r="C1116" s="714"/>
      <c r="D1116" s="714"/>
      <c r="E1116" s="714"/>
      <c r="F1116" s="714"/>
      <c r="G1116" s="714"/>
      <c r="H1116" s="714"/>
      <c r="I1116" s="714"/>
      <c r="J1116" s="714"/>
      <c r="K1116" s="714"/>
      <c r="L1116" s="714"/>
      <c r="M1116" s="714"/>
    </row>
    <row r="1117" spans="1:13" ht="12.75" customHeight="1" x14ac:dyDescent="0.35">
      <c r="A1117" s="714"/>
      <c r="B1117" s="722" t="s">
        <v>141</v>
      </c>
      <c r="C1117" s="714"/>
      <c r="D1117" s="714"/>
      <c r="E1117" s="714"/>
      <c r="F1117" s="714"/>
      <c r="G1117" s="714"/>
      <c r="H1117" s="714"/>
      <c r="I1117" s="714"/>
      <c r="J1117" s="714"/>
      <c r="K1117" s="714"/>
      <c r="L1117" s="714"/>
      <c r="M1117" s="714"/>
    </row>
    <row r="1118" spans="1:13" ht="12.75" customHeight="1" x14ac:dyDescent="0.35">
      <c r="A1118" s="714"/>
      <c r="B1118" s="714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5">
      <c r="A1119" s="714"/>
      <c r="B1119" s="714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5">
      <c r="A1120" s="714"/>
      <c r="B1120" s="714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5">
      <c r="A1121" s="714"/>
      <c r="B1121" s="714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/>
      <c r="M1121" s="53">
        <f t="shared" si="114"/>
        <v>100000</v>
      </c>
    </row>
    <row r="1122" spans="1:13" ht="12.75" customHeight="1" x14ac:dyDescent="0.35">
      <c r="A1122" s="714"/>
      <c r="B1122" s="714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/>
      <c r="M1122" s="53">
        <f t="shared" si="114"/>
        <v>20000</v>
      </c>
    </row>
    <row r="1123" spans="1:13" ht="12.75" customHeight="1" x14ac:dyDescent="0.35">
      <c r="A1123" s="714"/>
      <c r="B1123" s="714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5">
      <c r="A1124" s="714"/>
      <c r="B1124" s="714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5">
      <c r="A1125" s="714"/>
      <c r="B1125" s="714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5">
      <c r="A1126" s="714"/>
      <c r="B1126" s="714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5">
      <c r="A1127" s="714"/>
      <c r="B1127" s="714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5">
      <c r="A1128" s="714"/>
      <c r="B1128" s="714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5">
      <c r="A1129" s="714"/>
      <c r="B1129" s="714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5">
      <c r="A1130" s="714"/>
      <c r="B1130" s="714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5">
      <c r="A1131" s="714"/>
      <c r="B1131" s="714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5">
      <c r="A1132" s="714"/>
      <c r="B1132" s="714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5">
      <c r="A1133" s="714"/>
      <c r="B1133" s="714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5">
      <c r="A1134" s="714"/>
      <c r="B1134" s="714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5">
      <c r="A1135" s="714"/>
      <c r="B1135" s="714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5">
      <c r="A1136" s="714"/>
      <c r="B1136" s="714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5">
      <c r="A1137" s="714"/>
      <c r="B1137" s="714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5">
      <c r="A1138" s="714"/>
      <c r="B1138" s="714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/>
      <c r="M1138" s="53">
        <f t="shared" si="114"/>
        <v>40000</v>
      </c>
    </row>
    <row r="1139" spans="1:13" ht="12.75" customHeight="1" x14ac:dyDescent="0.35">
      <c r="A1139" s="714"/>
      <c r="B1139" s="714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5">
      <c r="A1140" s="714"/>
      <c r="B1140" s="714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/>
      <c r="M1140" s="53">
        <f t="shared" si="114"/>
        <v>30000</v>
      </c>
    </row>
    <row r="1141" spans="1:13" ht="12.75" customHeight="1" x14ac:dyDescent="0.35">
      <c r="A1141" s="714"/>
      <c r="B1141" s="714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5">
      <c r="A1142" s="714"/>
      <c r="B1142" s="714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/>
      <c r="K1142" s="4">
        <v>205000</v>
      </c>
      <c r="L1142" s="59"/>
      <c r="M1142" s="53">
        <f t="shared" si="114"/>
        <v>205000</v>
      </c>
    </row>
    <row r="1143" spans="1:13" ht="12.75" customHeight="1" x14ac:dyDescent="0.35">
      <c r="A1143" s="714"/>
      <c r="B1143" s="714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/>
      <c r="K1143" s="4">
        <v>0</v>
      </c>
      <c r="L1143" s="59"/>
      <c r="M1143" s="53">
        <f t="shared" si="114"/>
        <v>0</v>
      </c>
    </row>
    <row r="1144" spans="1:13" ht="12.75" customHeight="1" x14ac:dyDescent="0.35">
      <c r="A1144" s="714"/>
      <c r="B1144" s="714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/>
      <c r="M1144" s="53">
        <f t="shared" si="114"/>
        <v>70000</v>
      </c>
    </row>
    <row r="1145" spans="1:13" ht="12.75" customHeight="1" x14ac:dyDescent="0.35">
      <c r="A1145" s="714"/>
      <c r="B1145" s="714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5">
      <c r="A1146" s="714"/>
      <c r="B1146" s="714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5">
      <c r="A1147" s="714"/>
      <c r="B1147" s="714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5">
      <c r="A1148" s="714"/>
      <c r="B1148" s="719" t="s">
        <v>143</v>
      </c>
      <c r="C1148" s="714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0</v>
      </c>
      <c r="M1148" s="54">
        <f>SUM(M1118:M1147)</f>
        <v>924727</v>
      </c>
    </row>
    <row r="1149" spans="1:13" ht="12.75" customHeight="1" thickBot="1" x14ac:dyDescent="0.4">
      <c r="A1149" s="719" t="s">
        <v>290</v>
      </c>
      <c r="B1149" s="714"/>
      <c r="C1149" s="714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0</v>
      </c>
      <c r="M1149" s="55">
        <f>-M1148</f>
        <v>-924727</v>
      </c>
    </row>
    <row r="1150" spans="1:13" ht="12.75" customHeight="1" thickTop="1" x14ac:dyDescent="0.35">
      <c r="A1150" s="722" t="s">
        <v>291</v>
      </c>
      <c r="B1150" s="714"/>
      <c r="C1150" s="714"/>
      <c r="D1150" s="714"/>
      <c r="E1150" s="714"/>
      <c r="F1150" s="714"/>
      <c r="G1150" s="714"/>
      <c r="H1150" s="714"/>
      <c r="I1150" s="714"/>
      <c r="J1150" s="714"/>
      <c r="K1150" s="714"/>
      <c r="L1150" s="714"/>
      <c r="M1150" s="714"/>
    </row>
    <row r="1151" spans="1:13" ht="12.75" customHeight="1" x14ac:dyDescent="0.35">
      <c r="A1151" s="714"/>
      <c r="B1151" s="722" t="s">
        <v>141</v>
      </c>
      <c r="C1151" s="714"/>
      <c r="D1151" s="714"/>
      <c r="E1151" s="714"/>
      <c r="F1151" s="714"/>
      <c r="G1151" s="714"/>
      <c r="H1151" s="714"/>
      <c r="I1151" s="714"/>
      <c r="J1151" s="714"/>
      <c r="K1151" s="714"/>
      <c r="L1151" s="714"/>
      <c r="M1151" s="714"/>
    </row>
    <row r="1152" spans="1:13" ht="12.75" customHeight="1" x14ac:dyDescent="0.35">
      <c r="A1152" s="714"/>
      <c r="B1152" s="714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337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5">
      <c r="A1153" s="714"/>
      <c r="B1153" s="714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337"/>
      <c r="K1153" s="4">
        <v>0</v>
      </c>
      <c r="L1153" s="59"/>
      <c r="M1153" s="53">
        <f t="shared" si="117"/>
        <v>0</v>
      </c>
    </row>
    <row r="1154" spans="1:13" ht="12.75" customHeight="1" x14ac:dyDescent="0.35">
      <c r="A1154" s="714"/>
      <c r="B1154" s="714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337"/>
      <c r="K1154" s="4">
        <v>0</v>
      </c>
      <c r="L1154" s="59"/>
      <c r="M1154" s="53">
        <f t="shared" si="117"/>
        <v>0</v>
      </c>
    </row>
    <row r="1155" spans="1:13" ht="12.75" customHeight="1" x14ac:dyDescent="0.35">
      <c r="A1155" s="714"/>
      <c r="B1155" s="714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337"/>
      <c r="K1155" s="4">
        <v>0</v>
      </c>
      <c r="L1155" s="59"/>
      <c r="M1155" s="53">
        <f t="shared" si="117"/>
        <v>0</v>
      </c>
    </row>
    <row r="1156" spans="1:13" ht="12.75" customHeight="1" x14ac:dyDescent="0.35">
      <c r="A1156" s="714"/>
      <c r="B1156" s="714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337"/>
      <c r="K1156" s="4">
        <v>60000</v>
      </c>
      <c r="L1156" s="59"/>
      <c r="M1156" s="53">
        <f t="shared" si="117"/>
        <v>60000</v>
      </c>
    </row>
    <row r="1157" spans="1:13" ht="12.75" customHeight="1" x14ac:dyDescent="0.35">
      <c r="A1157" s="714"/>
      <c r="B1157" s="714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337"/>
      <c r="K1157" s="4">
        <v>35025</v>
      </c>
      <c r="L1157" s="59"/>
      <c r="M1157" s="53">
        <f t="shared" si="117"/>
        <v>35025</v>
      </c>
    </row>
    <row r="1158" spans="1:13" ht="12.75" customHeight="1" x14ac:dyDescent="0.35">
      <c r="A1158" s="714"/>
      <c r="B1158" s="714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337"/>
      <c r="K1158" s="4">
        <v>44814</v>
      </c>
      <c r="L1158" s="59"/>
      <c r="M1158" s="53">
        <f t="shared" si="117"/>
        <v>44814</v>
      </c>
    </row>
    <row r="1159" spans="1:13" ht="12.75" customHeight="1" x14ac:dyDescent="0.35">
      <c r="A1159" s="714"/>
      <c r="B1159" s="714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337"/>
      <c r="K1159" s="4">
        <v>0</v>
      </c>
      <c r="L1159" s="59"/>
      <c r="M1159" s="53">
        <f t="shared" si="117"/>
        <v>0</v>
      </c>
    </row>
    <row r="1160" spans="1:13" ht="12.75" customHeight="1" x14ac:dyDescent="0.35">
      <c r="A1160" s="714"/>
      <c r="B1160" s="714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337"/>
      <c r="K1160" s="4">
        <v>6406</v>
      </c>
      <c r="L1160" s="59"/>
      <c r="M1160" s="53">
        <f t="shared" si="117"/>
        <v>6406</v>
      </c>
    </row>
    <row r="1161" spans="1:13" ht="12.75" customHeight="1" x14ac:dyDescent="0.35">
      <c r="A1161" s="714"/>
      <c r="B1161" s="714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337"/>
      <c r="K1161" s="4">
        <v>86935</v>
      </c>
      <c r="L1161" s="59"/>
      <c r="M1161" s="53">
        <f t="shared" si="117"/>
        <v>86935</v>
      </c>
    </row>
    <row r="1162" spans="1:13" ht="12.75" customHeight="1" x14ac:dyDescent="0.35">
      <c r="A1162" s="714"/>
      <c r="B1162" s="714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337"/>
      <c r="K1162" s="4">
        <v>1068</v>
      </c>
      <c r="L1162" s="59"/>
      <c r="M1162" s="53">
        <f t="shared" si="117"/>
        <v>1068</v>
      </c>
    </row>
    <row r="1163" spans="1:13" ht="12.75" customHeight="1" x14ac:dyDescent="0.35">
      <c r="A1163" s="714"/>
      <c r="B1163" s="714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337"/>
      <c r="K1163" s="4">
        <v>0</v>
      </c>
      <c r="L1163" s="59"/>
      <c r="M1163" s="53">
        <f t="shared" si="117"/>
        <v>0</v>
      </c>
    </row>
    <row r="1164" spans="1:13" ht="12.75" customHeight="1" x14ac:dyDescent="0.35">
      <c r="A1164" s="714"/>
      <c r="B1164" s="714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337"/>
      <c r="K1164" s="4">
        <v>1050</v>
      </c>
      <c r="L1164" s="59"/>
      <c r="M1164" s="53">
        <f t="shared" si="117"/>
        <v>1050</v>
      </c>
    </row>
    <row r="1165" spans="1:13" ht="12.75" customHeight="1" x14ac:dyDescent="0.35">
      <c r="A1165" s="714"/>
      <c r="B1165" s="714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337"/>
      <c r="K1165" s="4">
        <v>0</v>
      </c>
      <c r="L1165" s="59"/>
      <c r="M1165" s="53">
        <f t="shared" si="117"/>
        <v>0</v>
      </c>
    </row>
    <row r="1166" spans="1:13" ht="12.75" customHeight="1" x14ac:dyDescent="0.35">
      <c r="A1166" s="714"/>
      <c r="B1166" s="714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337"/>
      <c r="K1166" s="4">
        <v>0</v>
      </c>
      <c r="L1166" s="59"/>
      <c r="M1166" s="53">
        <f t="shared" si="117"/>
        <v>0</v>
      </c>
    </row>
    <row r="1167" spans="1:13" ht="12.75" customHeight="1" x14ac:dyDescent="0.35">
      <c r="A1167" s="714"/>
      <c r="B1167" s="714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337"/>
      <c r="K1167" s="4">
        <v>6801</v>
      </c>
      <c r="L1167" s="59"/>
      <c r="M1167" s="53">
        <f t="shared" si="117"/>
        <v>6801</v>
      </c>
    </row>
    <row r="1168" spans="1:13" ht="12.75" customHeight="1" x14ac:dyDescent="0.35">
      <c r="A1168" s="714"/>
      <c r="B1168" s="714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337"/>
      <c r="K1168" s="4">
        <v>84000</v>
      </c>
      <c r="L1168" s="59"/>
      <c r="M1168" s="53">
        <f t="shared" si="117"/>
        <v>84000</v>
      </c>
    </row>
    <row r="1169" spans="1:14" ht="12.75" customHeight="1" x14ac:dyDescent="0.35">
      <c r="A1169" s="714"/>
      <c r="B1169" s="714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337"/>
      <c r="K1169" s="4">
        <v>150</v>
      </c>
      <c r="L1169" s="59"/>
      <c r="M1169" s="53">
        <f t="shared" si="117"/>
        <v>150</v>
      </c>
    </row>
    <row r="1170" spans="1:14" ht="12.75" customHeight="1" x14ac:dyDescent="0.35">
      <c r="A1170" s="714"/>
      <c r="B1170" s="714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337"/>
      <c r="K1170" s="4">
        <v>6600</v>
      </c>
      <c r="L1170" s="59">
        <v>2100</v>
      </c>
      <c r="M1170" s="53">
        <f t="shared" si="117"/>
        <v>4500</v>
      </c>
      <c r="N1170" s="76" t="s">
        <v>455</v>
      </c>
    </row>
    <row r="1171" spans="1:14" ht="12.75" customHeight="1" x14ac:dyDescent="0.35">
      <c r="A1171" s="714"/>
      <c r="B1171" s="714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337">
        <f>85%*G1171</f>
        <v>12750</v>
      </c>
      <c r="K1171" s="4">
        <v>15000</v>
      </c>
      <c r="L1171" s="59">
        <v>10000</v>
      </c>
      <c r="M1171" s="53">
        <f t="shared" si="117"/>
        <v>5000</v>
      </c>
    </row>
    <row r="1172" spans="1:14" ht="12.75" customHeight="1" x14ac:dyDescent="0.35">
      <c r="A1172" s="714"/>
      <c r="B1172" s="714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337"/>
      <c r="K1172" s="4">
        <v>600</v>
      </c>
      <c r="L1172" s="59"/>
      <c r="M1172" s="53">
        <f t="shared" si="117"/>
        <v>600</v>
      </c>
    </row>
    <row r="1173" spans="1:14" ht="12.75" customHeight="1" x14ac:dyDescent="0.35">
      <c r="A1173" s="714"/>
      <c r="B1173" s="714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337">
        <f>85%*G1173</f>
        <v>5950</v>
      </c>
      <c r="K1173" s="4">
        <v>7000</v>
      </c>
      <c r="L1173" s="59">
        <v>1500</v>
      </c>
      <c r="M1173" s="53">
        <f t="shared" si="117"/>
        <v>5500</v>
      </c>
    </row>
    <row r="1174" spans="1:14" ht="12.75" customHeight="1" x14ac:dyDescent="0.35">
      <c r="A1174" s="714"/>
      <c r="B1174" s="714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338"/>
      <c r="K1174" s="4">
        <v>120</v>
      </c>
      <c r="L1174" s="59"/>
      <c r="M1174" s="53">
        <f t="shared" si="117"/>
        <v>120</v>
      </c>
    </row>
    <row r="1175" spans="1:14" ht="12.75" customHeight="1" x14ac:dyDescent="0.35">
      <c r="A1175" s="714"/>
      <c r="B1175" s="714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338"/>
      <c r="K1175" s="4">
        <v>60000</v>
      </c>
      <c r="L1175" s="59">
        <v>10000</v>
      </c>
      <c r="M1175" s="53">
        <f t="shared" si="117"/>
        <v>50000</v>
      </c>
      <c r="N1175" s="76" t="s">
        <v>456</v>
      </c>
    </row>
    <row r="1176" spans="1:14" ht="12.75" customHeight="1" x14ac:dyDescent="0.35">
      <c r="A1176" s="714"/>
      <c r="B1176" s="714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337">
        <f>90%*G1176</f>
        <v>66600</v>
      </c>
      <c r="K1176" s="4">
        <v>96000</v>
      </c>
      <c r="L1176" s="59">
        <v>8000</v>
      </c>
      <c r="M1176" s="53">
        <f t="shared" si="117"/>
        <v>88000</v>
      </c>
      <c r="N1176" s="76" t="s">
        <v>457</v>
      </c>
    </row>
    <row r="1177" spans="1:14" ht="12.75" customHeight="1" x14ac:dyDescent="0.35">
      <c r="A1177" s="714"/>
      <c r="B1177" s="714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337">
        <f>105%*G1177</f>
        <v>110250</v>
      </c>
      <c r="K1177" s="4">
        <v>110000</v>
      </c>
      <c r="L1177" s="59">
        <v>5000</v>
      </c>
      <c r="M1177" s="53">
        <f t="shared" si="117"/>
        <v>105000</v>
      </c>
    </row>
    <row r="1178" spans="1:14" ht="12.75" customHeight="1" x14ac:dyDescent="0.35">
      <c r="A1178" s="714"/>
      <c r="B1178" s="714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337"/>
      <c r="K1178" s="4">
        <v>0</v>
      </c>
      <c r="L1178" s="59"/>
      <c r="M1178" s="53">
        <f t="shared" si="117"/>
        <v>0</v>
      </c>
    </row>
    <row r="1179" spans="1:14" ht="12.75" customHeight="1" x14ac:dyDescent="0.35">
      <c r="A1179" s="714"/>
      <c r="B1179" s="714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337"/>
      <c r="K1179" s="4">
        <v>0</v>
      </c>
      <c r="L1179" s="59"/>
      <c r="M1179" s="53">
        <f t="shared" si="117"/>
        <v>0</v>
      </c>
    </row>
    <row r="1180" spans="1:14" ht="12.75" customHeight="1" x14ac:dyDescent="0.35">
      <c r="A1180" s="714"/>
      <c r="B1180" s="714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337"/>
      <c r="K1180" s="4">
        <v>3000</v>
      </c>
      <c r="L1180" s="59"/>
      <c r="M1180" s="53">
        <f t="shared" si="117"/>
        <v>3000</v>
      </c>
    </row>
    <row r="1181" spans="1:14" ht="12.75" customHeight="1" x14ac:dyDescent="0.35">
      <c r="A1181" s="714"/>
      <c r="B1181" s="714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337"/>
      <c r="K1181" s="4">
        <v>99000</v>
      </c>
      <c r="L1181" s="59">
        <v>9000</v>
      </c>
      <c r="M1181" s="53">
        <f t="shared" si="117"/>
        <v>90000</v>
      </c>
      <c r="N1181" s="76" t="s">
        <v>458</v>
      </c>
    </row>
    <row r="1182" spans="1:14" ht="12.75" customHeight="1" x14ac:dyDescent="0.35">
      <c r="A1182" s="714"/>
      <c r="B1182" s="719" t="s">
        <v>143</v>
      </c>
      <c r="C1182" s="714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195550</v>
      </c>
      <c r="K1182" s="7">
        <v>1173199</v>
      </c>
      <c r="L1182" s="54">
        <f>SUM(L1152:L1181)</f>
        <v>45600</v>
      </c>
      <c r="M1182" s="54">
        <f>SUM(M1152:M1181)</f>
        <v>1127599</v>
      </c>
    </row>
    <row r="1183" spans="1:14" ht="12.75" customHeight="1" thickBot="1" x14ac:dyDescent="0.4">
      <c r="A1183" s="719" t="s">
        <v>293</v>
      </c>
      <c r="B1183" s="714"/>
      <c r="C1183" s="714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-195550</v>
      </c>
      <c r="K1183" s="8">
        <v>-1173199</v>
      </c>
      <c r="L1183" s="55">
        <f>-L1182</f>
        <v>-45600</v>
      </c>
      <c r="M1183" s="55">
        <f>-M1182</f>
        <v>-1127599</v>
      </c>
    </row>
    <row r="1184" spans="1:14" ht="12.75" customHeight="1" thickTop="1" x14ac:dyDescent="0.35">
      <c r="A1184" s="722" t="s">
        <v>294</v>
      </c>
      <c r="B1184" s="714"/>
      <c r="C1184" s="714"/>
      <c r="D1184" s="714"/>
      <c r="E1184" s="714"/>
      <c r="F1184" s="714"/>
      <c r="G1184" s="714"/>
      <c r="H1184" s="714"/>
      <c r="I1184" s="714"/>
      <c r="J1184" s="714"/>
      <c r="K1184" s="714"/>
      <c r="L1184" s="714"/>
      <c r="M1184" s="714"/>
    </row>
    <row r="1185" spans="1:13" ht="12.75" customHeight="1" x14ac:dyDescent="0.35">
      <c r="A1185" s="714"/>
      <c r="B1185" s="722" t="s">
        <v>141</v>
      </c>
      <c r="C1185" s="714"/>
      <c r="D1185" s="714"/>
      <c r="E1185" s="714"/>
      <c r="F1185" s="714"/>
      <c r="G1185" s="714"/>
      <c r="H1185" s="714"/>
      <c r="I1185" s="714"/>
      <c r="J1185" s="714"/>
      <c r="K1185" s="714"/>
      <c r="L1185" s="714"/>
      <c r="M1185" s="714"/>
    </row>
    <row r="1186" spans="1:13" s="49" customFormat="1" ht="12.75" customHeight="1" x14ac:dyDescent="0.35">
      <c r="A1186" s="714"/>
      <c r="B1186" s="714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5">
      <c r="A1187" s="714"/>
      <c r="B1187" s="714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5">
      <c r="A1188" s="714"/>
      <c r="B1188" s="714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5">
      <c r="A1189" s="714"/>
      <c r="B1189" s="714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5">
      <c r="A1190" s="714"/>
      <c r="B1190" s="714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5">
      <c r="A1191" s="714"/>
      <c r="B1191" s="714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5">
      <c r="A1192" s="714"/>
      <c r="B1192" s="714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5">
      <c r="A1193" s="714"/>
      <c r="B1193" s="714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5">
      <c r="A1194" s="714"/>
      <c r="B1194" s="714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5">
      <c r="A1195" s="714"/>
      <c r="B1195" s="714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5">
      <c r="A1196" s="714"/>
      <c r="B1196" s="719" t="s">
        <v>143</v>
      </c>
      <c r="C1196" s="714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4">
      <c r="A1197" s="719" t="s">
        <v>296</v>
      </c>
      <c r="B1197" s="714"/>
      <c r="C1197" s="714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5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5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5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700000000000003" customHeight="1" x14ac:dyDescent="0.35">
      <c r="A1201" s="739" t="s">
        <v>306</v>
      </c>
      <c r="B1201" s="740"/>
      <c r="C1201" s="740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195550</v>
      </c>
      <c r="K1201" s="73">
        <f t="shared" si="121"/>
        <v>43460376</v>
      </c>
      <c r="L1201" s="73">
        <f t="shared" si="121"/>
        <v>45600</v>
      </c>
      <c r="M1201" s="73">
        <f t="shared" si="121"/>
        <v>43414776</v>
      </c>
    </row>
    <row r="1202" spans="1:13" ht="12.75" customHeight="1" x14ac:dyDescent="0.35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5">
      <c r="A1203" s="741">
        <v>43968</v>
      </c>
      <c r="B1203" s="714"/>
      <c r="C1203" s="714"/>
      <c r="D1203" s="714"/>
      <c r="E1203" s="714"/>
      <c r="F1203" s="714"/>
      <c r="G1203" s="742">
        <v>0.45476851000000001</v>
      </c>
      <c r="H1203" s="742"/>
      <c r="I1203" s="742"/>
      <c r="J1203" s="742"/>
      <c r="K1203" s="714"/>
      <c r="L1203" s="714"/>
      <c r="M1203" s="714"/>
    </row>
  </sheetData>
  <autoFilter ref="A12:M1197" xr:uid="{434D1D17-1444-4E3A-95DD-020C14314406}"/>
  <mergeCells count="310"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Assumptions</vt:lpstr>
      <vt:lpstr>General Fund Summary</vt:lpstr>
      <vt:lpstr>Revenue Summary</vt:lpstr>
      <vt:lpstr>Expense Summary</vt:lpstr>
      <vt:lpstr>FY19-20 Exp &amp; Budget</vt:lpstr>
      <vt:lpstr>CDD</vt:lpstr>
      <vt:lpstr>MSC</vt:lpstr>
      <vt:lpstr>Executive</vt:lpstr>
      <vt:lpstr>IT</vt:lpstr>
      <vt:lpstr>HR</vt:lpstr>
      <vt:lpstr>Public Safety</vt:lpstr>
      <vt:lpstr>Recreation</vt:lpstr>
      <vt:lpstr>Engineering</vt:lpstr>
      <vt:lpstr>#2 ADM</vt:lpstr>
      <vt:lpstr>#2 CD</vt:lpstr>
      <vt:lpstr>#2 ENG</vt:lpstr>
      <vt:lpstr>#2 EXEC</vt:lpstr>
      <vt:lpstr>#2 PD</vt:lpstr>
      <vt:lpstr>#2 RC</vt:lpstr>
      <vt:lpstr>#2 MSC</vt:lpstr>
      <vt:lpstr>#2 Sewer,Storm, Solid Waste</vt:lpstr>
      <vt:lpstr> #3 Vacancy Savings</vt:lpstr>
      <vt:lpstr>Assumptions!Print_Area</vt:lpstr>
      <vt:lpstr>'Expense Summary'!Print_Area</vt:lpstr>
      <vt:lpstr>'General Fund Summary'!Print_Area</vt:lpstr>
      <vt:lpstr>'Revenue Summary'!Print_Area</vt:lpstr>
      <vt:lpstr>'#2 ADM'!Print_Titles</vt:lpstr>
      <vt:lpstr>'#2 CD'!Print_Titles</vt:lpstr>
      <vt:lpstr>'#2 ENG'!Print_Titles</vt:lpstr>
      <vt:lpstr>'#2 EXEC'!Print_Titles</vt:lpstr>
      <vt:lpstr>'#2 MSC'!Print_Titles</vt:lpstr>
      <vt:lpstr>'#2 PD'!Print_Titles</vt:lpstr>
      <vt:lpstr>'#2 RC'!Print_Titles</vt:lpstr>
      <vt:lpstr>'#2 Sewer,Storm, Solid Waste'!Print_Titles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Thuyet Dang</dc:creator>
  <cp:lastModifiedBy>Andrea Chelemengos</cp:lastModifiedBy>
  <cp:lastPrinted>2020-06-05T19:38:06Z</cp:lastPrinted>
  <dcterms:created xsi:type="dcterms:W3CDTF">2020-05-17T17:54:35Z</dcterms:created>
  <dcterms:modified xsi:type="dcterms:W3CDTF">2020-06-12T20:24:14Z</dcterms:modified>
</cp:coreProperties>
</file>